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9,01,25 ПОКОМ филиалы\"/>
    </mc:Choice>
  </mc:AlternateContent>
  <xr:revisionPtr revIDLastSave="0" documentId="13_ncr:1_{D72997B3-D5F1-4A6D-B9C9-87820F7D7F0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  <externalReference r:id="rId3"/>
  </externalReferences>
  <definedNames>
    <definedName name="_xlnm._FilterDatabase" localSheetId="0" hidden="1">Sheet!$A$3:$AH$94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J7" i="1" l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6" i="1"/>
  <c r="R7" i="1" l="1"/>
  <c r="AH7" i="1" s="1"/>
  <c r="R9" i="1"/>
  <c r="AH9" i="1" s="1"/>
  <c r="R10" i="1"/>
  <c r="AH10" i="1" s="1"/>
  <c r="R11" i="1"/>
  <c r="AH11" i="1" s="1"/>
  <c r="R12" i="1"/>
  <c r="R13" i="1"/>
  <c r="AH13" i="1" s="1"/>
  <c r="R14" i="1"/>
  <c r="AH14" i="1" s="1"/>
  <c r="R15" i="1"/>
  <c r="AH15" i="1" s="1"/>
  <c r="R16" i="1"/>
  <c r="R17" i="1"/>
  <c r="AH17" i="1" s="1"/>
  <c r="R19" i="1"/>
  <c r="AH19" i="1" s="1"/>
  <c r="R21" i="1"/>
  <c r="AH21" i="1" s="1"/>
  <c r="AH23" i="1"/>
  <c r="R29" i="1"/>
  <c r="AH29" i="1" s="1"/>
  <c r="R33" i="1"/>
  <c r="AH33" i="1" s="1"/>
  <c r="R35" i="1"/>
  <c r="AH35" i="1" s="1"/>
  <c r="R36" i="1"/>
  <c r="R38" i="1"/>
  <c r="AH38" i="1" s="1"/>
  <c r="R39" i="1"/>
  <c r="AH39" i="1" s="1"/>
  <c r="R40" i="1"/>
  <c r="R41" i="1"/>
  <c r="AH41" i="1" s="1"/>
  <c r="R42" i="1"/>
  <c r="AH42" i="1" s="1"/>
  <c r="R43" i="1"/>
  <c r="AH43" i="1" s="1"/>
  <c r="R44" i="1"/>
  <c r="R45" i="1"/>
  <c r="AH45" i="1" s="1"/>
  <c r="R46" i="1"/>
  <c r="AH46" i="1" s="1"/>
  <c r="R49" i="1"/>
  <c r="AH49" i="1" s="1"/>
  <c r="R50" i="1"/>
  <c r="AH50" i="1" s="1"/>
  <c r="R52" i="1"/>
  <c r="R53" i="1"/>
  <c r="AH53" i="1" s="1"/>
  <c r="R54" i="1"/>
  <c r="AH54" i="1" s="1"/>
  <c r="R55" i="1"/>
  <c r="AH55" i="1" s="1"/>
  <c r="R57" i="1"/>
  <c r="AH57" i="1" s="1"/>
  <c r="R59" i="1"/>
  <c r="AH59" i="1" s="1"/>
  <c r="R62" i="1"/>
  <c r="AH62" i="1" s="1"/>
  <c r="R63" i="1"/>
  <c r="AH63" i="1" s="1"/>
  <c r="R64" i="1"/>
  <c r="R65" i="1"/>
  <c r="AH65" i="1" s="1"/>
  <c r="R66" i="1"/>
  <c r="AH66" i="1" s="1"/>
  <c r="R67" i="1"/>
  <c r="AH67" i="1" s="1"/>
  <c r="R68" i="1"/>
  <c r="R69" i="1"/>
  <c r="AH69" i="1" s="1"/>
  <c r="R70" i="1"/>
  <c r="AH70" i="1" s="1"/>
  <c r="R71" i="1"/>
  <c r="AH71" i="1" s="1"/>
  <c r="R72" i="1"/>
  <c r="R73" i="1"/>
  <c r="AH73" i="1" s="1"/>
  <c r="R74" i="1"/>
  <c r="AH74" i="1" s="1"/>
  <c r="R75" i="1"/>
  <c r="AH75" i="1" s="1"/>
  <c r="R76" i="1"/>
  <c r="R77" i="1"/>
  <c r="AH77" i="1" s="1"/>
  <c r="R78" i="1"/>
  <c r="AH78" i="1" s="1"/>
  <c r="R83" i="1"/>
  <c r="AH83" i="1" s="1"/>
  <c r="R84" i="1"/>
  <c r="R85" i="1"/>
  <c r="AH85" i="1" s="1"/>
  <c r="R86" i="1"/>
  <c r="AH86" i="1" s="1"/>
  <c r="R87" i="1"/>
  <c r="AH87" i="1" s="1"/>
  <c r="R88" i="1"/>
  <c r="AH88" i="1" s="1"/>
  <c r="R89" i="1"/>
  <c r="AH89" i="1" s="1"/>
  <c r="R90" i="1"/>
  <c r="AH90" i="1" s="1"/>
  <c r="R91" i="1"/>
  <c r="AH91" i="1" s="1"/>
  <c r="R92" i="1"/>
  <c r="AH92" i="1" s="1"/>
  <c r="R93" i="1"/>
  <c r="AH93" i="1" s="1"/>
  <c r="R94" i="1"/>
  <c r="AH94" i="1" s="1"/>
  <c r="AH84" i="1" l="1"/>
  <c r="AH76" i="1"/>
  <c r="AH72" i="1"/>
  <c r="AH68" i="1"/>
  <c r="AH64" i="1"/>
  <c r="AH52" i="1"/>
  <c r="AH44" i="1"/>
  <c r="AH40" i="1"/>
  <c r="AH36" i="1"/>
  <c r="AH24" i="1"/>
  <c r="AH16" i="1"/>
  <c r="AH12" i="1"/>
  <c r="L7" i="1"/>
  <c r="P7" i="1" s="1"/>
  <c r="U7" i="1" s="1"/>
  <c r="L8" i="1"/>
  <c r="P8" i="1" s="1"/>
  <c r="L9" i="1"/>
  <c r="P9" i="1" s="1"/>
  <c r="U9" i="1" s="1"/>
  <c r="L10" i="1"/>
  <c r="P10" i="1" s="1"/>
  <c r="U10" i="1" s="1"/>
  <c r="L11" i="1"/>
  <c r="P11" i="1" s="1"/>
  <c r="U11" i="1" s="1"/>
  <c r="L12" i="1"/>
  <c r="P12" i="1" s="1"/>
  <c r="U12" i="1" s="1"/>
  <c r="L13" i="1"/>
  <c r="P13" i="1" s="1"/>
  <c r="U13" i="1" s="1"/>
  <c r="L14" i="1"/>
  <c r="P14" i="1" s="1"/>
  <c r="U14" i="1" s="1"/>
  <c r="L15" i="1"/>
  <c r="P15" i="1" s="1"/>
  <c r="U15" i="1" s="1"/>
  <c r="L16" i="1"/>
  <c r="P16" i="1" s="1"/>
  <c r="U16" i="1" s="1"/>
  <c r="L17" i="1"/>
  <c r="P17" i="1" s="1"/>
  <c r="U17" i="1" s="1"/>
  <c r="L18" i="1"/>
  <c r="P18" i="1" s="1"/>
  <c r="L19" i="1"/>
  <c r="P19" i="1" s="1"/>
  <c r="U19" i="1" s="1"/>
  <c r="L20" i="1"/>
  <c r="P20" i="1" s="1"/>
  <c r="L21" i="1"/>
  <c r="P21" i="1" s="1"/>
  <c r="U21" i="1" s="1"/>
  <c r="L22" i="1"/>
  <c r="P22" i="1" s="1"/>
  <c r="L23" i="1"/>
  <c r="P23" i="1" s="1"/>
  <c r="U23" i="1" s="1"/>
  <c r="L24" i="1"/>
  <c r="P24" i="1" s="1"/>
  <c r="U24" i="1" s="1"/>
  <c r="L25" i="1"/>
  <c r="P25" i="1" s="1"/>
  <c r="Q25" i="1" s="1"/>
  <c r="L26" i="1"/>
  <c r="P26" i="1" s="1"/>
  <c r="L27" i="1"/>
  <c r="P27" i="1" s="1"/>
  <c r="L28" i="1"/>
  <c r="P28" i="1" s="1"/>
  <c r="L29" i="1"/>
  <c r="P29" i="1" s="1"/>
  <c r="U29" i="1" s="1"/>
  <c r="L30" i="1"/>
  <c r="P30" i="1" s="1"/>
  <c r="L31" i="1"/>
  <c r="P31" i="1" s="1"/>
  <c r="L32" i="1"/>
  <c r="P32" i="1" s="1"/>
  <c r="L33" i="1"/>
  <c r="P33" i="1" s="1"/>
  <c r="U33" i="1" s="1"/>
  <c r="L34" i="1"/>
  <c r="P34" i="1" s="1"/>
  <c r="L35" i="1"/>
  <c r="P35" i="1" s="1"/>
  <c r="U35" i="1" s="1"/>
  <c r="L36" i="1"/>
  <c r="P36" i="1" s="1"/>
  <c r="U36" i="1" s="1"/>
  <c r="L37" i="1"/>
  <c r="P37" i="1" s="1"/>
  <c r="L38" i="1"/>
  <c r="P38" i="1" s="1"/>
  <c r="U38" i="1" s="1"/>
  <c r="L39" i="1"/>
  <c r="P39" i="1" s="1"/>
  <c r="U39" i="1" s="1"/>
  <c r="L40" i="1"/>
  <c r="P40" i="1" s="1"/>
  <c r="U40" i="1" s="1"/>
  <c r="L41" i="1"/>
  <c r="P41" i="1" s="1"/>
  <c r="U41" i="1" s="1"/>
  <c r="L42" i="1"/>
  <c r="P42" i="1" s="1"/>
  <c r="U42" i="1" s="1"/>
  <c r="L43" i="1"/>
  <c r="P43" i="1" s="1"/>
  <c r="U43" i="1" s="1"/>
  <c r="L44" i="1"/>
  <c r="P44" i="1" s="1"/>
  <c r="U44" i="1" s="1"/>
  <c r="L45" i="1"/>
  <c r="P45" i="1" s="1"/>
  <c r="U45" i="1" s="1"/>
  <c r="L46" i="1"/>
  <c r="P46" i="1" s="1"/>
  <c r="U46" i="1" s="1"/>
  <c r="L47" i="1"/>
  <c r="P47" i="1" s="1"/>
  <c r="L48" i="1"/>
  <c r="P48" i="1" s="1"/>
  <c r="L49" i="1"/>
  <c r="P49" i="1" s="1"/>
  <c r="U49" i="1" s="1"/>
  <c r="L50" i="1"/>
  <c r="P50" i="1" s="1"/>
  <c r="U50" i="1" s="1"/>
  <c r="L51" i="1"/>
  <c r="P51" i="1" s="1"/>
  <c r="L52" i="1"/>
  <c r="P52" i="1" s="1"/>
  <c r="U52" i="1" s="1"/>
  <c r="L53" i="1"/>
  <c r="P53" i="1" s="1"/>
  <c r="U53" i="1" s="1"/>
  <c r="L54" i="1"/>
  <c r="P54" i="1" s="1"/>
  <c r="U54" i="1" s="1"/>
  <c r="L55" i="1"/>
  <c r="P55" i="1" s="1"/>
  <c r="U55" i="1" s="1"/>
  <c r="L56" i="1"/>
  <c r="P56" i="1" s="1"/>
  <c r="L57" i="1"/>
  <c r="P57" i="1" s="1"/>
  <c r="U57" i="1" s="1"/>
  <c r="L58" i="1"/>
  <c r="P58" i="1" s="1"/>
  <c r="L59" i="1"/>
  <c r="P59" i="1" s="1"/>
  <c r="U59" i="1" s="1"/>
  <c r="L60" i="1"/>
  <c r="P60" i="1" s="1"/>
  <c r="L61" i="1"/>
  <c r="P61" i="1" s="1"/>
  <c r="L62" i="1"/>
  <c r="P62" i="1" s="1"/>
  <c r="U62" i="1" s="1"/>
  <c r="L63" i="1"/>
  <c r="P63" i="1" s="1"/>
  <c r="U63" i="1" s="1"/>
  <c r="L64" i="1"/>
  <c r="P64" i="1" s="1"/>
  <c r="U64" i="1" s="1"/>
  <c r="L65" i="1"/>
  <c r="P65" i="1" s="1"/>
  <c r="U65" i="1" s="1"/>
  <c r="L66" i="1"/>
  <c r="P66" i="1" s="1"/>
  <c r="U66" i="1" s="1"/>
  <c r="L67" i="1"/>
  <c r="P67" i="1" s="1"/>
  <c r="U67" i="1" s="1"/>
  <c r="L68" i="1"/>
  <c r="P68" i="1" s="1"/>
  <c r="U68" i="1" s="1"/>
  <c r="L69" i="1"/>
  <c r="P69" i="1" s="1"/>
  <c r="U69" i="1" s="1"/>
  <c r="L70" i="1"/>
  <c r="P70" i="1" s="1"/>
  <c r="U70" i="1" s="1"/>
  <c r="L71" i="1"/>
  <c r="P71" i="1" s="1"/>
  <c r="U71" i="1" s="1"/>
  <c r="L72" i="1"/>
  <c r="P72" i="1" s="1"/>
  <c r="U72" i="1" s="1"/>
  <c r="L73" i="1"/>
  <c r="P73" i="1" s="1"/>
  <c r="U73" i="1" s="1"/>
  <c r="L74" i="1"/>
  <c r="P74" i="1" s="1"/>
  <c r="U74" i="1" s="1"/>
  <c r="L75" i="1"/>
  <c r="P75" i="1" s="1"/>
  <c r="U75" i="1" s="1"/>
  <c r="L76" i="1"/>
  <c r="P76" i="1" s="1"/>
  <c r="U76" i="1" s="1"/>
  <c r="L77" i="1"/>
  <c r="P77" i="1" s="1"/>
  <c r="U77" i="1" s="1"/>
  <c r="L78" i="1"/>
  <c r="P78" i="1" s="1"/>
  <c r="U78" i="1" s="1"/>
  <c r="L79" i="1"/>
  <c r="P79" i="1" s="1"/>
  <c r="L80" i="1"/>
  <c r="P80" i="1" s="1"/>
  <c r="L81" i="1"/>
  <c r="P81" i="1" s="1"/>
  <c r="L82" i="1"/>
  <c r="P82" i="1" s="1"/>
  <c r="L83" i="1"/>
  <c r="P83" i="1" s="1"/>
  <c r="U83" i="1" s="1"/>
  <c r="L84" i="1"/>
  <c r="P84" i="1" s="1"/>
  <c r="U84" i="1" s="1"/>
  <c r="L85" i="1"/>
  <c r="P85" i="1" s="1"/>
  <c r="U85" i="1" s="1"/>
  <c r="L86" i="1"/>
  <c r="P86" i="1" s="1"/>
  <c r="U86" i="1" s="1"/>
  <c r="L87" i="1"/>
  <c r="P87" i="1" s="1"/>
  <c r="U87" i="1" s="1"/>
  <c r="L88" i="1"/>
  <c r="P88" i="1" s="1"/>
  <c r="U88" i="1" s="1"/>
  <c r="L89" i="1"/>
  <c r="P89" i="1" s="1"/>
  <c r="U89" i="1" s="1"/>
  <c r="L90" i="1"/>
  <c r="P90" i="1" s="1"/>
  <c r="U90" i="1" s="1"/>
  <c r="L91" i="1"/>
  <c r="P91" i="1" s="1"/>
  <c r="U91" i="1" s="1"/>
  <c r="L92" i="1"/>
  <c r="P92" i="1" s="1"/>
  <c r="U92" i="1" s="1"/>
  <c r="L93" i="1"/>
  <c r="P93" i="1" s="1"/>
  <c r="U93" i="1" s="1"/>
  <c r="L94" i="1"/>
  <c r="P94" i="1" s="1"/>
  <c r="U94" i="1" s="1"/>
  <c r="L6" i="1"/>
  <c r="P6" i="1" s="1"/>
  <c r="AH25" i="1" l="1"/>
  <c r="U25" i="1"/>
  <c r="V94" i="1"/>
  <c r="V92" i="1"/>
  <c r="Q82" i="1"/>
  <c r="Q80" i="1"/>
  <c r="R80" i="1" s="1"/>
  <c r="Q60" i="1"/>
  <c r="R60" i="1" s="1"/>
  <c r="Q58" i="1"/>
  <c r="R58" i="1" s="1"/>
  <c r="Q56" i="1"/>
  <c r="R56" i="1" s="1"/>
  <c r="Q48" i="1"/>
  <c r="R48" i="1" s="1"/>
  <c r="Q34" i="1"/>
  <c r="R34" i="1" s="1"/>
  <c r="Q32" i="1"/>
  <c r="R32" i="1" s="1"/>
  <c r="Q30" i="1"/>
  <c r="R30" i="1" s="1"/>
  <c r="Q28" i="1"/>
  <c r="R28" i="1" s="1"/>
  <c r="Q26" i="1"/>
  <c r="R26" i="1" s="1"/>
  <c r="Q22" i="1"/>
  <c r="R22" i="1" s="1"/>
  <c r="Q20" i="1"/>
  <c r="R20" i="1" s="1"/>
  <c r="Q18" i="1"/>
  <c r="Q8" i="1"/>
  <c r="R8" i="1" s="1"/>
  <c r="Q6" i="1"/>
  <c r="R6" i="1" s="1"/>
  <c r="V93" i="1"/>
  <c r="Q81" i="1"/>
  <c r="Q79" i="1"/>
  <c r="R79" i="1" s="1"/>
  <c r="Q61" i="1"/>
  <c r="R61" i="1" s="1"/>
  <c r="Q51" i="1"/>
  <c r="R51" i="1" s="1"/>
  <c r="Q47" i="1"/>
  <c r="R47" i="1" s="1"/>
  <c r="Q37" i="1"/>
  <c r="R37" i="1" s="1"/>
  <c r="Q31" i="1"/>
  <c r="R31" i="1" s="1"/>
  <c r="Q27" i="1"/>
  <c r="R27" i="1" s="1"/>
  <c r="V90" i="1"/>
  <c r="V86" i="1"/>
  <c r="V82" i="1"/>
  <c r="V78" i="1"/>
  <c r="V74" i="1"/>
  <c r="V70" i="1"/>
  <c r="V66" i="1"/>
  <c r="V62" i="1"/>
  <c r="V58" i="1"/>
  <c r="V54" i="1"/>
  <c r="V50" i="1"/>
  <c r="V46" i="1"/>
  <c r="V42" i="1"/>
  <c r="V38" i="1"/>
  <c r="V34" i="1"/>
  <c r="V30" i="1"/>
  <c r="V26" i="1"/>
  <c r="V22" i="1"/>
  <c r="V18" i="1"/>
  <c r="V14" i="1"/>
  <c r="V10" i="1"/>
  <c r="V88" i="1"/>
  <c r="V84" i="1"/>
  <c r="V80" i="1"/>
  <c r="V76" i="1"/>
  <c r="V72" i="1"/>
  <c r="V68" i="1"/>
  <c r="V64" i="1"/>
  <c r="V60" i="1"/>
  <c r="V56" i="1"/>
  <c r="V52" i="1"/>
  <c r="V48" i="1"/>
  <c r="V44" i="1"/>
  <c r="V40" i="1"/>
  <c r="V36" i="1"/>
  <c r="V32" i="1"/>
  <c r="V28" i="1"/>
  <c r="V24" i="1"/>
  <c r="V20" i="1"/>
  <c r="V16" i="1"/>
  <c r="V12" i="1"/>
  <c r="V8" i="1"/>
  <c r="V6" i="1"/>
  <c r="V91" i="1"/>
  <c r="V89" i="1"/>
  <c r="V87" i="1"/>
  <c r="V85" i="1"/>
  <c r="V83" i="1"/>
  <c r="V81" i="1"/>
  <c r="V79" i="1"/>
  <c r="V77" i="1"/>
  <c r="V75" i="1"/>
  <c r="V73" i="1"/>
  <c r="V71" i="1"/>
  <c r="V69" i="1"/>
  <c r="V67" i="1"/>
  <c r="V65" i="1"/>
  <c r="V63" i="1"/>
  <c r="V61" i="1"/>
  <c r="V59" i="1"/>
  <c r="V57" i="1"/>
  <c r="V55" i="1"/>
  <c r="V53" i="1"/>
  <c r="V51" i="1"/>
  <c r="V49" i="1"/>
  <c r="V47" i="1"/>
  <c r="V45" i="1"/>
  <c r="V43" i="1"/>
  <c r="V41" i="1"/>
  <c r="V39" i="1"/>
  <c r="V37" i="1"/>
  <c r="V35" i="1"/>
  <c r="V33" i="1"/>
  <c r="V31" i="1"/>
  <c r="V29" i="1"/>
  <c r="V27" i="1"/>
  <c r="V25" i="1"/>
  <c r="V23" i="1"/>
  <c r="V21" i="1"/>
  <c r="V19" i="1"/>
  <c r="V17" i="1"/>
  <c r="V15" i="1"/>
  <c r="V13" i="1"/>
  <c r="V11" i="1"/>
  <c r="V9" i="1"/>
  <c r="V7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F5" i="1"/>
  <c r="AE5" i="1"/>
  <c r="AD5" i="1"/>
  <c r="AC5" i="1"/>
  <c r="AB5" i="1"/>
  <c r="AA5" i="1"/>
  <c r="Z5" i="1"/>
  <c r="Y5" i="1"/>
  <c r="X5" i="1"/>
  <c r="W5" i="1"/>
  <c r="S5" i="1"/>
  <c r="P5" i="1"/>
  <c r="O5" i="1"/>
  <c r="N5" i="1"/>
  <c r="M5" i="1"/>
  <c r="L5" i="1"/>
  <c r="J5" i="1"/>
  <c r="F5" i="1"/>
  <c r="E5" i="1"/>
  <c r="AH31" i="1" l="1"/>
  <c r="U31" i="1"/>
  <c r="AH47" i="1"/>
  <c r="U47" i="1"/>
  <c r="AH61" i="1"/>
  <c r="U61" i="1"/>
  <c r="AH81" i="1"/>
  <c r="U81" i="1"/>
  <c r="AH6" i="1"/>
  <c r="U6" i="1"/>
  <c r="R5" i="1"/>
  <c r="U18" i="1"/>
  <c r="AH18" i="1"/>
  <c r="U22" i="1"/>
  <c r="AH22" i="1"/>
  <c r="U28" i="1"/>
  <c r="AH28" i="1"/>
  <c r="U32" i="1"/>
  <c r="AH32" i="1"/>
  <c r="U48" i="1"/>
  <c r="AH48" i="1"/>
  <c r="U58" i="1"/>
  <c r="AH58" i="1"/>
  <c r="U80" i="1"/>
  <c r="AH80" i="1"/>
  <c r="AH27" i="1"/>
  <c r="U27" i="1"/>
  <c r="AH37" i="1"/>
  <c r="U37" i="1"/>
  <c r="AH51" i="1"/>
  <c r="U51" i="1"/>
  <c r="AH79" i="1"/>
  <c r="U79" i="1"/>
  <c r="U8" i="1"/>
  <c r="AH8" i="1"/>
  <c r="U20" i="1"/>
  <c r="AH20" i="1"/>
  <c r="U26" i="1"/>
  <c r="AH26" i="1"/>
  <c r="U30" i="1"/>
  <c r="AH30" i="1"/>
  <c r="U34" i="1"/>
  <c r="AH34" i="1"/>
  <c r="U56" i="1"/>
  <c r="AH56" i="1"/>
  <c r="U60" i="1"/>
  <c r="AH60" i="1"/>
  <c r="U82" i="1"/>
  <c r="AH82" i="1"/>
  <c r="Q5" i="1"/>
  <c r="K5" i="1"/>
  <c r="AH5" i="1" l="1"/>
</calcChain>
</file>

<file path=xl/sharedStrings.xml><?xml version="1.0" encoding="utf-8"?>
<sst xmlns="http://schemas.openxmlformats.org/spreadsheetml/2006/main" count="368" uniqueCount="147">
  <si>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</si>
  <si>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</si>
  <si>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</si>
  <si>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</si>
  <si>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</si>
  <si>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</si>
  <si>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</si>
  <si>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</si>
  <si>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</si>
  <si>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</si>
  <si>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</si>
  <si>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</si>
  <si>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</si>
  <si>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</si>
  <si>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</si>
  <si>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</si>
  <si>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</si>
  <si>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</si>
  <si>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</si>
  <si>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</si>
  <si>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</si>
  <si>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</si>
  <si>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</si>
  <si>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25,01,</t>
  </si>
  <si>
    <t>27,01,</t>
  </si>
  <si>
    <t>29,01,</t>
  </si>
  <si>
    <t>23,01,</t>
  </si>
  <si>
    <t>22,01,</t>
  </si>
  <si>
    <t>15,01,</t>
  </si>
  <si>
    <t>09,01,</t>
  </si>
  <si>
    <t>08,01,</t>
  </si>
  <si>
    <t>30,12,</t>
  </si>
  <si>
    <t>26,12,</t>
  </si>
  <si>
    <t>19,12,</t>
  </si>
  <si>
    <t>18,12,</t>
  </si>
  <si>
    <t>12,12,</t>
  </si>
  <si>
    <t xml:space="preserve"> 005  Колбаса Докторская ГОСТ, Вязанка вектор,ВЕС. ПОКОМ</t>
  </si>
  <si>
    <t>кг</t>
  </si>
  <si>
    <t>матрица</t>
  </si>
  <si>
    <t xml:space="preserve"> 011  Колбаса Салями Финская, Вязанка фиброуз в/у, ПОКОМ</t>
  </si>
  <si>
    <t>не в матрице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</si>
  <si>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</si>
  <si>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</si>
  <si>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</si>
  <si>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</si>
  <si>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>нет потребности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</si>
  <si>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</si>
  <si>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</si>
  <si>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</si>
  <si>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>нужно увеличить продажи!!!</t>
  </si>
  <si>
    <t xml:space="preserve"> 083  Колбаса Швейцарская 0,17 кг., ШТ., сырокопченая   ПОКОМ</t>
  </si>
  <si>
    <t>нужно увеличить продажи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</si>
  <si>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</si>
  <si>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</si>
  <si>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</si>
  <si>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</si>
  <si>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</si>
  <si>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</si>
  <si>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>возвращаем по распоряжению СН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</si>
  <si>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</si>
  <si>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</si>
  <si>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</si>
  <si>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</si>
  <si>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</si>
  <si>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</si>
  <si>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</si>
  <si>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</si>
  <si>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</si>
  <si>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</si>
  <si>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</si>
  <si>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</si>
  <si>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</si>
  <si>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</si>
  <si>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</si>
  <si>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</si>
  <si>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</si>
  <si>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</si>
  <si>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</si>
  <si>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</si>
  <si>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>17,01,25 начинаем заказывать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</si>
  <si>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</si>
  <si>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</si>
  <si>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</si>
  <si>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</si>
  <si>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</si>
  <si>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</si>
  <si>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</si>
  <si>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</si>
  <si>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</si>
  <si>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</si>
  <si>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</si>
  <si>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</si>
  <si>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</si>
  <si>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</si>
  <si>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</si>
  <si>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</si>
  <si>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</si>
  <si>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</si>
  <si>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</si>
  <si>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</si>
  <si>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</si>
  <si>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</si>
  <si>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</si>
  <si>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</si>
  <si>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</si>
  <si>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</si>
  <si>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</si>
  <si>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</si>
  <si>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</si>
  <si>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</si>
  <si>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414  Колбаса Филейбургская с филе сочного окорока 0,11 кг ТМ Баварушка ПОКОМ</t>
  </si>
  <si>
    <t xml:space="preserve"> 419  Колбаса Филейбургская зернистая 0,06 кг нарезка ТМ Баварушка  ПОКОМ</t>
  </si>
  <si>
    <t>нет в бланке / 12,12,24 в уценку 22шт.</t>
  </si>
  <si>
    <t xml:space="preserve"> 422  Деликатесы Бекон Балыкбургский ТМ Баварушка  0,15 кг.ПОКОМ</t>
  </si>
  <si>
    <t>нет в бланке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</si>
  <si>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</si>
  <si>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</si>
  <si>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440  Колбаса Любительская ТМ Вязанка в оболочке полиамид.ВЕС ПОКОМ </t>
  </si>
  <si>
    <t xml:space="preserve"> 445  Колбаса Краковюрст ТМ Баварушка рубленая в оболочке черева в в.у 0,2 кг ПОКОМ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</si>
  <si>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</si>
  <si>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</si>
  <si>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</si>
  <si>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</si>
  <si>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</si>
  <si>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</si>
  <si>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</si>
  <si>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</si>
  <si>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ТМ Особый рецепт в оболочке полиамид. ВЕС.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</si>
  <si>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</si>
  <si>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</si>
  <si>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</si>
  <si>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</si>
  <si>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</si>
  <si>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23,01,25 в уценку 70шт. / 03,01,25 филиал обнулил</t>
  </si>
  <si>
    <t>501 Сосиски Филейские по-ганноверски ТМ Вязанка.в оболочке амицел в м.г.с ВЕС. ПОКОМ</t>
  </si>
  <si>
    <t>504  Ветчина Мясорубская с окороком 0,33кг срез ТМ Стародворье  ПОКОМ</t>
  </si>
  <si>
    <t>505  Ветчина Стародворская ТМ Стародворье брикет 0,33 кг.  ПОКОМ</t>
  </si>
  <si>
    <t>16,01,25 в уценку 27шт.</t>
  </si>
  <si>
    <r>
      <rPr>
        <b/>
        <sz val="10"/>
        <color rgb="FFFF0000"/>
        <rFont val="Arial"/>
        <family val="2"/>
        <charset val="204"/>
      </rPr>
      <t>нужно продавать!!!</t>
    </r>
    <r>
      <rPr>
        <sz val="10"/>
        <rFont val="Arial"/>
      </rPr>
      <t xml:space="preserve"> / Патяка отказался</t>
    </r>
  </si>
  <si>
    <r>
      <rPr>
        <b/>
        <sz val="10"/>
        <color rgb="FFFF0000"/>
        <rFont val="Arial"/>
        <family val="2"/>
        <charset val="204"/>
      </rPr>
      <t xml:space="preserve">нужно увеличить продажи!!! </t>
    </r>
    <r>
      <rPr>
        <sz val="10"/>
        <rFont val="Arial"/>
        <family val="2"/>
        <charset val="204"/>
      </rPr>
      <t>/ новинка</t>
    </r>
  </si>
  <si>
    <t>ТМА С 01.02</t>
  </si>
  <si>
    <t>Окончание ТМА с 01.02</t>
  </si>
  <si>
    <t>ТМА январь</t>
  </si>
  <si>
    <t>29,01,25 филиал обнулил / ТМА январь</t>
  </si>
  <si>
    <t>ТМА февраль</t>
  </si>
  <si>
    <t>заказ</t>
  </si>
  <si>
    <t>01,02,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</si>
</sst>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7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4" fontId="5" fillId="6" borderId="1" xfId="1" applyNumberFormat="1" applyFon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8" borderId="1" xfId="1" applyNumberFormat="1" applyFill="1"/>
    <xf numFmtId="164" fontId="1" fillId="8" borderId="2" xfId="1" applyNumberFormat="1" applyFill="1" applyBorder="1"/>
    <xf numFmtId="164" fontId="1" fillId="0" borderId="1" xfId="1" applyNumberFormat="1" applyFill="1"/>
    <xf numFmtId="164" fontId="4" fillId="6" borderId="1" xfId="1" applyNumberFormat="1" applyFont="1" applyFill="1"/>
    <xf numFmtId="164" fontId="1" fillId="6" borderId="2" xfId="1" applyNumberFormat="1" applyFill="1" applyBorder="1"/>
    <xf numFmtId="164" fontId="1" fillId="9" borderId="2" xfId="1" applyNumberFormat="1" applyFill="1" applyBorder="1"/>
    <xf numFmtId="164" fontId="1" fillId="10" borderId="1" xfId="1" applyNumberFormat="1" applyFill="1"/>
    <xf numFmtId="2" fontId="1" fillId="10" borderId="1" xfId="1" applyNumberFormat="1" applyFill="1"/>
    <xf numFmtId="164" fontId="1" fillId="10" borderId="2" xfId="1" applyNumberFormat="1" applyFill="1" applyBorder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58;&#1052;&#1040;%20&#1092;&#1077;&#1074;&#1088;&#1072;&#1083;&#110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58;&#1052;&#1040;%20&#1103;&#1085;&#1074;&#1072;&#1088;&#110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>
        <row r="1">
          <cell r="A1" t="str">
            <v xml:space="preserve"> 236  Колбаса Рубленая ЗАПЕЧ. Дугушка ТМ Стародворье, вектор, в/к    ПОКОМ</v>
          </cell>
          <cell r="B1" t="str">
            <v>ТМА февраль</v>
          </cell>
        </row>
        <row r="2">
          <cell r="A2" t="str">
            <v xml:space="preserve"> 239  Колбаса Салями запеч Дугушка, оболочка вектор, ВЕС, ТМ Стародворье  ПОКОМ</v>
          </cell>
          <cell r="B2" t="str">
            <v>ТМА февраль</v>
          </cell>
        </row>
        <row r="3">
          <cell r="A3" t="str">
            <v xml:space="preserve"> 452  Колбаса Со шпиком ВЕС большой батон ТМ Особый рецепт  ПОКОМ</v>
          </cell>
          <cell r="B3" t="str">
            <v>ТМА февраль</v>
          </cell>
        </row>
        <row r="4">
          <cell r="A4" t="str">
            <v xml:space="preserve"> 456  Колбаса Филейная ТМ Особый рецепт ВЕС большой батон  ПОКОМ</v>
          </cell>
          <cell r="B4" t="str">
            <v>ТМА февраль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>
        <row r="1">
          <cell r="A1" t="str">
            <v xml:space="preserve"> 201  Ветчина Нежная ТМ Особый рецепт, (2,5кг), ПОКОМ</v>
          </cell>
          <cell r="B1" t="str">
            <v>ТМА январь</v>
          </cell>
        </row>
        <row r="2">
          <cell r="A2" t="str">
            <v xml:space="preserve"> 242  Колбаса Сервелат ЗАПЕЧ.Дугушка ТМ Стародворье, вектор, в/к     ПОКОМ</v>
          </cell>
          <cell r="B2" t="str">
            <v>ТМА январь</v>
          </cell>
        </row>
        <row r="3">
          <cell r="A3" t="str">
            <v xml:space="preserve"> 307  Колбаса Сервелат Мясорубский с мелкорубленным окороком 0,35 кг срез ТМ Стародворье   Поком</v>
          </cell>
          <cell r="B3" t="str">
            <v>ТМА январь</v>
          </cell>
        </row>
        <row r="4">
          <cell r="A4" t="str">
            <v xml:space="preserve"> 457  Колбаса Молочная ТМ Особый рецепт ВЕС большой батон  ПОКОМ</v>
          </cell>
          <cell r="B4" t="str">
            <v>ТМА январь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4" sqref="S4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9" width="7" customWidth="1"/>
    <col min="20" max="20" width="14.140625" customWidth="1"/>
    <col min="21" max="22" width="5" customWidth="1"/>
    <col min="23" max="32" width="6" customWidth="1"/>
    <col min="33" max="33" width="20.42578125" customWidth="1"/>
    <col min="34" max="34" width="7" customWidth="1"/>
    <col min="35" max="51" width="8" customWidth="1"/>
  </cols>
  <sheetData>
    <row r="1" spans="1:51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3" t="s">
        <v>145</v>
      </c>
      <c r="S3" s="6" t="s">
        <v>16</v>
      </c>
      <c r="T3" s="6" t="s">
        <v>17</v>
      </c>
      <c r="U3" s="2" t="s">
        <v>18</v>
      </c>
      <c r="V3" s="2" t="s">
        <v>19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20</v>
      </c>
      <c r="AG3" s="2" t="s">
        <v>21</v>
      </c>
      <c r="AH3" s="2" t="s">
        <v>22</v>
      </c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 t="s">
        <v>146</v>
      </c>
      <c r="S4" s="1"/>
      <c r="T4" s="1"/>
      <c r="U4" s="1"/>
      <c r="V4" s="1"/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 t="s">
        <v>34</v>
      </c>
      <c r="AF4" s="1" t="s">
        <v>35</v>
      </c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SUM(E6:E500)</f>
        <v>10086.493999999999</v>
      </c>
      <c r="F5" s="4">
        <f>SUM(F6:F500)</f>
        <v>9925.6010000000024</v>
      </c>
      <c r="G5" s="7"/>
      <c r="H5" s="1"/>
      <c r="I5" s="1"/>
      <c r="J5" s="4">
        <f t="shared" ref="J5:S5" si="0">SUM(J6:J500)</f>
        <v>27634.709000000003</v>
      </c>
      <c r="K5" s="4">
        <f t="shared" si="0"/>
        <v>-17548.214999999997</v>
      </c>
      <c r="L5" s="4">
        <f t="shared" si="0"/>
        <v>9516.6649999999991</v>
      </c>
      <c r="M5" s="4">
        <f t="shared" si="0"/>
        <v>569.82900000000006</v>
      </c>
      <c r="N5" s="4">
        <f t="shared" si="0"/>
        <v>5194.0277766666659</v>
      </c>
      <c r="O5" s="4">
        <f t="shared" si="0"/>
        <v>3581.0103600000002</v>
      </c>
      <c r="P5" s="4">
        <f t="shared" si="0"/>
        <v>1903.3329999999994</v>
      </c>
      <c r="Q5" s="4">
        <f t="shared" si="0"/>
        <v>4571.8169300000009</v>
      </c>
      <c r="R5" s="4">
        <f t="shared" si="0"/>
        <v>4868.0491300000012</v>
      </c>
      <c r="S5" s="4">
        <f t="shared" si="0"/>
        <v>1600</v>
      </c>
      <c r="T5" s="1"/>
      <c r="U5" s="1"/>
      <c r="V5" s="1"/>
      <c r="W5" s="4">
        <f t="shared" ref="W5:AF5" si="1">SUM(W6:W500)</f>
        <v>2216.912800000001</v>
      </c>
      <c r="X5" s="4">
        <f t="shared" si="1"/>
        <v>2252.3559999999998</v>
      </c>
      <c r="Y5" s="4">
        <f t="shared" si="1"/>
        <v>2402.3288000000002</v>
      </c>
      <c r="Z5" s="4">
        <f t="shared" si="1"/>
        <v>2493.2725</v>
      </c>
      <c r="AA5" s="4">
        <f t="shared" si="1"/>
        <v>2470.0800000000004</v>
      </c>
      <c r="AB5" s="4">
        <f t="shared" si="1"/>
        <v>4083.1796000000004</v>
      </c>
      <c r="AC5" s="4">
        <f t="shared" si="1"/>
        <v>3495.4505999999983</v>
      </c>
      <c r="AD5" s="4">
        <f t="shared" si="1"/>
        <v>2653.3790000000004</v>
      </c>
      <c r="AE5" s="4">
        <f t="shared" si="1"/>
        <v>2547.5372000000007</v>
      </c>
      <c r="AF5" s="4">
        <f t="shared" si="1"/>
        <v>2892.6603999999988</v>
      </c>
      <c r="AG5" s="1"/>
      <c r="AH5" s="4">
        <f>SUM(AH6:AH500)</f>
        <v>4242</v>
      </c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36</v>
      </c>
      <c r="B6" s="1" t="s">
        <v>37</v>
      </c>
      <c r="C6" s="1">
        <v>125.208</v>
      </c>
      <c r="D6" s="1">
        <v>1.012</v>
      </c>
      <c r="E6" s="1">
        <v>63.58</v>
      </c>
      <c r="F6" s="1">
        <v>51.265999999999998</v>
      </c>
      <c r="G6" s="7">
        <v>1</v>
      </c>
      <c r="H6" s="1">
        <v>50</v>
      </c>
      <c r="I6" s="1" t="s">
        <v>38</v>
      </c>
      <c r="J6" s="1">
        <v>57.25</v>
      </c>
      <c r="K6" s="1">
        <f t="shared" ref="K6:K37" si="2">E6-J6</f>
        <v>6.3299999999999983</v>
      </c>
      <c r="L6" s="1">
        <f>E6-M6</f>
        <v>63.58</v>
      </c>
      <c r="M6" s="1"/>
      <c r="N6" s="1">
        <v>0</v>
      </c>
      <c r="O6" s="1">
        <v>48.981199999999987</v>
      </c>
      <c r="P6" s="1">
        <f>L6/5</f>
        <v>12.715999999999999</v>
      </c>
      <c r="Q6" s="5">
        <f>10*P6-O6-N6-F6</f>
        <v>26.912800000000011</v>
      </c>
      <c r="R6" s="5">
        <f>Q6</f>
        <v>26.912800000000011</v>
      </c>
      <c r="S6" s="5"/>
      <c r="T6" s="1"/>
      <c r="U6" s="1">
        <f>(F6+N6+O6+R6)/P6</f>
        <v>10</v>
      </c>
      <c r="V6" s="1">
        <f>(F6+N6+O6)/P6</f>
        <v>7.8835482856244097</v>
      </c>
      <c r="W6" s="1">
        <v>12.481199999999999</v>
      </c>
      <c r="X6" s="1">
        <v>10.7468</v>
      </c>
      <c r="Y6" s="1">
        <v>13.997999999999999</v>
      </c>
      <c r="Z6" s="1">
        <v>10.369</v>
      </c>
      <c r="AA6" s="1">
        <v>9.6219999999999999</v>
      </c>
      <c r="AB6" s="1">
        <v>27.696400000000001</v>
      </c>
      <c r="AC6" s="1">
        <v>24.293800000000001</v>
      </c>
      <c r="AD6" s="1">
        <v>18.315799999999999</v>
      </c>
      <c r="AE6" s="1">
        <v>18.0868</v>
      </c>
      <c r="AF6" s="1">
        <v>15.1172</v>
      </c>
      <c r="AG6" s="1"/>
      <c r="AH6" s="1">
        <f>ROUND(R6*G6,0)</f>
        <v>27</v>
      </c>
      <c r="AI6" s="1" t="str">
        <f>IFERROR(VLOOKUP(A6,[1]Лист1!$A:$B,2,0),"")</f>
        <v/>
      </c>
      <c r="AJ6" s="1" t="str">
        <f>IFERROR(VLOOKUP(A6,[2]Лист1!$A:$B,2,0),"")</f>
        <v/>
      </c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0" t="s">
        <v>39</v>
      </c>
      <c r="B7" s="10" t="s">
        <v>37</v>
      </c>
      <c r="C7" s="10">
        <v>137.98400000000001</v>
      </c>
      <c r="D7" s="10">
        <v>12.333</v>
      </c>
      <c r="E7" s="10">
        <v>39.531999999999996</v>
      </c>
      <c r="F7" s="10">
        <v>92.096000000000004</v>
      </c>
      <c r="G7" s="11">
        <v>0</v>
      </c>
      <c r="H7" s="10" t="e">
        <v>#N/A</v>
      </c>
      <c r="I7" s="10" t="s">
        <v>40</v>
      </c>
      <c r="J7" s="10">
        <v>45.1</v>
      </c>
      <c r="K7" s="10">
        <f t="shared" si="2"/>
        <v>-5.5680000000000049</v>
      </c>
      <c r="L7" s="10">
        <f t="shared" ref="L7:L70" si="3">E7-M7</f>
        <v>39.531999999999996</v>
      </c>
      <c r="M7" s="10"/>
      <c r="N7" s="10">
        <v>0</v>
      </c>
      <c r="O7" s="10"/>
      <c r="P7" s="10">
        <f t="shared" ref="P7:P70" si="4">L7/5</f>
        <v>7.9063999999999997</v>
      </c>
      <c r="Q7" s="12"/>
      <c r="R7" s="5">
        <f t="shared" ref="R7:R70" si="5">Q7</f>
        <v>0</v>
      </c>
      <c r="S7" s="12"/>
      <c r="T7" s="10"/>
      <c r="U7" s="1">
        <f t="shared" ref="U7:U70" si="6">(F7+N7+O7+R7)/P7</f>
        <v>11.648284933724579</v>
      </c>
      <c r="V7" s="10">
        <f t="shared" ref="V7:V70" si="7">(F7+N7+O7)/P7</f>
        <v>11.648284933724579</v>
      </c>
      <c r="W7" s="10">
        <v>14.046799999999999</v>
      </c>
      <c r="X7" s="10">
        <v>16.491199999999999</v>
      </c>
      <c r="Y7" s="10">
        <v>0.44040000000000001</v>
      </c>
      <c r="Z7" s="10">
        <v>0</v>
      </c>
      <c r="AA7" s="10">
        <v>0</v>
      </c>
      <c r="AB7" s="10">
        <v>0</v>
      </c>
      <c r="AC7" s="10">
        <v>0</v>
      </c>
      <c r="AD7" s="10">
        <v>0</v>
      </c>
      <c r="AE7" s="10">
        <v>0</v>
      </c>
      <c r="AF7" s="10">
        <v>0</v>
      </c>
      <c r="AG7" s="14" t="s">
        <v>138</v>
      </c>
      <c r="AH7" s="1">
        <f t="shared" ref="AH7:AH70" si="8">ROUND(R7*G7,0)</f>
        <v>0</v>
      </c>
      <c r="AI7" s="1" t="str">
        <f>IFERROR(VLOOKUP(A7,[1]Лист1!$A:$B,2,0),"")</f>
        <v/>
      </c>
      <c r="AJ7" s="1" t="str">
        <f>IFERROR(VLOOKUP(A7,[2]Лист1!$A:$B,2,0),"")</f>
        <v/>
      </c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41</v>
      </c>
      <c r="B8" s="1" t="s">
        <v>37</v>
      </c>
      <c r="C8" s="1"/>
      <c r="D8" s="1">
        <v>266.43799999999999</v>
      </c>
      <c r="E8" s="1">
        <v>212.59299999999999</v>
      </c>
      <c r="F8" s="1">
        <v>44.533999999999999</v>
      </c>
      <c r="G8" s="7">
        <v>1</v>
      </c>
      <c r="H8" s="1">
        <v>45</v>
      </c>
      <c r="I8" s="1" t="s">
        <v>38</v>
      </c>
      <c r="J8" s="1">
        <v>198.25</v>
      </c>
      <c r="K8" s="1">
        <f t="shared" si="2"/>
        <v>14.342999999999989</v>
      </c>
      <c r="L8" s="1">
        <f t="shared" si="3"/>
        <v>118.64099999999999</v>
      </c>
      <c r="M8" s="1">
        <v>93.951999999999998</v>
      </c>
      <c r="N8" s="1">
        <v>0</v>
      </c>
      <c r="O8" s="1"/>
      <c r="P8" s="1">
        <f t="shared" si="4"/>
        <v>23.728199999999998</v>
      </c>
      <c r="Q8" s="5">
        <f t="shared" ref="Q8" si="9">10*P8-O8-N8-F8</f>
        <v>192.74799999999999</v>
      </c>
      <c r="R8" s="5">
        <f t="shared" si="5"/>
        <v>192.74799999999999</v>
      </c>
      <c r="S8" s="5"/>
      <c r="T8" s="1"/>
      <c r="U8" s="1">
        <f t="shared" si="6"/>
        <v>10</v>
      </c>
      <c r="V8" s="1">
        <f t="shared" si="7"/>
        <v>1.8768385296819818</v>
      </c>
      <c r="W8" s="1">
        <v>10.995200000000001</v>
      </c>
      <c r="X8" s="1">
        <v>20.207999999999998</v>
      </c>
      <c r="Y8" s="1">
        <v>32.031599999999997</v>
      </c>
      <c r="Z8" s="1">
        <v>28.47175</v>
      </c>
      <c r="AA8" s="1">
        <v>31.2916666666667</v>
      </c>
      <c r="AB8" s="1">
        <v>48.896599999999999</v>
      </c>
      <c r="AC8" s="1">
        <v>50.537399999999998</v>
      </c>
      <c r="AD8" s="1">
        <v>47.442799999999998</v>
      </c>
      <c r="AE8" s="1">
        <v>51.804400000000001</v>
      </c>
      <c r="AF8" s="1">
        <v>50.988799999999998</v>
      </c>
      <c r="AG8" s="1"/>
      <c r="AH8" s="1">
        <f t="shared" si="8"/>
        <v>193</v>
      </c>
      <c r="AI8" s="1" t="str">
        <f>IFERROR(VLOOKUP(A8,[1]Лист1!$A:$B,2,0),"")</f>
        <v/>
      </c>
      <c r="AJ8" s="1" t="str">
        <f>IFERROR(VLOOKUP(A8,[2]Лист1!$A:$B,2,0),"")</f>
        <v/>
      </c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42</v>
      </c>
      <c r="B9" s="1" t="s">
        <v>37</v>
      </c>
      <c r="C9" s="1">
        <v>145.56</v>
      </c>
      <c r="D9" s="1">
        <v>107.158</v>
      </c>
      <c r="E9" s="1">
        <v>180.08199999999999</v>
      </c>
      <c r="F9" s="1"/>
      <c r="G9" s="7">
        <v>1</v>
      </c>
      <c r="H9" s="1">
        <v>45</v>
      </c>
      <c r="I9" s="1" t="s">
        <v>38</v>
      </c>
      <c r="J9" s="1">
        <v>230.2</v>
      </c>
      <c r="K9" s="1">
        <f t="shared" si="2"/>
        <v>-50.117999999999995</v>
      </c>
      <c r="L9" s="1">
        <f t="shared" si="3"/>
        <v>89.727999999999994</v>
      </c>
      <c r="M9" s="1">
        <v>90.353999999999999</v>
      </c>
      <c r="N9" s="1">
        <v>238.72443999999999</v>
      </c>
      <c r="O9" s="1">
        <v>160.59636</v>
      </c>
      <c r="P9" s="1">
        <f t="shared" si="4"/>
        <v>17.945599999999999</v>
      </c>
      <c r="Q9" s="5"/>
      <c r="R9" s="5">
        <f t="shared" si="5"/>
        <v>0</v>
      </c>
      <c r="S9" s="5"/>
      <c r="T9" s="1"/>
      <c r="U9" s="1">
        <f t="shared" si="6"/>
        <v>22.251738587731811</v>
      </c>
      <c r="V9" s="1">
        <f t="shared" si="7"/>
        <v>22.251738587731811</v>
      </c>
      <c r="W9" s="1">
        <v>44.183800000000012</v>
      </c>
      <c r="X9" s="1">
        <v>42.131399999999999</v>
      </c>
      <c r="Y9" s="1">
        <v>36.378</v>
      </c>
      <c r="Z9" s="1">
        <v>39.461500000000001</v>
      </c>
      <c r="AA9" s="1">
        <v>47.029333333333298</v>
      </c>
      <c r="AB9" s="1">
        <v>76.943799999999996</v>
      </c>
      <c r="AC9" s="1">
        <v>86.659199999999998</v>
      </c>
      <c r="AD9" s="1">
        <v>59.098399999999998</v>
      </c>
      <c r="AE9" s="1">
        <v>46.864800000000002</v>
      </c>
      <c r="AF9" s="1">
        <v>46.016199999999998</v>
      </c>
      <c r="AG9" s="1"/>
      <c r="AH9" s="1">
        <f t="shared" si="8"/>
        <v>0</v>
      </c>
      <c r="AI9" s="1" t="str">
        <f>IFERROR(VLOOKUP(A9,[1]Лист1!$A:$B,2,0),"")</f>
        <v/>
      </c>
      <c r="AJ9" s="1" t="str">
        <f>IFERROR(VLOOKUP(A9,[2]Лист1!$A:$B,2,0),"")</f>
        <v/>
      </c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5" t="s">
        <v>43</v>
      </c>
      <c r="B10" s="15" t="s">
        <v>44</v>
      </c>
      <c r="C10" s="15"/>
      <c r="D10" s="15"/>
      <c r="E10" s="15"/>
      <c r="F10" s="15"/>
      <c r="G10" s="16">
        <v>0</v>
      </c>
      <c r="H10" s="15">
        <v>45</v>
      </c>
      <c r="I10" s="15" t="s">
        <v>38</v>
      </c>
      <c r="J10" s="15"/>
      <c r="K10" s="15">
        <f t="shared" si="2"/>
        <v>0</v>
      </c>
      <c r="L10" s="15">
        <f t="shared" si="3"/>
        <v>0</v>
      </c>
      <c r="M10" s="15"/>
      <c r="N10" s="15">
        <v>0</v>
      </c>
      <c r="O10" s="15"/>
      <c r="P10" s="15">
        <f t="shared" si="4"/>
        <v>0</v>
      </c>
      <c r="Q10" s="17"/>
      <c r="R10" s="5">
        <f t="shared" si="5"/>
        <v>0</v>
      </c>
      <c r="S10" s="17"/>
      <c r="T10" s="15"/>
      <c r="U10" s="1" t="e">
        <f t="shared" si="6"/>
        <v>#DIV/0!</v>
      </c>
      <c r="V10" s="15" t="e">
        <f t="shared" si="7"/>
        <v>#DIV/0!</v>
      </c>
      <c r="W10" s="15">
        <v>0</v>
      </c>
      <c r="X10" s="15">
        <v>0</v>
      </c>
      <c r="Y10" s="15">
        <v>0</v>
      </c>
      <c r="Z10" s="15">
        <v>0</v>
      </c>
      <c r="AA10" s="15">
        <v>0</v>
      </c>
      <c r="AB10" s="15">
        <v>0</v>
      </c>
      <c r="AC10" s="15">
        <v>0</v>
      </c>
      <c r="AD10" s="15">
        <v>0</v>
      </c>
      <c r="AE10" s="15">
        <v>0</v>
      </c>
      <c r="AF10" s="15">
        <v>0</v>
      </c>
      <c r="AG10" s="15" t="s">
        <v>45</v>
      </c>
      <c r="AH10" s="1">
        <f t="shared" si="8"/>
        <v>0</v>
      </c>
      <c r="AI10" s="1" t="str">
        <f>IFERROR(VLOOKUP(A10,[1]Лист1!$A:$B,2,0),"")</f>
        <v/>
      </c>
      <c r="AJ10" s="1" t="str">
        <f>IFERROR(VLOOKUP(A10,[2]Лист1!$A:$B,2,0),"")</f>
        <v/>
      </c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5" t="s">
        <v>46</v>
      </c>
      <c r="B11" s="15" t="s">
        <v>44</v>
      </c>
      <c r="C11" s="15"/>
      <c r="D11" s="15"/>
      <c r="E11" s="15"/>
      <c r="F11" s="15"/>
      <c r="G11" s="16">
        <v>0</v>
      </c>
      <c r="H11" s="15">
        <v>45</v>
      </c>
      <c r="I11" s="15" t="s">
        <v>38</v>
      </c>
      <c r="J11" s="15"/>
      <c r="K11" s="15">
        <f t="shared" si="2"/>
        <v>0</v>
      </c>
      <c r="L11" s="15">
        <f t="shared" si="3"/>
        <v>0</v>
      </c>
      <c r="M11" s="15"/>
      <c r="N11" s="15">
        <v>0</v>
      </c>
      <c r="O11" s="15"/>
      <c r="P11" s="15">
        <f t="shared" si="4"/>
        <v>0</v>
      </c>
      <c r="Q11" s="17"/>
      <c r="R11" s="5">
        <f t="shared" si="5"/>
        <v>0</v>
      </c>
      <c r="S11" s="17"/>
      <c r="T11" s="15"/>
      <c r="U11" s="1" t="e">
        <f t="shared" si="6"/>
        <v>#DIV/0!</v>
      </c>
      <c r="V11" s="15" t="e">
        <f t="shared" si="7"/>
        <v>#DIV/0!</v>
      </c>
      <c r="W11" s="15">
        <v>0</v>
      </c>
      <c r="X11" s="15">
        <v>0</v>
      </c>
      <c r="Y11" s="15">
        <v>0</v>
      </c>
      <c r="Z11" s="15">
        <v>0</v>
      </c>
      <c r="AA11" s="15">
        <v>0</v>
      </c>
      <c r="AB11" s="15">
        <v>0</v>
      </c>
      <c r="AC11" s="15">
        <v>0</v>
      </c>
      <c r="AD11" s="15">
        <v>0</v>
      </c>
      <c r="AE11" s="15">
        <v>0</v>
      </c>
      <c r="AF11" s="15">
        <v>0</v>
      </c>
      <c r="AG11" s="15" t="s">
        <v>45</v>
      </c>
      <c r="AH11" s="1">
        <f t="shared" si="8"/>
        <v>0</v>
      </c>
      <c r="AI11" s="1" t="str">
        <f>IFERROR(VLOOKUP(A11,[1]Лист1!$A:$B,2,0),"")</f>
        <v/>
      </c>
      <c r="AJ11" s="1" t="str">
        <f>IFERROR(VLOOKUP(A11,[2]Лист1!$A:$B,2,0),"")</f>
        <v/>
      </c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5" t="s">
        <v>47</v>
      </c>
      <c r="B12" s="15" t="s">
        <v>44</v>
      </c>
      <c r="C12" s="15"/>
      <c r="D12" s="15"/>
      <c r="E12" s="15"/>
      <c r="F12" s="15"/>
      <c r="G12" s="16">
        <v>0</v>
      </c>
      <c r="H12" s="15">
        <v>180</v>
      </c>
      <c r="I12" s="15" t="s">
        <v>38</v>
      </c>
      <c r="J12" s="15"/>
      <c r="K12" s="15">
        <f t="shared" si="2"/>
        <v>0</v>
      </c>
      <c r="L12" s="15">
        <f t="shared" si="3"/>
        <v>0</v>
      </c>
      <c r="M12" s="15"/>
      <c r="N12" s="15">
        <v>0</v>
      </c>
      <c r="O12" s="15"/>
      <c r="P12" s="15">
        <f t="shared" si="4"/>
        <v>0</v>
      </c>
      <c r="Q12" s="17"/>
      <c r="R12" s="5">
        <f t="shared" si="5"/>
        <v>0</v>
      </c>
      <c r="S12" s="17"/>
      <c r="T12" s="15"/>
      <c r="U12" s="1" t="e">
        <f t="shared" si="6"/>
        <v>#DIV/0!</v>
      </c>
      <c r="V12" s="15" t="e">
        <f t="shared" si="7"/>
        <v>#DIV/0!</v>
      </c>
      <c r="W12" s="15">
        <v>0</v>
      </c>
      <c r="X12" s="15">
        <v>0</v>
      </c>
      <c r="Y12" s="15">
        <v>0</v>
      </c>
      <c r="Z12" s="15">
        <v>0</v>
      </c>
      <c r="AA12" s="15">
        <v>0</v>
      </c>
      <c r="AB12" s="15">
        <v>0</v>
      </c>
      <c r="AC12" s="15">
        <v>0</v>
      </c>
      <c r="AD12" s="15">
        <v>0</v>
      </c>
      <c r="AE12" s="15">
        <v>0</v>
      </c>
      <c r="AF12" s="15">
        <v>0</v>
      </c>
      <c r="AG12" s="15" t="s">
        <v>45</v>
      </c>
      <c r="AH12" s="1">
        <f t="shared" si="8"/>
        <v>0</v>
      </c>
      <c r="AI12" s="1" t="str">
        <f>IFERROR(VLOOKUP(A12,[1]Лист1!$A:$B,2,0),"")</f>
        <v/>
      </c>
      <c r="AJ12" s="1" t="str">
        <f>IFERROR(VLOOKUP(A12,[2]Лист1!$A:$B,2,0),"")</f>
        <v/>
      </c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48</v>
      </c>
      <c r="B13" s="1" t="s">
        <v>44</v>
      </c>
      <c r="C13" s="1">
        <v>41</v>
      </c>
      <c r="D13" s="1">
        <v>54</v>
      </c>
      <c r="E13" s="1">
        <v>15</v>
      </c>
      <c r="F13" s="1">
        <v>78</v>
      </c>
      <c r="G13" s="7">
        <v>0.3</v>
      </c>
      <c r="H13" s="1">
        <v>40</v>
      </c>
      <c r="I13" s="1" t="s">
        <v>38</v>
      </c>
      <c r="J13" s="1">
        <v>16</v>
      </c>
      <c r="K13" s="1">
        <f t="shared" si="2"/>
        <v>-1</v>
      </c>
      <c r="L13" s="1">
        <f t="shared" si="3"/>
        <v>15</v>
      </c>
      <c r="M13" s="1"/>
      <c r="N13" s="1">
        <v>0</v>
      </c>
      <c r="O13" s="1"/>
      <c r="P13" s="1">
        <f t="shared" si="4"/>
        <v>3</v>
      </c>
      <c r="Q13" s="5"/>
      <c r="R13" s="5">
        <f t="shared" si="5"/>
        <v>0</v>
      </c>
      <c r="S13" s="5"/>
      <c r="T13" s="1"/>
      <c r="U13" s="1">
        <f t="shared" si="6"/>
        <v>26</v>
      </c>
      <c r="V13" s="1">
        <f t="shared" si="7"/>
        <v>26</v>
      </c>
      <c r="W13" s="1">
        <v>1.6</v>
      </c>
      <c r="X13" s="1">
        <v>2.8</v>
      </c>
      <c r="Y13" s="1">
        <v>8.8000000000000007</v>
      </c>
      <c r="Z13" s="1">
        <v>7.25</v>
      </c>
      <c r="AA13" s="1">
        <v>1.6666666666666701</v>
      </c>
      <c r="AB13" s="1">
        <v>9.6</v>
      </c>
      <c r="AC13" s="1">
        <v>7.6</v>
      </c>
      <c r="AD13" s="1">
        <v>10.8</v>
      </c>
      <c r="AE13" s="1">
        <v>11.4</v>
      </c>
      <c r="AF13" s="1">
        <v>6.4</v>
      </c>
      <c r="AG13" s="21" t="s">
        <v>49</v>
      </c>
      <c r="AH13" s="1">
        <f t="shared" si="8"/>
        <v>0</v>
      </c>
      <c r="AI13" s="1" t="str">
        <f>IFERROR(VLOOKUP(A13,[1]Лист1!$A:$B,2,0),"")</f>
        <v/>
      </c>
      <c r="AJ13" s="1" t="str">
        <f>IFERROR(VLOOKUP(A13,[2]Лист1!$A:$B,2,0),"")</f>
        <v/>
      </c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50</v>
      </c>
      <c r="B14" s="1" t="s">
        <v>44</v>
      </c>
      <c r="C14" s="1">
        <v>65</v>
      </c>
      <c r="D14" s="1"/>
      <c r="E14" s="1">
        <v>24</v>
      </c>
      <c r="F14" s="1">
        <v>41</v>
      </c>
      <c r="G14" s="7">
        <v>0.17</v>
      </c>
      <c r="H14" s="1">
        <v>180</v>
      </c>
      <c r="I14" s="1" t="s">
        <v>38</v>
      </c>
      <c r="J14" s="1">
        <v>24</v>
      </c>
      <c r="K14" s="1">
        <f t="shared" si="2"/>
        <v>0</v>
      </c>
      <c r="L14" s="1">
        <f t="shared" si="3"/>
        <v>24</v>
      </c>
      <c r="M14" s="1"/>
      <c r="N14" s="1">
        <v>0</v>
      </c>
      <c r="O14" s="1"/>
      <c r="P14" s="1">
        <f t="shared" si="4"/>
        <v>4.8</v>
      </c>
      <c r="Q14" s="5"/>
      <c r="R14" s="5">
        <f t="shared" si="5"/>
        <v>0</v>
      </c>
      <c r="S14" s="5"/>
      <c r="T14" s="1"/>
      <c r="U14" s="1">
        <f t="shared" si="6"/>
        <v>8.5416666666666679</v>
      </c>
      <c r="V14" s="1">
        <f t="shared" si="7"/>
        <v>8.5416666666666679</v>
      </c>
      <c r="W14" s="1">
        <v>4.2</v>
      </c>
      <c r="X14" s="1">
        <v>6.6</v>
      </c>
      <c r="Y14" s="1">
        <v>3.2</v>
      </c>
      <c r="Z14" s="1">
        <v>9.75</v>
      </c>
      <c r="AA14" s="1">
        <v>10</v>
      </c>
      <c r="AB14" s="1">
        <v>17.8</v>
      </c>
      <c r="AC14" s="1">
        <v>13.2</v>
      </c>
      <c r="AD14" s="1">
        <v>11.8</v>
      </c>
      <c r="AE14" s="1">
        <v>14.6</v>
      </c>
      <c r="AF14" s="1">
        <v>14.6</v>
      </c>
      <c r="AG14" s="13" t="s">
        <v>51</v>
      </c>
      <c r="AH14" s="1">
        <f t="shared" si="8"/>
        <v>0</v>
      </c>
      <c r="AI14" s="1" t="str">
        <f>IFERROR(VLOOKUP(A14,[1]Лист1!$A:$B,2,0),"")</f>
        <v/>
      </c>
      <c r="AJ14" s="1" t="str">
        <f>IFERROR(VLOOKUP(A14,[2]Лист1!$A:$B,2,0),"")</f>
        <v/>
      </c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5" t="s">
        <v>52</v>
      </c>
      <c r="B15" s="15" t="s">
        <v>44</v>
      </c>
      <c r="C15" s="15"/>
      <c r="D15" s="15"/>
      <c r="E15" s="15"/>
      <c r="F15" s="15"/>
      <c r="G15" s="16">
        <v>0</v>
      </c>
      <c r="H15" s="15">
        <v>50</v>
      </c>
      <c r="I15" s="15" t="s">
        <v>38</v>
      </c>
      <c r="J15" s="15"/>
      <c r="K15" s="15">
        <f t="shared" si="2"/>
        <v>0</v>
      </c>
      <c r="L15" s="15">
        <f t="shared" si="3"/>
        <v>0</v>
      </c>
      <c r="M15" s="15"/>
      <c r="N15" s="15">
        <v>0</v>
      </c>
      <c r="O15" s="15"/>
      <c r="P15" s="15">
        <f t="shared" si="4"/>
        <v>0</v>
      </c>
      <c r="Q15" s="17"/>
      <c r="R15" s="5">
        <f t="shared" si="5"/>
        <v>0</v>
      </c>
      <c r="S15" s="17"/>
      <c r="T15" s="15"/>
      <c r="U15" s="1" t="e">
        <f t="shared" si="6"/>
        <v>#DIV/0!</v>
      </c>
      <c r="V15" s="15" t="e">
        <f t="shared" si="7"/>
        <v>#DIV/0!</v>
      </c>
      <c r="W15" s="15">
        <v>0</v>
      </c>
      <c r="X15" s="15">
        <v>0</v>
      </c>
      <c r="Y15" s="15">
        <v>0</v>
      </c>
      <c r="Z15" s="15">
        <v>0</v>
      </c>
      <c r="AA15" s="15">
        <v>0</v>
      </c>
      <c r="AB15" s="15">
        <v>0</v>
      </c>
      <c r="AC15" s="15">
        <v>0</v>
      </c>
      <c r="AD15" s="15">
        <v>0</v>
      </c>
      <c r="AE15" s="15">
        <v>0</v>
      </c>
      <c r="AF15" s="15">
        <v>0</v>
      </c>
      <c r="AG15" s="15" t="s">
        <v>45</v>
      </c>
      <c r="AH15" s="1">
        <f t="shared" si="8"/>
        <v>0</v>
      </c>
      <c r="AI15" s="1" t="str">
        <f>IFERROR(VLOOKUP(A15,[1]Лист1!$A:$B,2,0),"")</f>
        <v/>
      </c>
      <c r="AJ15" s="1" t="str">
        <f>IFERROR(VLOOKUP(A15,[2]Лист1!$A:$B,2,0),"")</f>
        <v/>
      </c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53</v>
      </c>
      <c r="B16" s="1" t="s">
        <v>44</v>
      </c>
      <c r="C16" s="1">
        <v>50</v>
      </c>
      <c r="D16" s="1">
        <v>26</v>
      </c>
      <c r="E16" s="1">
        <v>11</v>
      </c>
      <c r="F16" s="1">
        <v>28</v>
      </c>
      <c r="G16" s="7">
        <v>0.35</v>
      </c>
      <c r="H16" s="1">
        <v>50</v>
      </c>
      <c r="I16" s="1" t="s">
        <v>38</v>
      </c>
      <c r="J16" s="1">
        <v>56</v>
      </c>
      <c r="K16" s="1">
        <f t="shared" si="2"/>
        <v>-45</v>
      </c>
      <c r="L16" s="1">
        <f t="shared" si="3"/>
        <v>11</v>
      </c>
      <c r="M16" s="1"/>
      <c r="N16" s="1">
        <v>107.31666666666671</v>
      </c>
      <c r="O16" s="1">
        <v>32.19999999999996</v>
      </c>
      <c r="P16" s="1">
        <f t="shared" si="4"/>
        <v>2.2000000000000002</v>
      </c>
      <c r="Q16" s="5"/>
      <c r="R16" s="5">
        <f t="shared" si="5"/>
        <v>0</v>
      </c>
      <c r="S16" s="5"/>
      <c r="T16" s="1"/>
      <c r="U16" s="1">
        <f t="shared" si="6"/>
        <v>76.143939393939391</v>
      </c>
      <c r="V16" s="1">
        <f t="shared" si="7"/>
        <v>76.143939393939391</v>
      </c>
      <c r="W16" s="1">
        <v>16.2</v>
      </c>
      <c r="X16" s="1">
        <v>15.2</v>
      </c>
      <c r="Y16" s="1">
        <v>10.8</v>
      </c>
      <c r="Z16" s="1">
        <v>12.75</v>
      </c>
      <c r="AA16" s="1">
        <v>12.3333333333333</v>
      </c>
      <c r="AB16" s="1">
        <v>32.451999999999998</v>
      </c>
      <c r="AC16" s="1">
        <v>13.252000000000001</v>
      </c>
      <c r="AD16" s="1">
        <v>10.199999999999999</v>
      </c>
      <c r="AE16" s="1">
        <v>14.8</v>
      </c>
      <c r="AF16" s="1">
        <v>11</v>
      </c>
      <c r="AG16" s="13" t="s">
        <v>51</v>
      </c>
      <c r="AH16" s="1">
        <f t="shared" si="8"/>
        <v>0</v>
      </c>
      <c r="AI16" s="1" t="str">
        <f>IFERROR(VLOOKUP(A16,[1]Лист1!$A:$B,2,0),"")</f>
        <v/>
      </c>
      <c r="AJ16" s="1" t="str">
        <f>IFERROR(VLOOKUP(A16,[2]Лист1!$A:$B,2,0),"")</f>
        <v/>
      </c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54</v>
      </c>
      <c r="B17" s="1" t="s">
        <v>37</v>
      </c>
      <c r="C17" s="1">
        <v>85.561999999999998</v>
      </c>
      <c r="D17" s="1">
        <v>435.82100000000003</v>
      </c>
      <c r="E17" s="1">
        <v>180.827</v>
      </c>
      <c r="F17" s="1">
        <v>270.36700000000002</v>
      </c>
      <c r="G17" s="7">
        <v>1</v>
      </c>
      <c r="H17" s="1">
        <v>55</v>
      </c>
      <c r="I17" s="1" t="s">
        <v>38</v>
      </c>
      <c r="J17" s="1">
        <v>180.04</v>
      </c>
      <c r="K17" s="1">
        <f t="shared" si="2"/>
        <v>0.78700000000000614</v>
      </c>
      <c r="L17" s="1">
        <f t="shared" si="3"/>
        <v>138.69399999999999</v>
      </c>
      <c r="M17" s="1">
        <v>42.133000000000003</v>
      </c>
      <c r="N17" s="1">
        <v>60.499479999999949</v>
      </c>
      <c r="O17" s="1">
        <v>64.33952000000005</v>
      </c>
      <c r="P17" s="1">
        <f t="shared" si="4"/>
        <v>27.738799999999998</v>
      </c>
      <c r="Q17" s="5"/>
      <c r="R17" s="5">
        <f t="shared" si="5"/>
        <v>0</v>
      </c>
      <c r="S17" s="5"/>
      <c r="T17" s="1"/>
      <c r="U17" s="1">
        <f t="shared" si="6"/>
        <v>14.247407962853478</v>
      </c>
      <c r="V17" s="1">
        <f t="shared" si="7"/>
        <v>14.247407962853478</v>
      </c>
      <c r="W17" s="1">
        <v>50.052</v>
      </c>
      <c r="X17" s="1">
        <v>52.858800000000002</v>
      </c>
      <c r="Y17" s="1">
        <v>48.473599999999998</v>
      </c>
      <c r="Z17" s="1">
        <v>44.688000000000002</v>
      </c>
      <c r="AA17" s="1">
        <v>44.774666666666697</v>
      </c>
      <c r="AB17" s="1">
        <v>78.709999999999994</v>
      </c>
      <c r="AC17" s="1">
        <v>42.203000000000003</v>
      </c>
      <c r="AD17" s="1">
        <v>39.564599999999999</v>
      </c>
      <c r="AE17" s="1">
        <v>35.1678</v>
      </c>
      <c r="AF17" s="1">
        <v>35.886800000000001</v>
      </c>
      <c r="AG17" s="1"/>
      <c r="AH17" s="1">
        <f t="shared" si="8"/>
        <v>0</v>
      </c>
      <c r="AI17" s="1" t="str">
        <f>IFERROR(VLOOKUP(A17,[1]Лист1!$A:$B,2,0),"")</f>
        <v/>
      </c>
      <c r="AJ17" s="1" t="str">
        <f>IFERROR(VLOOKUP(A17,[2]Лист1!$A:$B,2,0),"")</f>
        <v/>
      </c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24" t="s">
        <v>55</v>
      </c>
      <c r="B18" s="24" t="s">
        <v>37</v>
      </c>
      <c r="C18" s="24">
        <v>1683.739</v>
      </c>
      <c r="D18" s="24">
        <v>0.51500000000000001</v>
      </c>
      <c r="E18" s="24">
        <v>1082.9570000000001</v>
      </c>
      <c r="F18" s="24">
        <v>374.73700000000002</v>
      </c>
      <c r="G18" s="25">
        <v>1</v>
      </c>
      <c r="H18" s="24">
        <v>50</v>
      </c>
      <c r="I18" s="24" t="s">
        <v>38</v>
      </c>
      <c r="J18" s="24">
        <v>3085.1680000000001</v>
      </c>
      <c r="K18" s="24">
        <f t="shared" si="2"/>
        <v>-2002.211</v>
      </c>
      <c r="L18" s="24">
        <f t="shared" si="3"/>
        <v>933.05200000000013</v>
      </c>
      <c r="M18" s="24">
        <v>149.905</v>
      </c>
      <c r="N18" s="24">
        <v>800</v>
      </c>
      <c r="O18" s="24">
        <v>537.29180000000042</v>
      </c>
      <c r="P18" s="24">
        <f t="shared" si="4"/>
        <v>186.61040000000003</v>
      </c>
      <c r="Q18" s="26">
        <f t="shared" ref="Q18:Q20" si="10">10*P18-O18-N18-F18</f>
        <v>154.07519999999982</v>
      </c>
      <c r="R18" s="26">
        <v>0</v>
      </c>
      <c r="S18" s="26"/>
      <c r="T18" s="24"/>
      <c r="U18" s="24">
        <f t="shared" si="6"/>
        <v>9.1743482678350201</v>
      </c>
      <c r="V18" s="24">
        <f t="shared" si="7"/>
        <v>9.1743482678350201</v>
      </c>
      <c r="W18" s="24">
        <v>223.18379999999999</v>
      </c>
      <c r="X18" s="24">
        <v>202.98859999999999</v>
      </c>
      <c r="Y18" s="24">
        <v>192.71520000000001</v>
      </c>
      <c r="Z18" s="24">
        <v>230.084</v>
      </c>
      <c r="AA18" s="24">
        <v>202.303</v>
      </c>
      <c r="AB18" s="24">
        <v>482.59460000000001</v>
      </c>
      <c r="AC18" s="24">
        <v>443.49220000000003</v>
      </c>
      <c r="AD18" s="24">
        <v>272.69760000000002</v>
      </c>
      <c r="AE18" s="24">
        <v>236.0898</v>
      </c>
      <c r="AF18" s="24">
        <v>319.82060000000001</v>
      </c>
      <c r="AG18" s="24" t="s">
        <v>142</v>
      </c>
      <c r="AH18" s="24">
        <f t="shared" si="8"/>
        <v>0</v>
      </c>
      <c r="AI18" s="1" t="str">
        <f>IFERROR(VLOOKUP(A18,[1]Лист1!$A:$B,2,0),"")</f>
        <v/>
      </c>
      <c r="AJ18" s="1" t="str">
        <f>IFERROR(VLOOKUP(A18,[2]Лист1!$A:$B,2,0),"")</f>
        <v>ТМА январь</v>
      </c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56</v>
      </c>
      <c r="B19" s="1" t="s">
        <v>37</v>
      </c>
      <c r="C19" s="1">
        <v>81.635999999999996</v>
      </c>
      <c r="D19" s="1">
        <v>132.72300000000001</v>
      </c>
      <c r="E19" s="1">
        <v>94.566999999999993</v>
      </c>
      <c r="F19" s="1">
        <v>101.256</v>
      </c>
      <c r="G19" s="7">
        <v>1</v>
      </c>
      <c r="H19" s="1">
        <v>60</v>
      </c>
      <c r="I19" s="1" t="s">
        <v>38</v>
      </c>
      <c r="J19" s="1">
        <v>84.46</v>
      </c>
      <c r="K19" s="1">
        <f t="shared" si="2"/>
        <v>10.106999999999999</v>
      </c>
      <c r="L19" s="1">
        <f t="shared" si="3"/>
        <v>89.303999999999988</v>
      </c>
      <c r="M19" s="1">
        <v>5.2629999999999999</v>
      </c>
      <c r="N19" s="1">
        <v>38.469599999999993</v>
      </c>
      <c r="O19" s="1">
        <v>42.685200000000009</v>
      </c>
      <c r="P19" s="1">
        <f t="shared" si="4"/>
        <v>17.860799999999998</v>
      </c>
      <c r="Q19" s="5"/>
      <c r="R19" s="5">
        <f t="shared" si="5"/>
        <v>0</v>
      </c>
      <c r="S19" s="5"/>
      <c r="T19" s="1"/>
      <c r="U19" s="1">
        <f t="shared" si="6"/>
        <v>10.212913195377588</v>
      </c>
      <c r="V19" s="1">
        <f t="shared" si="7"/>
        <v>10.212913195377588</v>
      </c>
      <c r="W19" s="1">
        <v>22.9512</v>
      </c>
      <c r="X19" s="1">
        <v>23.0976</v>
      </c>
      <c r="Y19" s="1">
        <v>25.4482</v>
      </c>
      <c r="Z19" s="1">
        <v>24.978999999999999</v>
      </c>
      <c r="AA19" s="1">
        <v>25.304666666666702</v>
      </c>
      <c r="AB19" s="1">
        <v>41.557200000000002</v>
      </c>
      <c r="AC19" s="1">
        <v>33.785400000000003</v>
      </c>
      <c r="AD19" s="1">
        <v>19.500800000000002</v>
      </c>
      <c r="AE19" s="1">
        <v>19.145600000000002</v>
      </c>
      <c r="AF19" s="1">
        <v>25.284600000000001</v>
      </c>
      <c r="AG19" s="1"/>
      <c r="AH19" s="1">
        <f t="shared" si="8"/>
        <v>0</v>
      </c>
      <c r="AI19" s="1" t="str">
        <f>IFERROR(VLOOKUP(A19,[1]Лист1!$A:$B,2,0),"")</f>
        <v/>
      </c>
      <c r="AJ19" s="1" t="str">
        <f>IFERROR(VLOOKUP(A19,[2]Лист1!$A:$B,2,0),"")</f>
        <v/>
      </c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57</v>
      </c>
      <c r="B20" s="1" t="s">
        <v>37</v>
      </c>
      <c r="C20" s="1">
        <v>238.697</v>
      </c>
      <c r="D20" s="1">
        <v>343.48500000000001</v>
      </c>
      <c r="E20" s="1">
        <v>420.28300000000002</v>
      </c>
      <c r="F20" s="1">
        <v>89.643000000000001</v>
      </c>
      <c r="G20" s="7">
        <v>1</v>
      </c>
      <c r="H20" s="1">
        <v>60</v>
      </c>
      <c r="I20" s="1" t="s">
        <v>38</v>
      </c>
      <c r="J20" s="1">
        <v>433</v>
      </c>
      <c r="K20" s="1">
        <f t="shared" si="2"/>
        <v>-12.716999999999985</v>
      </c>
      <c r="L20" s="1">
        <f t="shared" si="3"/>
        <v>420.28300000000002</v>
      </c>
      <c r="M20" s="1"/>
      <c r="N20" s="1">
        <v>70</v>
      </c>
      <c r="O20" s="1">
        <v>220.67760000000001</v>
      </c>
      <c r="P20" s="1">
        <f t="shared" si="4"/>
        <v>84.056600000000003</v>
      </c>
      <c r="Q20" s="5">
        <f t="shared" si="10"/>
        <v>460.24540000000002</v>
      </c>
      <c r="R20" s="5">
        <f t="shared" si="5"/>
        <v>460.24540000000002</v>
      </c>
      <c r="S20" s="5"/>
      <c r="T20" s="1"/>
      <c r="U20" s="1">
        <f t="shared" si="6"/>
        <v>10</v>
      </c>
      <c r="V20" s="1">
        <f t="shared" si="7"/>
        <v>4.5245774870741853</v>
      </c>
      <c r="W20" s="1">
        <v>56.563800000000001</v>
      </c>
      <c r="X20" s="1">
        <v>30.056799999999999</v>
      </c>
      <c r="Y20" s="1">
        <v>53.092599999999997</v>
      </c>
      <c r="Z20" s="1">
        <v>46.526499999999999</v>
      </c>
      <c r="AA20" s="1">
        <v>23.154666666666699</v>
      </c>
      <c r="AB20" s="1">
        <v>18.872599999999998</v>
      </c>
      <c r="AC20" s="1">
        <v>1.5027999999999999</v>
      </c>
      <c r="AD20" s="1">
        <v>42.424799999999998</v>
      </c>
      <c r="AE20" s="1">
        <v>4.4796000000000298</v>
      </c>
      <c r="AF20" s="1">
        <v>0</v>
      </c>
      <c r="AG20" s="1" t="s">
        <v>58</v>
      </c>
      <c r="AH20" s="1">
        <f t="shared" si="8"/>
        <v>460</v>
      </c>
      <c r="AI20" s="1" t="str">
        <f>IFERROR(VLOOKUP(A20,[1]Лист1!$A:$B,2,0),"")</f>
        <v/>
      </c>
      <c r="AJ20" s="1" t="str">
        <f>IFERROR(VLOOKUP(A20,[2]Лист1!$A:$B,2,0),"")</f>
        <v/>
      </c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5" t="s">
        <v>59</v>
      </c>
      <c r="B21" s="15" t="s">
        <v>37</v>
      </c>
      <c r="C21" s="15"/>
      <c r="D21" s="15"/>
      <c r="E21" s="15"/>
      <c r="F21" s="15"/>
      <c r="G21" s="16">
        <v>0</v>
      </c>
      <c r="H21" s="15">
        <v>60</v>
      </c>
      <c r="I21" s="15" t="s">
        <v>38</v>
      </c>
      <c r="J21" s="15"/>
      <c r="K21" s="15">
        <f t="shared" si="2"/>
        <v>0</v>
      </c>
      <c r="L21" s="15">
        <f t="shared" si="3"/>
        <v>0</v>
      </c>
      <c r="M21" s="15"/>
      <c r="N21" s="15">
        <v>0</v>
      </c>
      <c r="O21" s="15"/>
      <c r="P21" s="15">
        <f t="shared" si="4"/>
        <v>0</v>
      </c>
      <c r="Q21" s="17"/>
      <c r="R21" s="5">
        <f t="shared" si="5"/>
        <v>0</v>
      </c>
      <c r="S21" s="17"/>
      <c r="T21" s="15"/>
      <c r="U21" s="1" t="e">
        <f t="shared" si="6"/>
        <v>#DIV/0!</v>
      </c>
      <c r="V21" s="15" t="e">
        <f t="shared" si="7"/>
        <v>#DIV/0!</v>
      </c>
      <c r="W21" s="15">
        <v>0</v>
      </c>
      <c r="X21" s="15">
        <v>0</v>
      </c>
      <c r="Y21" s="15">
        <v>0</v>
      </c>
      <c r="Z21" s="15">
        <v>0</v>
      </c>
      <c r="AA21" s="15">
        <v>0</v>
      </c>
      <c r="AB21" s="15">
        <v>0</v>
      </c>
      <c r="AC21" s="15">
        <v>0</v>
      </c>
      <c r="AD21" s="15">
        <v>0</v>
      </c>
      <c r="AE21" s="15">
        <v>0</v>
      </c>
      <c r="AF21" s="15">
        <v>0</v>
      </c>
      <c r="AG21" s="15" t="s">
        <v>45</v>
      </c>
      <c r="AH21" s="1">
        <f t="shared" si="8"/>
        <v>0</v>
      </c>
      <c r="AI21" s="1" t="str">
        <f>IFERROR(VLOOKUP(A21,[1]Лист1!$A:$B,2,0),"")</f>
        <v/>
      </c>
      <c r="AJ21" s="1" t="str">
        <f>IFERROR(VLOOKUP(A21,[2]Лист1!$A:$B,2,0),"")</f>
        <v/>
      </c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60</v>
      </c>
      <c r="B22" s="1" t="s">
        <v>37</v>
      </c>
      <c r="C22" s="1">
        <v>508.74799999999999</v>
      </c>
      <c r="D22" s="1">
        <v>248.381</v>
      </c>
      <c r="E22" s="1">
        <v>390.84100000000001</v>
      </c>
      <c r="F22" s="1">
        <v>292.87799999999999</v>
      </c>
      <c r="G22" s="7">
        <v>1</v>
      </c>
      <c r="H22" s="1">
        <v>60</v>
      </c>
      <c r="I22" s="1" t="s">
        <v>38</v>
      </c>
      <c r="J22" s="1">
        <v>662.1</v>
      </c>
      <c r="K22" s="1">
        <f t="shared" si="2"/>
        <v>-271.25900000000001</v>
      </c>
      <c r="L22" s="1">
        <f t="shared" si="3"/>
        <v>390.84100000000001</v>
      </c>
      <c r="M22" s="1"/>
      <c r="N22" s="1">
        <v>78.275600000000168</v>
      </c>
      <c r="O22" s="1">
        <v>111.1420000000001</v>
      </c>
      <c r="P22" s="1">
        <f t="shared" si="4"/>
        <v>78.168199999999999</v>
      </c>
      <c r="Q22" s="5">
        <f t="shared" ref="Q22:Q28" si="11">10*P22-O22-N22-F22</f>
        <v>299.38639999999981</v>
      </c>
      <c r="R22" s="5">
        <f t="shared" si="5"/>
        <v>299.38639999999981</v>
      </c>
      <c r="S22" s="5"/>
      <c r="T22" s="1"/>
      <c r="U22" s="1">
        <f t="shared" si="6"/>
        <v>10</v>
      </c>
      <c r="V22" s="1">
        <f t="shared" si="7"/>
        <v>6.1699719323203075</v>
      </c>
      <c r="W22" s="1">
        <v>72.072000000000003</v>
      </c>
      <c r="X22" s="1">
        <v>75.801999999999992</v>
      </c>
      <c r="Y22" s="1">
        <v>88.223199999999991</v>
      </c>
      <c r="Z22" s="1">
        <v>105.2765</v>
      </c>
      <c r="AA22" s="1">
        <v>107.979333333333</v>
      </c>
      <c r="AB22" s="1">
        <v>171.816</v>
      </c>
      <c r="AC22" s="1">
        <v>130.54040000000001</v>
      </c>
      <c r="AD22" s="1">
        <v>97.082800000000006</v>
      </c>
      <c r="AE22" s="1">
        <v>90.356800000000007</v>
      </c>
      <c r="AF22" s="1">
        <v>97.161199999999994</v>
      </c>
      <c r="AG22" s="1"/>
      <c r="AH22" s="1">
        <f t="shared" si="8"/>
        <v>299</v>
      </c>
      <c r="AI22" s="1" t="str">
        <f>IFERROR(VLOOKUP(A22,[1]Лист1!$A:$B,2,0),"")</f>
        <v/>
      </c>
      <c r="AJ22" s="1" t="str">
        <f>IFERROR(VLOOKUP(A22,[2]Лист1!$A:$B,2,0),"")</f>
        <v/>
      </c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61</v>
      </c>
      <c r="B23" s="1" t="s">
        <v>37</v>
      </c>
      <c r="C23" s="1">
        <v>133.22800000000001</v>
      </c>
      <c r="D23" s="1">
        <v>195.946</v>
      </c>
      <c r="E23" s="1">
        <v>90.194000000000003</v>
      </c>
      <c r="F23" s="1">
        <v>225.37200000000001</v>
      </c>
      <c r="G23" s="7">
        <v>1</v>
      </c>
      <c r="H23" s="1">
        <v>60</v>
      </c>
      <c r="I23" s="1" t="s">
        <v>38</v>
      </c>
      <c r="J23" s="1">
        <v>86.39</v>
      </c>
      <c r="K23" s="1">
        <f t="shared" si="2"/>
        <v>3.804000000000002</v>
      </c>
      <c r="L23" s="1">
        <f t="shared" si="3"/>
        <v>90.194000000000003</v>
      </c>
      <c r="M23" s="1"/>
      <c r="N23" s="1">
        <v>0</v>
      </c>
      <c r="O23" s="1"/>
      <c r="P23" s="1">
        <f t="shared" si="4"/>
        <v>18.038800000000002</v>
      </c>
      <c r="Q23" s="5"/>
      <c r="R23" s="5">
        <v>100</v>
      </c>
      <c r="S23" s="22">
        <v>100</v>
      </c>
      <c r="T23" s="13" t="s">
        <v>140</v>
      </c>
      <c r="U23" s="1">
        <f t="shared" si="6"/>
        <v>18.03734173004856</v>
      </c>
      <c r="V23" s="1">
        <f t="shared" si="7"/>
        <v>12.493735725214536</v>
      </c>
      <c r="W23" s="1">
        <v>14.542199999999999</v>
      </c>
      <c r="X23" s="1">
        <v>14.8866</v>
      </c>
      <c r="Y23" s="1">
        <v>32.088999999999999</v>
      </c>
      <c r="Z23" s="1">
        <v>29.007750000000001</v>
      </c>
      <c r="AA23" s="1">
        <v>31.087333333333302</v>
      </c>
      <c r="AB23" s="1">
        <v>53.281199999999998</v>
      </c>
      <c r="AC23" s="1">
        <v>30.862400000000001</v>
      </c>
      <c r="AD23" s="1">
        <v>22.690799999999999</v>
      </c>
      <c r="AE23" s="1">
        <v>21.807400000000001</v>
      </c>
      <c r="AF23" s="1">
        <v>38.470199999999998</v>
      </c>
      <c r="AG23" s="1" t="s">
        <v>144</v>
      </c>
      <c r="AH23" s="1">
        <f t="shared" si="8"/>
        <v>100</v>
      </c>
      <c r="AI23" s="1" t="str">
        <f>IFERROR(VLOOKUP(A23,[1]Лист1!$A:$B,2,0),"")</f>
        <v>ТМА февраль</v>
      </c>
      <c r="AJ23" s="1" t="str">
        <f>IFERROR(VLOOKUP(A23,[2]Лист1!$A:$B,2,0),"")</f>
        <v/>
      </c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62</v>
      </c>
      <c r="B24" s="1" t="s">
        <v>37</v>
      </c>
      <c r="C24" s="1">
        <v>6.2140000000000004</v>
      </c>
      <c r="D24" s="1">
        <v>175.39500000000001</v>
      </c>
      <c r="E24" s="1">
        <v>50.350999999999999</v>
      </c>
      <c r="F24" s="1">
        <v>116.44199999999999</v>
      </c>
      <c r="G24" s="7">
        <v>1</v>
      </c>
      <c r="H24" s="1">
        <v>60</v>
      </c>
      <c r="I24" s="1" t="s">
        <v>38</v>
      </c>
      <c r="J24" s="1">
        <v>50.24</v>
      </c>
      <c r="K24" s="1">
        <f t="shared" si="2"/>
        <v>0.1109999999999971</v>
      </c>
      <c r="L24" s="1">
        <f t="shared" si="3"/>
        <v>50.350999999999999</v>
      </c>
      <c r="M24" s="1"/>
      <c r="N24" s="1">
        <v>0</v>
      </c>
      <c r="O24" s="1"/>
      <c r="P24" s="1">
        <f t="shared" si="4"/>
        <v>10.0702</v>
      </c>
      <c r="Q24" s="5"/>
      <c r="R24" s="5">
        <v>100</v>
      </c>
      <c r="S24" s="22">
        <v>100</v>
      </c>
      <c r="T24" s="13" t="s">
        <v>140</v>
      </c>
      <c r="U24" s="1">
        <f t="shared" si="6"/>
        <v>21.493316915254912</v>
      </c>
      <c r="V24" s="1">
        <f t="shared" si="7"/>
        <v>11.563027546622708</v>
      </c>
      <c r="W24" s="1">
        <v>10.204800000000001</v>
      </c>
      <c r="X24" s="1">
        <v>13.901199999999999</v>
      </c>
      <c r="Y24" s="1">
        <v>19.851199999999999</v>
      </c>
      <c r="Z24" s="1">
        <v>10.415749999999999</v>
      </c>
      <c r="AA24" s="1">
        <v>8.9043333333333301</v>
      </c>
      <c r="AB24" s="1">
        <v>32.612400000000001</v>
      </c>
      <c r="AC24" s="1">
        <v>21.674399999999999</v>
      </c>
      <c r="AD24" s="1">
        <v>16.1828</v>
      </c>
      <c r="AE24" s="1">
        <v>13.7104</v>
      </c>
      <c r="AF24" s="1">
        <v>24.117599999999999</v>
      </c>
      <c r="AG24" s="1" t="s">
        <v>144</v>
      </c>
      <c r="AH24" s="1">
        <f t="shared" si="8"/>
        <v>100</v>
      </c>
      <c r="AI24" s="1" t="str">
        <f>IFERROR(VLOOKUP(A24,[1]Лист1!$A:$B,2,0),"")</f>
        <v>ТМА февраль</v>
      </c>
      <c r="AJ24" s="1" t="str">
        <f>IFERROR(VLOOKUP(A24,[2]Лист1!$A:$B,2,0),"")</f>
        <v/>
      </c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24" t="s">
        <v>63</v>
      </c>
      <c r="B25" s="24" t="s">
        <v>37</v>
      </c>
      <c r="C25" s="24">
        <v>332.226</v>
      </c>
      <c r="D25" s="24">
        <v>1.169</v>
      </c>
      <c r="E25" s="24">
        <v>159.06299999999999</v>
      </c>
      <c r="F25" s="24">
        <v>146.68899999999999</v>
      </c>
      <c r="G25" s="25">
        <v>1</v>
      </c>
      <c r="H25" s="24">
        <v>60</v>
      </c>
      <c r="I25" s="24" t="s">
        <v>38</v>
      </c>
      <c r="J25" s="24">
        <v>151.29</v>
      </c>
      <c r="K25" s="24">
        <f t="shared" si="2"/>
        <v>7.7729999999999961</v>
      </c>
      <c r="L25" s="24">
        <f t="shared" si="3"/>
        <v>153.809</v>
      </c>
      <c r="M25" s="24">
        <v>5.2539999999999996</v>
      </c>
      <c r="N25" s="24">
        <v>0</v>
      </c>
      <c r="O25" s="24">
        <v>59.689400000000028</v>
      </c>
      <c r="P25" s="24">
        <f t="shared" si="4"/>
        <v>30.761800000000001</v>
      </c>
      <c r="Q25" s="26">
        <f t="shared" si="11"/>
        <v>101.23959999999997</v>
      </c>
      <c r="R25" s="26">
        <v>0</v>
      </c>
      <c r="S25" s="26">
        <v>0</v>
      </c>
      <c r="T25" s="24" t="s">
        <v>141</v>
      </c>
      <c r="U25" s="24">
        <f t="shared" si="6"/>
        <v>6.7089182037462054</v>
      </c>
      <c r="V25" s="24">
        <f t="shared" si="7"/>
        <v>6.7089182037462054</v>
      </c>
      <c r="W25" s="24">
        <v>29.874400000000001</v>
      </c>
      <c r="X25" s="24">
        <v>27.027000000000001</v>
      </c>
      <c r="Y25" s="24">
        <v>23.195</v>
      </c>
      <c r="Z25" s="24">
        <v>25.135750000000002</v>
      </c>
      <c r="AA25" s="24">
        <v>31.759</v>
      </c>
      <c r="AB25" s="24">
        <v>89.652199999999993</v>
      </c>
      <c r="AC25" s="24">
        <v>70.882400000000004</v>
      </c>
      <c r="AD25" s="24">
        <v>54.431600000000003</v>
      </c>
      <c r="AE25" s="24">
        <v>56.034999999999997</v>
      </c>
      <c r="AF25" s="24">
        <v>71.347800000000007</v>
      </c>
      <c r="AG25" s="24" t="s">
        <v>143</v>
      </c>
      <c r="AH25" s="24">
        <f t="shared" si="8"/>
        <v>0</v>
      </c>
      <c r="AI25" s="1" t="str">
        <f>IFERROR(VLOOKUP(A25,[1]Лист1!$A:$B,2,0),"")</f>
        <v/>
      </c>
      <c r="AJ25" s="1" t="str">
        <f>IFERROR(VLOOKUP(A25,[2]Лист1!$A:$B,2,0),"")</f>
        <v>ТМА январь</v>
      </c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64</v>
      </c>
      <c r="B26" s="1" t="s">
        <v>37</v>
      </c>
      <c r="C26" s="1">
        <v>72.978999999999999</v>
      </c>
      <c r="D26" s="1">
        <v>24.36</v>
      </c>
      <c r="E26" s="1">
        <v>82.381</v>
      </c>
      <c r="F26" s="1"/>
      <c r="G26" s="7">
        <v>1</v>
      </c>
      <c r="H26" s="1">
        <v>30</v>
      </c>
      <c r="I26" s="1" t="s">
        <v>38</v>
      </c>
      <c r="J26" s="1">
        <v>224.90600000000001</v>
      </c>
      <c r="K26" s="1">
        <f t="shared" si="2"/>
        <v>-142.52500000000001</v>
      </c>
      <c r="L26" s="1">
        <f t="shared" si="3"/>
        <v>82.381</v>
      </c>
      <c r="M26" s="1"/>
      <c r="N26" s="1">
        <v>77.739349999999902</v>
      </c>
      <c r="O26" s="1">
        <v>44.958799999999997</v>
      </c>
      <c r="P26" s="1">
        <f t="shared" si="4"/>
        <v>16.476199999999999</v>
      </c>
      <c r="Q26" s="5">
        <f t="shared" si="11"/>
        <v>42.063850000000102</v>
      </c>
      <c r="R26" s="5">
        <f t="shared" si="5"/>
        <v>42.063850000000102</v>
      </c>
      <c r="S26" s="5"/>
      <c r="T26" s="1"/>
      <c r="U26" s="1">
        <f t="shared" si="6"/>
        <v>10</v>
      </c>
      <c r="V26" s="1">
        <f t="shared" si="7"/>
        <v>7.4469932387322268</v>
      </c>
      <c r="W26" s="1">
        <v>16.6968</v>
      </c>
      <c r="X26" s="1">
        <v>16.662800000000001</v>
      </c>
      <c r="Y26" s="1">
        <v>14.045199999999999</v>
      </c>
      <c r="Z26" s="1">
        <v>19.324249999999999</v>
      </c>
      <c r="AA26" s="1">
        <v>21.825666666666699</v>
      </c>
      <c r="AB26" s="1">
        <v>18.495799999999999</v>
      </c>
      <c r="AC26" s="1">
        <v>13.0646</v>
      </c>
      <c r="AD26" s="1">
        <v>19.241399999999999</v>
      </c>
      <c r="AE26" s="1">
        <v>15.6792</v>
      </c>
      <c r="AF26" s="1">
        <v>5.5602</v>
      </c>
      <c r="AG26" s="1"/>
      <c r="AH26" s="1">
        <f t="shared" si="8"/>
        <v>42</v>
      </c>
      <c r="AI26" s="1" t="str">
        <f>IFERROR(VLOOKUP(A26,[1]Лист1!$A:$B,2,0),"")</f>
        <v/>
      </c>
      <c r="AJ26" s="1" t="str">
        <f>IFERROR(VLOOKUP(A26,[2]Лист1!$A:$B,2,0),"")</f>
        <v/>
      </c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65</v>
      </c>
      <c r="B27" s="1" t="s">
        <v>37</v>
      </c>
      <c r="C27" s="1">
        <v>39.287999999999997</v>
      </c>
      <c r="D27" s="1">
        <v>147.714</v>
      </c>
      <c r="E27" s="1">
        <v>136.32900000000001</v>
      </c>
      <c r="F27" s="1">
        <v>8.5299999999999994</v>
      </c>
      <c r="G27" s="7">
        <v>1</v>
      </c>
      <c r="H27" s="1">
        <v>30</v>
      </c>
      <c r="I27" s="1" t="s">
        <v>38</v>
      </c>
      <c r="J27" s="1">
        <v>636.77300000000002</v>
      </c>
      <c r="K27" s="1">
        <f t="shared" si="2"/>
        <v>-500.44400000000002</v>
      </c>
      <c r="L27" s="1">
        <f t="shared" si="3"/>
        <v>136.32900000000001</v>
      </c>
      <c r="M27" s="1"/>
      <c r="N27" s="1">
        <v>186.67671999999999</v>
      </c>
      <c r="O27" s="1"/>
      <c r="P27" s="1">
        <f t="shared" si="4"/>
        <v>27.265800000000002</v>
      </c>
      <c r="Q27" s="5">
        <f t="shared" si="11"/>
        <v>77.451280000000025</v>
      </c>
      <c r="R27" s="5">
        <f t="shared" si="5"/>
        <v>77.451280000000025</v>
      </c>
      <c r="S27" s="5"/>
      <c r="T27" s="1"/>
      <c r="U27" s="1">
        <f t="shared" si="6"/>
        <v>10</v>
      </c>
      <c r="V27" s="1">
        <f t="shared" si="7"/>
        <v>7.1593982204813349</v>
      </c>
      <c r="W27" s="1">
        <v>27.501200000000001</v>
      </c>
      <c r="X27" s="1">
        <v>34.563200000000002</v>
      </c>
      <c r="Y27" s="1">
        <v>25.436</v>
      </c>
      <c r="Z27" s="1">
        <v>25.375499999999999</v>
      </c>
      <c r="AA27" s="1">
        <v>26.736333333333299</v>
      </c>
      <c r="AB27" s="1">
        <v>35.9938</v>
      </c>
      <c r="AC27" s="1">
        <v>22.868200000000002</v>
      </c>
      <c r="AD27" s="1">
        <v>36.694200000000002</v>
      </c>
      <c r="AE27" s="1">
        <v>37.257399999999997</v>
      </c>
      <c r="AF27" s="1">
        <v>36.936799999999998</v>
      </c>
      <c r="AG27" s="1"/>
      <c r="AH27" s="1">
        <f t="shared" si="8"/>
        <v>77</v>
      </c>
      <c r="AI27" s="1" t="str">
        <f>IFERROR(VLOOKUP(A27,[1]Лист1!$A:$B,2,0),"")</f>
        <v/>
      </c>
      <c r="AJ27" s="1" t="str">
        <f>IFERROR(VLOOKUP(A27,[2]Лист1!$A:$B,2,0),"")</f>
        <v/>
      </c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66</v>
      </c>
      <c r="B28" s="1" t="s">
        <v>37</v>
      </c>
      <c r="C28" s="1">
        <v>117.31</v>
      </c>
      <c r="D28" s="1">
        <v>79.989000000000004</v>
      </c>
      <c r="E28" s="1">
        <v>161.98699999999999</v>
      </c>
      <c r="F28" s="1"/>
      <c r="G28" s="7">
        <v>1</v>
      </c>
      <c r="H28" s="1">
        <v>30</v>
      </c>
      <c r="I28" s="1" t="s">
        <v>38</v>
      </c>
      <c r="J28" s="1">
        <v>227.274</v>
      </c>
      <c r="K28" s="1">
        <f t="shared" si="2"/>
        <v>-65.287000000000006</v>
      </c>
      <c r="L28" s="1">
        <f t="shared" si="3"/>
        <v>161.98699999999999</v>
      </c>
      <c r="M28" s="1"/>
      <c r="N28" s="1">
        <v>167.89703999999989</v>
      </c>
      <c r="O28" s="1">
        <v>44.654960000000123</v>
      </c>
      <c r="P28" s="1">
        <f t="shared" si="4"/>
        <v>32.397399999999998</v>
      </c>
      <c r="Q28" s="5">
        <f t="shared" si="11"/>
        <v>111.42199999999997</v>
      </c>
      <c r="R28" s="5">
        <f t="shared" si="5"/>
        <v>111.42199999999997</v>
      </c>
      <c r="S28" s="5"/>
      <c r="T28" s="1"/>
      <c r="U28" s="1">
        <f t="shared" si="6"/>
        <v>10</v>
      </c>
      <c r="V28" s="1">
        <f t="shared" si="7"/>
        <v>6.5607733953959277</v>
      </c>
      <c r="W28" s="1">
        <v>29.797799999999999</v>
      </c>
      <c r="X28" s="1">
        <v>34.250399999999999</v>
      </c>
      <c r="Y28" s="1">
        <v>29.124400000000001</v>
      </c>
      <c r="Z28" s="1">
        <v>35.164000000000001</v>
      </c>
      <c r="AA28" s="1">
        <v>36.034999999999997</v>
      </c>
      <c r="AB28" s="1">
        <v>29.634599999999999</v>
      </c>
      <c r="AC28" s="1">
        <v>49.171399999999998</v>
      </c>
      <c r="AD28" s="1">
        <v>2.6692</v>
      </c>
      <c r="AE28" s="1">
        <v>2.1147999999999998</v>
      </c>
      <c r="AF28" s="1">
        <v>28.5352</v>
      </c>
      <c r="AG28" s="1"/>
      <c r="AH28" s="1">
        <f t="shared" si="8"/>
        <v>111</v>
      </c>
      <c r="AI28" s="1" t="str">
        <f>IFERROR(VLOOKUP(A28,[1]Лист1!$A:$B,2,0),"")</f>
        <v/>
      </c>
      <c r="AJ28" s="1" t="str">
        <f>IFERROR(VLOOKUP(A28,[2]Лист1!$A:$B,2,0),"")</f>
        <v/>
      </c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5" t="s">
        <v>67</v>
      </c>
      <c r="B29" s="15" t="s">
        <v>37</v>
      </c>
      <c r="C29" s="15"/>
      <c r="D29" s="15"/>
      <c r="E29" s="15"/>
      <c r="F29" s="15"/>
      <c r="G29" s="16">
        <v>0</v>
      </c>
      <c r="H29" s="15">
        <v>45</v>
      </c>
      <c r="I29" s="15" t="s">
        <v>38</v>
      </c>
      <c r="J29" s="15"/>
      <c r="K29" s="15">
        <f t="shared" si="2"/>
        <v>0</v>
      </c>
      <c r="L29" s="15">
        <f t="shared" si="3"/>
        <v>0</v>
      </c>
      <c r="M29" s="15"/>
      <c r="N29" s="15">
        <v>0</v>
      </c>
      <c r="O29" s="15"/>
      <c r="P29" s="15">
        <f t="shared" si="4"/>
        <v>0</v>
      </c>
      <c r="Q29" s="17"/>
      <c r="R29" s="5">
        <f t="shared" si="5"/>
        <v>0</v>
      </c>
      <c r="S29" s="17"/>
      <c r="T29" s="15"/>
      <c r="U29" s="1" t="e">
        <f t="shared" si="6"/>
        <v>#DIV/0!</v>
      </c>
      <c r="V29" s="15" t="e">
        <f t="shared" si="7"/>
        <v>#DIV/0!</v>
      </c>
      <c r="W29" s="15">
        <v>0</v>
      </c>
      <c r="X29" s="15">
        <v>0</v>
      </c>
      <c r="Y29" s="15">
        <v>0</v>
      </c>
      <c r="Z29" s="15">
        <v>0</v>
      </c>
      <c r="AA29" s="15">
        <v>0</v>
      </c>
      <c r="AB29" s="15">
        <v>0</v>
      </c>
      <c r="AC29" s="15">
        <v>0</v>
      </c>
      <c r="AD29" s="15">
        <v>0</v>
      </c>
      <c r="AE29" s="15">
        <v>0</v>
      </c>
      <c r="AF29" s="15">
        <v>0</v>
      </c>
      <c r="AG29" s="15" t="s">
        <v>45</v>
      </c>
      <c r="AH29" s="1">
        <f t="shared" si="8"/>
        <v>0</v>
      </c>
      <c r="AI29" s="1" t="str">
        <f>IFERROR(VLOOKUP(A29,[1]Лист1!$A:$B,2,0),"")</f>
        <v/>
      </c>
      <c r="AJ29" s="1" t="str">
        <f>IFERROR(VLOOKUP(A29,[2]Лист1!$A:$B,2,0),"")</f>
        <v/>
      </c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68</v>
      </c>
      <c r="B30" s="1" t="s">
        <v>37</v>
      </c>
      <c r="C30" s="1">
        <v>180.23400000000001</v>
      </c>
      <c r="D30" s="1">
        <v>994.14200000000005</v>
      </c>
      <c r="E30" s="1">
        <v>462.40899999999999</v>
      </c>
      <c r="F30" s="1">
        <v>585.96400000000006</v>
      </c>
      <c r="G30" s="7">
        <v>1</v>
      </c>
      <c r="H30" s="1">
        <v>40</v>
      </c>
      <c r="I30" s="1" t="s">
        <v>38</v>
      </c>
      <c r="J30" s="1">
        <v>459.9</v>
      </c>
      <c r="K30" s="1">
        <f t="shared" si="2"/>
        <v>2.5090000000000146</v>
      </c>
      <c r="L30" s="1">
        <f t="shared" si="3"/>
        <v>462.40899999999999</v>
      </c>
      <c r="M30" s="1"/>
      <c r="N30" s="1">
        <v>0</v>
      </c>
      <c r="O30" s="1"/>
      <c r="P30" s="1">
        <f t="shared" si="4"/>
        <v>92.481799999999993</v>
      </c>
      <c r="Q30" s="5">
        <f t="shared" ref="Q30:Q34" si="12">10*P30-O30-N30-F30</f>
        <v>338.85399999999993</v>
      </c>
      <c r="R30" s="5">
        <f t="shared" si="5"/>
        <v>338.85399999999993</v>
      </c>
      <c r="S30" s="5"/>
      <c r="T30" s="1"/>
      <c r="U30" s="1">
        <f t="shared" si="6"/>
        <v>10</v>
      </c>
      <c r="V30" s="1">
        <f t="shared" si="7"/>
        <v>6.3359925952998335</v>
      </c>
      <c r="W30" s="1">
        <v>81.568799999999996</v>
      </c>
      <c r="X30" s="1">
        <v>87.100400000000008</v>
      </c>
      <c r="Y30" s="1">
        <v>114.154</v>
      </c>
      <c r="Z30" s="1">
        <v>88.59075</v>
      </c>
      <c r="AA30" s="1">
        <v>87.090999999999994</v>
      </c>
      <c r="AB30" s="1">
        <v>102.759</v>
      </c>
      <c r="AC30" s="1">
        <v>99.4024</v>
      </c>
      <c r="AD30" s="1">
        <v>101.9868</v>
      </c>
      <c r="AE30" s="1">
        <v>103.929</v>
      </c>
      <c r="AF30" s="1">
        <v>117.8312</v>
      </c>
      <c r="AG30" s="1"/>
      <c r="AH30" s="1">
        <f t="shared" si="8"/>
        <v>339</v>
      </c>
      <c r="AI30" s="1" t="str">
        <f>IFERROR(VLOOKUP(A30,[1]Лист1!$A:$B,2,0),"")</f>
        <v/>
      </c>
      <c r="AJ30" s="1" t="str">
        <f>IFERROR(VLOOKUP(A30,[2]Лист1!$A:$B,2,0),"")</f>
        <v/>
      </c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69</v>
      </c>
      <c r="B31" s="1" t="s">
        <v>37</v>
      </c>
      <c r="C31" s="1">
        <v>56.944000000000003</v>
      </c>
      <c r="D31" s="1">
        <v>149.06399999999999</v>
      </c>
      <c r="E31" s="1">
        <v>119.858</v>
      </c>
      <c r="F31" s="1">
        <v>69.67</v>
      </c>
      <c r="G31" s="7">
        <v>1</v>
      </c>
      <c r="H31" s="1">
        <v>40</v>
      </c>
      <c r="I31" s="1" t="s">
        <v>38</v>
      </c>
      <c r="J31" s="1">
        <v>261.428</v>
      </c>
      <c r="K31" s="1">
        <f t="shared" si="2"/>
        <v>-141.57</v>
      </c>
      <c r="L31" s="1">
        <f t="shared" si="3"/>
        <v>103.83600000000001</v>
      </c>
      <c r="M31" s="1">
        <v>16.021999999999998</v>
      </c>
      <c r="N31" s="1">
        <v>28.894400000000019</v>
      </c>
      <c r="O31" s="1">
        <v>22.77579999999999</v>
      </c>
      <c r="P31" s="1">
        <f t="shared" si="4"/>
        <v>20.767200000000003</v>
      </c>
      <c r="Q31" s="5">
        <f t="shared" si="12"/>
        <v>86.331800000000001</v>
      </c>
      <c r="R31" s="5">
        <f t="shared" si="5"/>
        <v>86.331800000000001</v>
      </c>
      <c r="S31" s="5"/>
      <c r="T31" s="1"/>
      <c r="U31" s="1">
        <f t="shared" si="6"/>
        <v>10</v>
      </c>
      <c r="V31" s="1">
        <f t="shared" si="7"/>
        <v>5.842877229477252</v>
      </c>
      <c r="W31" s="1">
        <v>20.7498</v>
      </c>
      <c r="X31" s="1">
        <v>22.005400000000002</v>
      </c>
      <c r="Y31" s="1">
        <v>25.465800000000002</v>
      </c>
      <c r="Z31" s="1">
        <v>24.278749999999999</v>
      </c>
      <c r="AA31" s="1">
        <v>27.513666666666701</v>
      </c>
      <c r="AB31" s="1">
        <v>25.388400000000001</v>
      </c>
      <c r="AC31" s="1">
        <v>24.480599999999999</v>
      </c>
      <c r="AD31" s="1">
        <v>17.940200000000001</v>
      </c>
      <c r="AE31" s="1">
        <v>17.810199999999998</v>
      </c>
      <c r="AF31" s="1">
        <v>23.9346</v>
      </c>
      <c r="AG31" s="1"/>
      <c r="AH31" s="1">
        <f t="shared" si="8"/>
        <v>86</v>
      </c>
      <c r="AI31" s="1" t="str">
        <f>IFERROR(VLOOKUP(A31,[1]Лист1!$A:$B,2,0),"")</f>
        <v/>
      </c>
      <c r="AJ31" s="1" t="str">
        <f>IFERROR(VLOOKUP(A31,[2]Лист1!$A:$B,2,0),"")</f>
        <v/>
      </c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70</v>
      </c>
      <c r="B32" s="1" t="s">
        <v>37</v>
      </c>
      <c r="C32" s="1">
        <v>19.670999999999999</v>
      </c>
      <c r="D32" s="1">
        <v>82.975999999999999</v>
      </c>
      <c r="E32" s="1">
        <v>34.874000000000002</v>
      </c>
      <c r="F32" s="1">
        <v>44.887999999999998</v>
      </c>
      <c r="G32" s="7">
        <v>1</v>
      </c>
      <c r="H32" s="1">
        <v>30</v>
      </c>
      <c r="I32" s="1" t="s">
        <v>38</v>
      </c>
      <c r="J32" s="1">
        <v>40.5</v>
      </c>
      <c r="K32" s="1">
        <f t="shared" si="2"/>
        <v>-5.6259999999999977</v>
      </c>
      <c r="L32" s="1">
        <f t="shared" si="3"/>
        <v>34.874000000000002</v>
      </c>
      <c r="M32" s="1"/>
      <c r="N32" s="1">
        <v>15.853599999999959</v>
      </c>
      <c r="O32" s="1"/>
      <c r="P32" s="1">
        <f t="shared" si="4"/>
        <v>6.9748000000000001</v>
      </c>
      <c r="Q32" s="5">
        <f t="shared" si="12"/>
        <v>9.006400000000049</v>
      </c>
      <c r="R32" s="5">
        <f t="shared" si="5"/>
        <v>9.006400000000049</v>
      </c>
      <c r="S32" s="5"/>
      <c r="T32" s="1"/>
      <c r="U32" s="1">
        <f t="shared" si="6"/>
        <v>10</v>
      </c>
      <c r="V32" s="1">
        <f t="shared" si="7"/>
        <v>8.7087228307621665</v>
      </c>
      <c r="W32" s="1">
        <v>6.8941999999999997</v>
      </c>
      <c r="X32" s="1">
        <v>9.48</v>
      </c>
      <c r="Y32" s="1">
        <v>10.1692</v>
      </c>
      <c r="Z32" s="1">
        <v>8.9589999999999996</v>
      </c>
      <c r="AA32" s="1">
        <v>10.078333333333299</v>
      </c>
      <c r="AB32" s="1">
        <v>6.5430000000000001</v>
      </c>
      <c r="AC32" s="1">
        <v>6.8056000000000001</v>
      </c>
      <c r="AD32" s="1">
        <v>13.164199999999999</v>
      </c>
      <c r="AE32" s="1">
        <v>12.252599999999999</v>
      </c>
      <c r="AF32" s="1">
        <v>9.6037999999999997</v>
      </c>
      <c r="AG32" s="1"/>
      <c r="AH32" s="1">
        <f t="shared" si="8"/>
        <v>9</v>
      </c>
      <c r="AI32" s="1" t="str">
        <f>IFERROR(VLOOKUP(A32,[1]Лист1!$A:$B,2,0),"")</f>
        <v/>
      </c>
      <c r="AJ32" s="1" t="str">
        <f>IFERROR(VLOOKUP(A32,[2]Лист1!$A:$B,2,0),"")</f>
        <v/>
      </c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71</v>
      </c>
      <c r="B33" s="1" t="s">
        <v>37</v>
      </c>
      <c r="C33" s="1">
        <v>4.7949999999999999</v>
      </c>
      <c r="D33" s="1">
        <v>206.37700000000001</v>
      </c>
      <c r="E33" s="1">
        <v>80.42</v>
      </c>
      <c r="F33" s="1">
        <v>117.996</v>
      </c>
      <c r="G33" s="7">
        <v>1</v>
      </c>
      <c r="H33" s="1">
        <v>50</v>
      </c>
      <c r="I33" s="1" t="s">
        <v>38</v>
      </c>
      <c r="J33" s="1">
        <v>75</v>
      </c>
      <c r="K33" s="1">
        <f t="shared" si="2"/>
        <v>5.4200000000000017</v>
      </c>
      <c r="L33" s="1">
        <f t="shared" si="3"/>
        <v>66.855000000000004</v>
      </c>
      <c r="M33" s="1">
        <v>13.565</v>
      </c>
      <c r="N33" s="1">
        <v>0</v>
      </c>
      <c r="O33" s="1">
        <v>20</v>
      </c>
      <c r="P33" s="1">
        <f t="shared" si="4"/>
        <v>13.371</v>
      </c>
      <c r="Q33" s="5"/>
      <c r="R33" s="5">
        <f t="shared" si="5"/>
        <v>0</v>
      </c>
      <c r="S33" s="5"/>
      <c r="T33" s="1"/>
      <c r="U33" s="1">
        <f t="shared" si="6"/>
        <v>10.320544461895144</v>
      </c>
      <c r="V33" s="1">
        <f t="shared" si="7"/>
        <v>10.320544461895144</v>
      </c>
      <c r="W33" s="1">
        <v>12.6706</v>
      </c>
      <c r="X33" s="1">
        <v>18.699400000000001</v>
      </c>
      <c r="Y33" s="1">
        <v>26.117999999999999</v>
      </c>
      <c r="Z33" s="1">
        <v>19.4725</v>
      </c>
      <c r="AA33" s="1">
        <v>19.260666666666701</v>
      </c>
      <c r="AB33" s="1">
        <v>41.952399999999997</v>
      </c>
      <c r="AC33" s="1">
        <v>38.086799999999997</v>
      </c>
      <c r="AD33" s="1">
        <v>24.460599999999999</v>
      </c>
      <c r="AE33" s="1">
        <v>18.726400000000002</v>
      </c>
      <c r="AF33" s="1">
        <v>22.2746</v>
      </c>
      <c r="AG33" s="1"/>
      <c r="AH33" s="1">
        <f t="shared" si="8"/>
        <v>0</v>
      </c>
      <c r="AI33" s="1" t="str">
        <f>IFERROR(VLOOKUP(A33,[1]Лист1!$A:$B,2,0),"")</f>
        <v/>
      </c>
      <c r="AJ33" s="1" t="str">
        <f>IFERROR(VLOOKUP(A33,[2]Лист1!$A:$B,2,0),"")</f>
        <v/>
      </c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72</v>
      </c>
      <c r="B34" s="1" t="s">
        <v>37</v>
      </c>
      <c r="C34" s="1">
        <v>116.208</v>
      </c>
      <c r="D34" s="1">
        <v>118.494</v>
      </c>
      <c r="E34" s="1">
        <v>98.382999999999996</v>
      </c>
      <c r="F34" s="1">
        <v>108.741</v>
      </c>
      <c r="G34" s="7">
        <v>1</v>
      </c>
      <c r="H34" s="1">
        <v>50</v>
      </c>
      <c r="I34" s="1" t="s">
        <v>38</v>
      </c>
      <c r="J34" s="1">
        <v>87.9</v>
      </c>
      <c r="K34" s="1">
        <f t="shared" si="2"/>
        <v>10.48299999999999</v>
      </c>
      <c r="L34" s="1">
        <f t="shared" si="3"/>
        <v>81.782999999999987</v>
      </c>
      <c r="M34" s="1">
        <v>16.600000000000001</v>
      </c>
      <c r="N34" s="1">
        <v>0</v>
      </c>
      <c r="O34" s="1">
        <v>41.436200000000007</v>
      </c>
      <c r="P34" s="1">
        <f t="shared" si="4"/>
        <v>16.356599999999997</v>
      </c>
      <c r="Q34" s="5">
        <f t="shared" si="12"/>
        <v>13.388799999999961</v>
      </c>
      <c r="R34" s="5">
        <f t="shared" si="5"/>
        <v>13.388799999999961</v>
      </c>
      <c r="S34" s="5"/>
      <c r="T34" s="1"/>
      <c r="U34" s="1">
        <f t="shared" si="6"/>
        <v>10</v>
      </c>
      <c r="V34" s="1">
        <f t="shared" si="7"/>
        <v>9.1814435762933631</v>
      </c>
      <c r="W34" s="1">
        <v>19.590199999999999</v>
      </c>
      <c r="X34" s="1">
        <v>19.538399999999999</v>
      </c>
      <c r="Y34" s="1">
        <v>25.067</v>
      </c>
      <c r="Z34" s="1">
        <v>18.75825</v>
      </c>
      <c r="AA34" s="1">
        <v>19.142666666666699</v>
      </c>
      <c r="AB34" s="1">
        <v>34.067799999999998</v>
      </c>
      <c r="AC34" s="1">
        <v>33.972000000000001</v>
      </c>
      <c r="AD34" s="1">
        <v>17.825800000000001</v>
      </c>
      <c r="AE34" s="1">
        <v>17.1036</v>
      </c>
      <c r="AF34" s="1">
        <v>20.117799999999999</v>
      </c>
      <c r="AG34" s="1"/>
      <c r="AH34" s="1">
        <f t="shared" si="8"/>
        <v>13</v>
      </c>
      <c r="AI34" s="1" t="str">
        <f>IFERROR(VLOOKUP(A34,[1]Лист1!$A:$B,2,0),"")</f>
        <v/>
      </c>
      <c r="AJ34" s="1" t="str">
        <f>IFERROR(VLOOKUP(A34,[2]Лист1!$A:$B,2,0),"")</f>
        <v/>
      </c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20" t="s">
        <v>73</v>
      </c>
      <c r="B35" s="1" t="s">
        <v>44</v>
      </c>
      <c r="C35" s="1"/>
      <c r="D35" s="1"/>
      <c r="E35" s="1">
        <v>-3</v>
      </c>
      <c r="F35" s="1"/>
      <c r="G35" s="7">
        <v>0.4</v>
      </c>
      <c r="H35" s="1">
        <v>45</v>
      </c>
      <c r="I35" s="1" t="s">
        <v>38</v>
      </c>
      <c r="J35" s="1">
        <v>549</v>
      </c>
      <c r="K35" s="1">
        <f t="shared" si="2"/>
        <v>-552</v>
      </c>
      <c r="L35" s="1">
        <f t="shared" si="3"/>
        <v>-3</v>
      </c>
      <c r="M35" s="1"/>
      <c r="N35" s="1">
        <v>475.2</v>
      </c>
      <c r="O35" s="1"/>
      <c r="P35" s="1">
        <f t="shared" si="4"/>
        <v>-0.6</v>
      </c>
      <c r="Q35" s="5">
        <v>200</v>
      </c>
      <c r="R35" s="5">
        <f t="shared" si="5"/>
        <v>200</v>
      </c>
      <c r="S35" s="5"/>
      <c r="T35" s="1"/>
      <c r="U35" s="1">
        <f t="shared" si="6"/>
        <v>-1125.3333333333335</v>
      </c>
      <c r="V35" s="1">
        <f t="shared" si="7"/>
        <v>-792</v>
      </c>
      <c r="W35" s="1">
        <v>40</v>
      </c>
      <c r="X35" s="1">
        <v>59.4</v>
      </c>
      <c r="Y35" s="1">
        <v>25.8</v>
      </c>
      <c r="Z35" s="1">
        <v>34.75</v>
      </c>
      <c r="AA35" s="1">
        <v>44.6666666666667</v>
      </c>
      <c r="AB35" s="1">
        <v>67</v>
      </c>
      <c r="AC35" s="1">
        <v>57.8</v>
      </c>
      <c r="AD35" s="1">
        <v>55.4</v>
      </c>
      <c r="AE35" s="1">
        <v>54.2</v>
      </c>
      <c r="AF35" s="1">
        <v>64.2</v>
      </c>
      <c r="AG35" s="1"/>
      <c r="AH35" s="1">
        <f t="shared" si="8"/>
        <v>80</v>
      </c>
      <c r="AI35" s="1" t="str">
        <f>IFERROR(VLOOKUP(A35,[1]Лист1!$A:$B,2,0),"")</f>
        <v/>
      </c>
      <c r="AJ35" s="1" t="str">
        <f>IFERROR(VLOOKUP(A35,[2]Лист1!$A:$B,2,0),"")</f>
        <v/>
      </c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5" t="s">
        <v>74</v>
      </c>
      <c r="B36" s="15" t="s">
        <v>44</v>
      </c>
      <c r="C36" s="15"/>
      <c r="D36" s="15"/>
      <c r="E36" s="15"/>
      <c r="F36" s="15"/>
      <c r="G36" s="16">
        <v>0</v>
      </c>
      <c r="H36" s="15">
        <v>50</v>
      </c>
      <c r="I36" s="15" t="s">
        <v>38</v>
      </c>
      <c r="J36" s="15"/>
      <c r="K36" s="15">
        <f t="shared" si="2"/>
        <v>0</v>
      </c>
      <c r="L36" s="15">
        <f t="shared" si="3"/>
        <v>0</v>
      </c>
      <c r="M36" s="15"/>
      <c r="N36" s="15">
        <v>0</v>
      </c>
      <c r="O36" s="15"/>
      <c r="P36" s="15">
        <f t="shared" si="4"/>
        <v>0</v>
      </c>
      <c r="Q36" s="17"/>
      <c r="R36" s="5">
        <f t="shared" si="5"/>
        <v>0</v>
      </c>
      <c r="S36" s="17"/>
      <c r="T36" s="15"/>
      <c r="U36" s="1" t="e">
        <f t="shared" si="6"/>
        <v>#DIV/0!</v>
      </c>
      <c r="V36" s="15" t="e">
        <f t="shared" si="7"/>
        <v>#DIV/0!</v>
      </c>
      <c r="W36" s="15">
        <v>0</v>
      </c>
      <c r="X36" s="15">
        <v>0</v>
      </c>
      <c r="Y36" s="15">
        <v>0</v>
      </c>
      <c r="Z36" s="15">
        <v>0</v>
      </c>
      <c r="AA36" s="15">
        <v>0</v>
      </c>
      <c r="AB36" s="15">
        <v>0</v>
      </c>
      <c r="AC36" s="15">
        <v>0</v>
      </c>
      <c r="AD36" s="15">
        <v>0</v>
      </c>
      <c r="AE36" s="15">
        <v>0</v>
      </c>
      <c r="AF36" s="15">
        <v>0</v>
      </c>
      <c r="AG36" s="15" t="s">
        <v>45</v>
      </c>
      <c r="AH36" s="1">
        <f t="shared" si="8"/>
        <v>0</v>
      </c>
      <c r="AI36" s="1" t="str">
        <f>IFERROR(VLOOKUP(A36,[1]Лист1!$A:$B,2,0),"")</f>
        <v/>
      </c>
      <c r="AJ36" s="1" t="str">
        <f>IFERROR(VLOOKUP(A36,[2]Лист1!$A:$B,2,0),"")</f>
        <v/>
      </c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75</v>
      </c>
      <c r="B37" s="1" t="s">
        <v>44</v>
      </c>
      <c r="C37" s="1">
        <v>310</v>
      </c>
      <c r="D37" s="1">
        <v>234</v>
      </c>
      <c r="E37" s="1">
        <v>369.62</v>
      </c>
      <c r="F37" s="1">
        <v>94</v>
      </c>
      <c r="G37" s="7">
        <v>0.4</v>
      </c>
      <c r="H37" s="1">
        <v>45</v>
      </c>
      <c r="I37" s="1" t="s">
        <v>38</v>
      </c>
      <c r="J37" s="1">
        <v>910</v>
      </c>
      <c r="K37" s="1">
        <f t="shared" si="2"/>
        <v>-540.38</v>
      </c>
      <c r="L37" s="1">
        <f t="shared" si="3"/>
        <v>369.62</v>
      </c>
      <c r="M37" s="1"/>
      <c r="N37" s="1">
        <v>205.51999999999961</v>
      </c>
      <c r="O37" s="1">
        <v>253.86400000000009</v>
      </c>
      <c r="P37" s="1">
        <f t="shared" si="4"/>
        <v>73.924000000000007</v>
      </c>
      <c r="Q37" s="5">
        <f>10*P37-O37-N37-F37</f>
        <v>185.85600000000034</v>
      </c>
      <c r="R37" s="5">
        <f t="shared" si="5"/>
        <v>185.85600000000034</v>
      </c>
      <c r="S37" s="5"/>
      <c r="T37" s="1"/>
      <c r="U37" s="1">
        <f t="shared" si="6"/>
        <v>10</v>
      </c>
      <c r="V37" s="1">
        <f t="shared" si="7"/>
        <v>7.4858503327741968</v>
      </c>
      <c r="W37" s="1">
        <v>74.924000000000007</v>
      </c>
      <c r="X37" s="1">
        <v>70.2</v>
      </c>
      <c r="Y37" s="1">
        <v>68.2</v>
      </c>
      <c r="Z37" s="1">
        <v>76</v>
      </c>
      <c r="AA37" s="1">
        <v>72.6666666666667</v>
      </c>
      <c r="AB37" s="1">
        <v>78</v>
      </c>
      <c r="AC37" s="1">
        <v>61.4</v>
      </c>
      <c r="AD37" s="1">
        <v>69.599999999999994</v>
      </c>
      <c r="AE37" s="1">
        <v>74.599999999999994</v>
      </c>
      <c r="AF37" s="1">
        <v>65.599999999999994</v>
      </c>
      <c r="AG37" s="1"/>
      <c r="AH37" s="1">
        <f t="shared" si="8"/>
        <v>74</v>
      </c>
      <c r="AI37" s="1" t="str">
        <f>IFERROR(VLOOKUP(A37,[1]Лист1!$A:$B,2,0),"")</f>
        <v/>
      </c>
      <c r="AJ37" s="1" t="str">
        <f>IFERROR(VLOOKUP(A37,[2]Лист1!$A:$B,2,0),"")</f>
        <v/>
      </c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5" t="s">
        <v>76</v>
      </c>
      <c r="B38" s="15" t="s">
        <v>37</v>
      </c>
      <c r="C38" s="15"/>
      <c r="D38" s="15"/>
      <c r="E38" s="15"/>
      <c r="F38" s="15"/>
      <c r="G38" s="16">
        <v>0</v>
      </c>
      <c r="H38" s="15">
        <v>45</v>
      </c>
      <c r="I38" s="15" t="s">
        <v>38</v>
      </c>
      <c r="J38" s="15">
        <v>124.85</v>
      </c>
      <c r="K38" s="15">
        <f t="shared" ref="K38:K69" si="13">E38-J38</f>
        <v>-124.85</v>
      </c>
      <c r="L38" s="15">
        <f t="shared" si="3"/>
        <v>0</v>
      </c>
      <c r="M38" s="15"/>
      <c r="N38" s="15">
        <v>0</v>
      </c>
      <c r="O38" s="15"/>
      <c r="P38" s="15">
        <f t="shared" si="4"/>
        <v>0</v>
      </c>
      <c r="Q38" s="17"/>
      <c r="R38" s="5">
        <f t="shared" si="5"/>
        <v>0</v>
      </c>
      <c r="S38" s="17"/>
      <c r="T38" s="15"/>
      <c r="U38" s="1" t="e">
        <f t="shared" si="6"/>
        <v>#DIV/0!</v>
      </c>
      <c r="V38" s="15" t="e">
        <f t="shared" si="7"/>
        <v>#DIV/0!</v>
      </c>
      <c r="W38" s="15">
        <v>0</v>
      </c>
      <c r="X38" s="15">
        <v>0</v>
      </c>
      <c r="Y38" s="15">
        <v>0</v>
      </c>
      <c r="Z38" s="15">
        <v>0</v>
      </c>
      <c r="AA38" s="15">
        <v>0</v>
      </c>
      <c r="AB38" s="15">
        <v>0</v>
      </c>
      <c r="AC38" s="15">
        <v>0</v>
      </c>
      <c r="AD38" s="15">
        <v>0</v>
      </c>
      <c r="AE38" s="15">
        <v>0</v>
      </c>
      <c r="AF38" s="15">
        <v>0</v>
      </c>
      <c r="AG38" s="15" t="s">
        <v>45</v>
      </c>
      <c r="AH38" s="1">
        <f t="shared" si="8"/>
        <v>0</v>
      </c>
      <c r="AI38" s="1" t="str">
        <f>IFERROR(VLOOKUP(A38,[1]Лист1!$A:$B,2,0),"")</f>
        <v/>
      </c>
      <c r="AJ38" s="1" t="str">
        <f>IFERROR(VLOOKUP(A38,[2]Лист1!$A:$B,2,0),"")</f>
        <v/>
      </c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5" t="s">
        <v>77</v>
      </c>
      <c r="B39" s="15" t="s">
        <v>44</v>
      </c>
      <c r="C39" s="15"/>
      <c r="D39" s="15"/>
      <c r="E39" s="15"/>
      <c r="F39" s="15"/>
      <c r="G39" s="16">
        <v>0</v>
      </c>
      <c r="H39" s="15">
        <v>45</v>
      </c>
      <c r="I39" s="15" t="s">
        <v>38</v>
      </c>
      <c r="J39" s="15"/>
      <c r="K39" s="15">
        <f t="shared" si="13"/>
        <v>0</v>
      </c>
      <c r="L39" s="15">
        <f t="shared" si="3"/>
        <v>0</v>
      </c>
      <c r="M39" s="15"/>
      <c r="N39" s="15">
        <v>0</v>
      </c>
      <c r="O39" s="15"/>
      <c r="P39" s="15">
        <f t="shared" si="4"/>
        <v>0</v>
      </c>
      <c r="Q39" s="17"/>
      <c r="R39" s="5">
        <f t="shared" si="5"/>
        <v>0</v>
      </c>
      <c r="S39" s="17"/>
      <c r="T39" s="15"/>
      <c r="U39" s="1" t="e">
        <f t="shared" si="6"/>
        <v>#DIV/0!</v>
      </c>
      <c r="V39" s="15" t="e">
        <f t="shared" si="7"/>
        <v>#DIV/0!</v>
      </c>
      <c r="W39" s="15">
        <v>0</v>
      </c>
      <c r="X39" s="15">
        <v>0</v>
      </c>
      <c r="Y39" s="15">
        <v>0</v>
      </c>
      <c r="Z39" s="15">
        <v>0</v>
      </c>
      <c r="AA39" s="15">
        <v>0</v>
      </c>
      <c r="AB39" s="15">
        <v>0</v>
      </c>
      <c r="AC39" s="15">
        <v>0</v>
      </c>
      <c r="AD39" s="15">
        <v>0</v>
      </c>
      <c r="AE39" s="15">
        <v>0</v>
      </c>
      <c r="AF39" s="15">
        <v>0</v>
      </c>
      <c r="AG39" s="15" t="s">
        <v>45</v>
      </c>
      <c r="AH39" s="1">
        <f t="shared" si="8"/>
        <v>0</v>
      </c>
      <c r="AI39" s="1" t="str">
        <f>IFERROR(VLOOKUP(A39,[1]Лист1!$A:$B,2,0),"")</f>
        <v/>
      </c>
      <c r="AJ39" s="1" t="str">
        <f>IFERROR(VLOOKUP(A39,[2]Лист1!$A:$B,2,0),"")</f>
        <v/>
      </c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78</v>
      </c>
      <c r="B40" s="1" t="s">
        <v>44</v>
      </c>
      <c r="C40" s="1"/>
      <c r="D40" s="1">
        <v>132</v>
      </c>
      <c r="E40" s="1">
        <v>7</v>
      </c>
      <c r="F40" s="1">
        <v>125</v>
      </c>
      <c r="G40" s="7">
        <v>0.35</v>
      </c>
      <c r="H40" s="1">
        <v>40</v>
      </c>
      <c r="I40" s="1" t="s">
        <v>38</v>
      </c>
      <c r="J40" s="1">
        <v>8</v>
      </c>
      <c r="K40" s="1">
        <f t="shared" si="13"/>
        <v>-1</v>
      </c>
      <c r="L40" s="1">
        <f t="shared" si="3"/>
        <v>7</v>
      </c>
      <c r="M40" s="1"/>
      <c r="N40" s="1">
        <v>0</v>
      </c>
      <c r="O40" s="1"/>
      <c r="P40" s="1">
        <f t="shared" si="4"/>
        <v>1.4</v>
      </c>
      <c r="Q40" s="5"/>
      <c r="R40" s="5">
        <f t="shared" si="5"/>
        <v>0</v>
      </c>
      <c r="S40" s="5"/>
      <c r="T40" s="1"/>
      <c r="U40" s="1">
        <f t="shared" si="6"/>
        <v>89.285714285714292</v>
      </c>
      <c r="V40" s="1">
        <f t="shared" si="7"/>
        <v>89.285714285714292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 t="s">
        <v>79</v>
      </c>
      <c r="AH40" s="1">
        <f t="shared" si="8"/>
        <v>0</v>
      </c>
      <c r="AI40" s="1" t="str">
        <f>IFERROR(VLOOKUP(A40,[1]Лист1!$A:$B,2,0),"")</f>
        <v/>
      </c>
      <c r="AJ40" s="1" t="str">
        <f>IFERROR(VLOOKUP(A40,[2]Лист1!$A:$B,2,0),"")</f>
        <v/>
      </c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80</v>
      </c>
      <c r="B41" s="1" t="s">
        <v>37</v>
      </c>
      <c r="C41" s="1">
        <v>0.73599999999999999</v>
      </c>
      <c r="D41" s="1">
        <v>299.09199999999998</v>
      </c>
      <c r="E41" s="1">
        <v>92.704999999999998</v>
      </c>
      <c r="F41" s="1">
        <v>197.84299999999999</v>
      </c>
      <c r="G41" s="7">
        <v>1</v>
      </c>
      <c r="H41" s="1">
        <v>40</v>
      </c>
      <c r="I41" s="1" t="s">
        <v>38</v>
      </c>
      <c r="J41" s="1">
        <v>178.54300000000001</v>
      </c>
      <c r="K41" s="1">
        <f t="shared" si="13"/>
        <v>-85.838000000000008</v>
      </c>
      <c r="L41" s="1">
        <f t="shared" si="3"/>
        <v>85.497</v>
      </c>
      <c r="M41" s="1">
        <v>7.2080000000000002</v>
      </c>
      <c r="N41" s="1">
        <v>0</v>
      </c>
      <c r="O41" s="1"/>
      <c r="P41" s="1">
        <f t="shared" si="4"/>
        <v>17.099399999999999</v>
      </c>
      <c r="Q41" s="5"/>
      <c r="R41" s="5">
        <f t="shared" si="5"/>
        <v>0</v>
      </c>
      <c r="S41" s="5"/>
      <c r="T41" s="1"/>
      <c r="U41" s="1">
        <f t="shared" si="6"/>
        <v>11.570172052820567</v>
      </c>
      <c r="V41" s="1">
        <f t="shared" si="7"/>
        <v>11.570172052820567</v>
      </c>
      <c r="W41" s="1">
        <v>15.3344</v>
      </c>
      <c r="X41" s="1">
        <v>21.0304</v>
      </c>
      <c r="Y41" s="1">
        <v>33.217599999999997</v>
      </c>
      <c r="Z41" s="1">
        <v>22.906749999999999</v>
      </c>
      <c r="AA41" s="1">
        <v>25.477</v>
      </c>
      <c r="AB41" s="1">
        <v>57.336199999999998</v>
      </c>
      <c r="AC41" s="1">
        <v>32.851599999999998</v>
      </c>
      <c r="AD41" s="1">
        <v>33.706800000000001</v>
      </c>
      <c r="AE41" s="1">
        <v>33.568399999999997</v>
      </c>
      <c r="AF41" s="1">
        <v>24.813600000000001</v>
      </c>
      <c r="AG41" s="1"/>
      <c r="AH41" s="1">
        <f t="shared" si="8"/>
        <v>0</v>
      </c>
      <c r="AI41" s="1" t="str">
        <f>IFERROR(VLOOKUP(A41,[1]Лист1!$A:$B,2,0),"")</f>
        <v/>
      </c>
      <c r="AJ41" s="1" t="str">
        <f>IFERROR(VLOOKUP(A41,[2]Лист1!$A:$B,2,0),"")</f>
        <v/>
      </c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81</v>
      </c>
      <c r="B42" s="1" t="s">
        <v>44</v>
      </c>
      <c r="C42" s="1">
        <v>92</v>
      </c>
      <c r="D42" s="1"/>
      <c r="E42" s="1">
        <v>43</v>
      </c>
      <c r="F42" s="1"/>
      <c r="G42" s="7">
        <v>0.4</v>
      </c>
      <c r="H42" s="1">
        <v>40</v>
      </c>
      <c r="I42" s="1" t="s">
        <v>38</v>
      </c>
      <c r="J42" s="1">
        <v>60</v>
      </c>
      <c r="K42" s="1">
        <f t="shared" si="13"/>
        <v>-17</v>
      </c>
      <c r="L42" s="1">
        <f t="shared" si="3"/>
        <v>22</v>
      </c>
      <c r="M42" s="1">
        <v>21</v>
      </c>
      <c r="N42" s="1">
        <v>235</v>
      </c>
      <c r="O42" s="1">
        <v>76.600000000000023</v>
      </c>
      <c r="P42" s="1">
        <f t="shared" si="4"/>
        <v>4.4000000000000004</v>
      </c>
      <c r="Q42" s="5"/>
      <c r="R42" s="5">
        <f t="shared" si="5"/>
        <v>0</v>
      </c>
      <c r="S42" s="5"/>
      <c r="T42" s="1"/>
      <c r="U42" s="1">
        <f t="shared" si="6"/>
        <v>70.818181818181813</v>
      </c>
      <c r="V42" s="1">
        <f t="shared" si="7"/>
        <v>70.818181818181813</v>
      </c>
      <c r="W42" s="1">
        <v>28.6</v>
      </c>
      <c r="X42" s="1">
        <v>29</v>
      </c>
      <c r="Y42" s="1">
        <v>16</v>
      </c>
      <c r="Z42" s="1">
        <v>22.5</v>
      </c>
      <c r="AA42" s="1">
        <v>21</v>
      </c>
      <c r="AB42" s="1">
        <v>44</v>
      </c>
      <c r="AC42" s="1">
        <v>21</v>
      </c>
      <c r="AD42" s="1">
        <v>20.399999999999999</v>
      </c>
      <c r="AE42" s="1">
        <v>22.4</v>
      </c>
      <c r="AF42" s="1">
        <v>45.6</v>
      </c>
      <c r="AG42" s="1"/>
      <c r="AH42" s="1">
        <f t="shared" si="8"/>
        <v>0</v>
      </c>
      <c r="AI42" s="1" t="str">
        <f>IFERROR(VLOOKUP(A42,[1]Лист1!$A:$B,2,0),"")</f>
        <v/>
      </c>
      <c r="AJ42" s="1" t="str">
        <f>IFERROR(VLOOKUP(A42,[2]Лист1!$A:$B,2,0),"")</f>
        <v/>
      </c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82</v>
      </c>
      <c r="B43" s="1" t="s">
        <v>44</v>
      </c>
      <c r="C43" s="1"/>
      <c r="D43" s="1">
        <v>205</v>
      </c>
      <c r="E43" s="1">
        <v>76</v>
      </c>
      <c r="F43" s="1">
        <v>128</v>
      </c>
      <c r="G43" s="7">
        <v>0.4</v>
      </c>
      <c r="H43" s="1">
        <v>45</v>
      </c>
      <c r="I43" s="1" t="s">
        <v>38</v>
      </c>
      <c r="J43" s="1">
        <v>78</v>
      </c>
      <c r="K43" s="1">
        <f t="shared" si="13"/>
        <v>-2</v>
      </c>
      <c r="L43" s="1">
        <f t="shared" si="3"/>
        <v>76</v>
      </c>
      <c r="M43" s="1"/>
      <c r="N43" s="1">
        <v>100</v>
      </c>
      <c r="O43" s="1">
        <v>216.8</v>
      </c>
      <c r="P43" s="1">
        <f t="shared" si="4"/>
        <v>15.2</v>
      </c>
      <c r="Q43" s="5"/>
      <c r="R43" s="5">
        <f t="shared" si="5"/>
        <v>0</v>
      </c>
      <c r="S43" s="5"/>
      <c r="T43" s="1"/>
      <c r="U43" s="1">
        <f t="shared" si="6"/>
        <v>29.263157894736842</v>
      </c>
      <c r="V43" s="1">
        <f t="shared" si="7"/>
        <v>29.263157894736842</v>
      </c>
      <c r="W43" s="1">
        <v>47.2</v>
      </c>
      <c r="X43" s="1">
        <v>56.2</v>
      </c>
      <c r="Y43" s="1">
        <v>41.2</v>
      </c>
      <c r="Z43" s="1">
        <v>24.75</v>
      </c>
      <c r="AA43" s="1">
        <v>21.3333333333333</v>
      </c>
      <c r="AB43" s="1">
        <v>38.6</v>
      </c>
      <c r="AC43" s="1">
        <v>25.8</v>
      </c>
      <c r="AD43" s="1">
        <v>19.399999999999999</v>
      </c>
      <c r="AE43" s="1">
        <v>20.6</v>
      </c>
      <c r="AF43" s="1">
        <v>35.799999999999997</v>
      </c>
      <c r="AG43" s="1"/>
      <c r="AH43" s="1">
        <f t="shared" si="8"/>
        <v>0</v>
      </c>
      <c r="AI43" s="1" t="str">
        <f>IFERROR(VLOOKUP(A43,[1]Лист1!$A:$B,2,0),"")</f>
        <v/>
      </c>
      <c r="AJ43" s="1" t="str">
        <f>IFERROR(VLOOKUP(A43,[2]Лист1!$A:$B,2,0),"")</f>
        <v/>
      </c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83</v>
      </c>
      <c r="B44" s="1" t="s">
        <v>37</v>
      </c>
      <c r="C44" s="1"/>
      <c r="D44" s="1">
        <v>51.73</v>
      </c>
      <c r="E44" s="1">
        <v>15.896000000000001</v>
      </c>
      <c r="F44" s="1">
        <v>35.834000000000003</v>
      </c>
      <c r="G44" s="7">
        <v>1</v>
      </c>
      <c r="H44" s="1">
        <v>40</v>
      </c>
      <c r="I44" s="1" t="s">
        <v>38</v>
      </c>
      <c r="J44" s="1">
        <v>50.92</v>
      </c>
      <c r="K44" s="1">
        <f t="shared" si="13"/>
        <v>-35.024000000000001</v>
      </c>
      <c r="L44" s="1">
        <f t="shared" si="3"/>
        <v>13.012</v>
      </c>
      <c r="M44" s="1">
        <v>2.8839999999999999</v>
      </c>
      <c r="N44" s="1">
        <v>0</v>
      </c>
      <c r="O44" s="1"/>
      <c r="P44" s="1">
        <f t="shared" si="4"/>
        <v>2.6024000000000003</v>
      </c>
      <c r="Q44" s="5"/>
      <c r="R44" s="5">
        <f t="shared" si="5"/>
        <v>0</v>
      </c>
      <c r="S44" s="5"/>
      <c r="T44" s="1"/>
      <c r="U44" s="1">
        <f t="shared" si="6"/>
        <v>13.769597294804795</v>
      </c>
      <c r="V44" s="1">
        <f t="shared" si="7"/>
        <v>13.769597294804795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 t="s">
        <v>79</v>
      </c>
      <c r="AH44" s="1">
        <f t="shared" si="8"/>
        <v>0</v>
      </c>
      <c r="AI44" s="1" t="str">
        <f>IFERROR(VLOOKUP(A44,[1]Лист1!$A:$B,2,0),"")</f>
        <v/>
      </c>
      <c r="AJ44" s="1" t="str">
        <f>IFERROR(VLOOKUP(A44,[2]Лист1!$A:$B,2,0),"")</f>
        <v/>
      </c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24" t="s">
        <v>84</v>
      </c>
      <c r="B45" s="24" t="s">
        <v>44</v>
      </c>
      <c r="C45" s="24">
        <v>10</v>
      </c>
      <c r="D45" s="24">
        <v>216</v>
      </c>
      <c r="E45" s="24">
        <v>44</v>
      </c>
      <c r="F45" s="24">
        <v>134</v>
      </c>
      <c r="G45" s="25">
        <v>0.35</v>
      </c>
      <c r="H45" s="24">
        <v>40</v>
      </c>
      <c r="I45" s="24" t="s">
        <v>38</v>
      </c>
      <c r="J45" s="24">
        <v>94</v>
      </c>
      <c r="K45" s="24">
        <f t="shared" si="13"/>
        <v>-50</v>
      </c>
      <c r="L45" s="24">
        <f t="shared" si="3"/>
        <v>44</v>
      </c>
      <c r="M45" s="24"/>
      <c r="N45" s="24">
        <v>0</v>
      </c>
      <c r="O45" s="24"/>
      <c r="P45" s="24">
        <f t="shared" si="4"/>
        <v>8.8000000000000007</v>
      </c>
      <c r="Q45" s="26"/>
      <c r="R45" s="26">
        <f t="shared" si="5"/>
        <v>0</v>
      </c>
      <c r="S45" s="26"/>
      <c r="T45" s="24"/>
      <c r="U45" s="24">
        <f t="shared" si="6"/>
        <v>15.227272727272727</v>
      </c>
      <c r="V45" s="24">
        <f t="shared" si="7"/>
        <v>15.227272727272727</v>
      </c>
      <c r="W45" s="24">
        <v>10</v>
      </c>
      <c r="X45" s="24">
        <v>13.6</v>
      </c>
      <c r="Y45" s="24">
        <v>20.2</v>
      </c>
      <c r="Z45" s="24">
        <v>14</v>
      </c>
      <c r="AA45" s="24">
        <v>12.6666666666667</v>
      </c>
      <c r="AB45" s="24">
        <v>58.4</v>
      </c>
      <c r="AC45" s="24">
        <v>56.2</v>
      </c>
      <c r="AD45" s="24">
        <v>44.6</v>
      </c>
      <c r="AE45" s="24">
        <v>32</v>
      </c>
      <c r="AF45" s="24">
        <v>42.8</v>
      </c>
      <c r="AG45" s="24" t="s">
        <v>142</v>
      </c>
      <c r="AH45" s="24">
        <f t="shared" si="8"/>
        <v>0</v>
      </c>
      <c r="AI45" s="1" t="str">
        <f>IFERROR(VLOOKUP(A45,[1]Лист1!$A:$B,2,0),"")</f>
        <v/>
      </c>
      <c r="AJ45" s="1" t="str">
        <f>IFERROR(VLOOKUP(A45,[2]Лист1!$A:$B,2,0),"")</f>
        <v>ТМА январь</v>
      </c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85</v>
      </c>
      <c r="B46" s="1" t="s">
        <v>44</v>
      </c>
      <c r="C46" s="1">
        <v>103</v>
      </c>
      <c r="D46" s="1">
        <v>138</v>
      </c>
      <c r="E46" s="1">
        <v>167</v>
      </c>
      <c r="F46" s="1"/>
      <c r="G46" s="7">
        <v>0.4</v>
      </c>
      <c r="H46" s="1">
        <v>40</v>
      </c>
      <c r="I46" s="1" t="s">
        <v>38</v>
      </c>
      <c r="J46" s="1">
        <v>801</v>
      </c>
      <c r="K46" s="1">
        <f t="shared" si="13"/>
        <v>-634</v>
      </c>
      <c r="L46" s="1">
        <f t="shared" si="3"/>
        <v>167</v>
      </c>
      <c r="M46" s="1"/>
      <c r="N46" s="1">
        <v>588.12000000000012</v>
      </c>
      <c r="O46" s="1"/>
      <c r="P46" s="1">
        <f t="shared" si="4"/>
        <v>33.4</v>
      </c>
      <c r="Q46" s="5">
        <v>100</v>
      </c>
      <c r="R46" s="5">
        <f t="shared" si="5"/>
        <v>100</v>
      </c>
      <c r="S46" s="5"/>
      <c r="T46" s="1"/>
      <c r="U46" s="1">
        <f t="shared" si="6"/>
        <v>20.602395209580841</v>
      </c>
      <c r="V46" s="1">
        <f t="shared" si="7"/>
        <v>17.608383233532937</v>
      </c>
      <c r="W46" s="1">
        <v>62.8</v>
      </c>
      <c r="X46" s="1">
        <v>79.2</v>
      </c>
      <c r="Y46" s="1">
        <v>67.599999999999994</v>
      </c>
      <c r="Z46" s="1">
        <v>63.75</v>
      </c>
      <c r="AA46" s="1">
        <v>58.6666666666667</v>
      </c>
      <c r="AB46" s="1">
        <v>97</v>
      </c>
      <c r="AC46" s="1">
        <v>74.8</v>
      </c>
      <c r="AD46" s="1">
        <v>67.2</v>
      </c>
      <c r="AE46" s="1">
        <v>70</v>
      </c>
      <c r="AF46" s="1">
        <v>85</v>
      </c>
      <c r="AG46" s="1"/>
      <c r="AH46" s="1">
        <f t="shared" si="8"/>
        <v>40</v>
      </c>
      <c r="AI46" s="1" t="str">
        <f>IFERROR(VLOOKUP(A46,[1]Лист1!$A:$B,2,0),"")</f>
        <v/>
      </c>
      <c r="AJ46" s="1" t="str">
        <f>IFERROR(VLOOKUP(A46,[2]Лист1!$A:$B,2,0),"")</f>
        <v/>
      </c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86</v>
      </c>
      <c r="B47" s="1" t="s">
        <v>37</v>
      </c>
      <c r="C47" s="1">
        <v>75.995000000000005</v>
      </c>
      <c r="D47" s="1">
        <v>54.472000000000001</v>
      </c>
      <c r="E47" s="1">
        <v>57.988</v>
      </c>
      <c r="F47" s="1">
        <v>58.33</v>
      </c>
      <c r="G47" s="7">
        <v>1</v>
      </c>
      <c r="H47" s="1">
        <v>50</v>
      </c>
      <c r="I47" s="1" t="s">
        <v>38</v>
      </c>
      <c r="J47" s="1">
        <v>60.8</v>
      </c>
      <c r="K47" s="1">
        <f t="shared" si="13"/>
        <v>-2.8119999999999976</v>
      </c>
      <c r="L47" s="1">
        <f t="shared" si="3"/>
        <v>57.988</v>
      </c>
      <c r="M47" s="1"/>
      <c r="N47" s="1">
        <v>0</v>
      </c>
      <c r="O47" s="1">
        <v>43.609999999999978</v>
      </c>
      <c r="P47" s="1">
        <f t="shared" si="4"/>
        <v>11.5976</v>
      </c>
      <c r="Q47" s="5">
        <f t="shared" ref="Q47:Q48" si="14">10*P47-O47-N47-F47</f>
        <v>14.036000000000016</v>
      </c>
      <c r="R47" s="5">
        <f t="shared" si="5"/>
        <v>14.036000000000016</v>
      </c>
      <c r="S47" s="5"/>
      <c r="T47" s="1"/>
      <c r="U47" s="1">
        <f t="shared" si="6"/>
        <v>9.9999999999999982</v>
      </c>
      <c r="V47" s="1">
        <f t="shared" si="7"/>
        <v>8.7897496033662108</v>
      </c>
      <c r="W47" s="1">
        <v>12.1106</v>
      </c>
      <c r="X47" s="1">
        <v>9.9641999999999999</v>
      </c>
      <c r="Y47" s="1">
        <v>12.8398</v>
      </c>
      <c r="Z47" s="1">
        <v>13.88175</v>
      </c>
      <c r="AA47" s="1">
        <v>10.765333333333301</v>
      </c>
      <c r="AB47" s="1">
        <v>18.895600000000002</v>
      </c>
      <c r="AC47" s="1">
        <v>16.7288</v>
      </c>
      <c r="AD47" s="1">
        <v>15.612399999999999</v>
      </c>
      <c r="AE47" s="1">
        <v>10.978199999999999</v>
      </c>
      <c r="AF47" s="1">
        <v>6.282</v>
      </c>
      <c r="AG47" s="1"/>
      <c r="AH47" s="1">
        <f t="shared" si="8"/>
        <v>14</v>
      </c>
      <c r="AI47" s="1" t="str">
        <f>IFERROR(VLOOKUP(A47,[1]Лист1!$A:$B,2,0),"")</f>
        <v/>
      </c>
      <c r="AJ47" s="1" t="str">
        <f>IFERROR(VLOOKUP(A47,[2]Лист1!$A:$B,2,0),"")</f>
        <v/>
      </c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87</v>
      </c>
      <c r="B48" s="1" t="s">
        <v>37</v>
      </c>
      <c r="C48" s="1">
        <v>255.964</v>
      </c>
      <c r="D48" s="1">
        <v>43.636000000000003</v>
      </c>
      <c r="E48" s="1">
        <v>104.142</v>
      </c>
      <c r="F48" s="1">
        <v>171.01599999999999</v>
      </c>
      <c r="G48" s="7">
        <v>1</v>
      </c>
      <c r="H48" s="1">
        <v>50</v>
      </c>
      <c r="I48" s="1" t="s">
        <v>38</v>
      </c>
      <c r="J48" s="1">
        <v>99.9</v>
      </c>
      <c r="K48" s="1">
        <f t="shared" si="13"/>
        <v>4.2419999999999902</v>
      </c>
      <c r="L48" s="1">
        <f t="shared" si="3"/>
        <v>104.142</v>
      </c>
      <c r="M48" s="1"/>
      <c r="N48" s="1">
        <v>0</v>
      </c>
      <c r="O48" s="1">
        <v>7.4551999999999623</v>
      </c>
      <c r="P48" s="1">
        <f t="shared" si="4"/>
        <v>20.828399999999998</v>
      </c>
      <c r="Q48" s="5">
        <f t="shared" si="14"/>
        <v>29.812800000000038</v>
      </c>
      <c r="R48" s="5">
        <f t="shared" si="5"/>
        <v>29.812800000000038</v>
      </c>
      <c r="S48" s="5"/>
      <c r="T48" s="1"/>
      <c r="U48" s="1">
        <f t="shared" si="6"/>
        <v>10</v>
      </c>
      <c r="V48" s="1">
        <f t="shared" si="7"/>
        <v>8.5686466555280276</v>
      </c>
      <c r="W48" s="1">
        <v>21.411999999999999</v>
      </c>
      <c r="X48" s="1">
        <v>17.7408</v>
      </c>
      <c r="Y48" s="1">
        <v>28.9894</v>
      </c>
      <c r="Z48" s="1">
        <v>36.969000000000001</v>
      </c>
      <c r="AA48" s="1">
        <v>35.92</v>
      </c>
      <c r="AB48" s="1">
        <v>46.083799999999997</v>
      </c>
      <c r="AC48" s="1">
        <v>38.711799999999997</v>
      </c>
      <c r="AD48" s="1">
        <v>22.3354</v>
      </c>
      <c r="AE48" s="1">
        <v>23.452400000000001</v>
      </c>
      <c r="AF48" s="1">
        <v>26.258600000000001</v>
      </c>
      <c r="AG48" s="1"/>
      <c r="AH48" s="1">
        <f t="shared" si="8"/>
        <v>30</v>
      </c>
      <c r="AI48" s="1" t="str">
        <f>IFERROR(VLOOKUP(A48,[1]Лист1!$A:$B,2,0),"")</f>
        <v/>
      </c>
      <c r="AJ48" s="1" t="str">
        <f>IFERROR(VLOOKUP(A48,[2]Лист1!$A:$B,2,0),"")</f>
        <v/>
      </c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88</v>
      </c>
      <c r="B49" s="1" t="s">
        <v>37</v>
      </c>
      <c r="C49" s="1">
        <v>18.004999999999999</v>
      </c>
      <c r="D49" s="1">
        <v>131.59200000000001</v>
      </c>
      <c r="E49" s="1">
        <v>127.286</v>
      </c>
      <c r="F49" s="1"/>
      <c r="G49" s="7">
        <v>1</v>
      </c>
      <c r="H49" s="1">
        <v>40</v>
      </c>
      <c r="I49" s="1" t="s">
        <v>38</v>
      </c>
      <c r="J49" s="1">
        <v>684.98900000000003</v>
      </c>
      <c r="K49" s="1">
        <f t="shared" si="13"/>
        <v>-557.70299999999997</v>
      </c>
      <c r="L49" s="1">
        <f t="shared" si="3"/>
        <v>30.597000000000008</v>
      </c>
      <c r="M49" s="1">
        <v>96.688999999999993</v>
      </c>
      <c r="N49" s="1">
        <v>320.99608000000012</v>
      </c>
      <c r="O49" s="1">
        <v>13.932319999999921</v>
      </c>
      <c r="P49" s="1">
        <f t="shared" si="4"/>
        <v>6.1194000000000015</v>
      </c>
      <c r="Q49" s="5">
        <v>100</v>
      </c>
      <c r="R49" s="5">
        <f t="shared" si="5"/>
        <v>100</v>
      </c>
      <c r="S49" s="5"/>
      <c r="T49" s="1"/>
      <c r="U49" s="1">
        <f t="shared" si="6"/>
        <v>71.073700035951234</v>
      </c>
      <c r="V49" s="1">
        <f t="shared" si="7"/>
        <v>54.732228649867629</v>
      </c>
      <c r="W49" s="1">
        <v>41.5672</v>
      </c>
      <c r="X49" s="1">
        <v>46.177799999999998</v>
      </c>
      <c r="Y49" s="1">
        <v>33.914399999999993</v>
      </c>
      <c r="Z49" s="1">
        <v>20.24925</v>
      </c>
      <c r="AA49" s="1">
        <v>29.212666666666699</v>
      </c>
      <c r="AB49" s="1">
        <v>64.757000000000005</v>
      </c>
      <c r="AC49" s="1">
        <v>76.528800000000004</v>
      </c>
      <c r="AD49" s="1">
        <v>70.382800000000003</v>
      </c>
      <c r="AE49" s="1">
        <v>67.849999999999994</v>
      </c>
      <c r="AF49" s="1">
        <v>65.577200000000005</v>
      </c>
      <c r="AG49" s="1"/>
      <c r="AH49" s="1">
        <f t="shared" si="8"/>
        <v>100</v>
      </c>
      <c r="AI49" s="1" t="str">
        <f>IFERROR(VLOOKUP(A49,[1]Лист1!$A:$B,2,0),"")</f>
        <v/>
      </c>
      <c r="AJ49" s="1" t="str">
        <f>IFERROR(VLOOKUP(A49,[2]Лист1!$A:$B,2,0),"")</f>
        <v/>
      </c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5" t="s">
        <v>89</v>
      </c>
      <c r="B50" s="15" t="s">
        <v>44</v>
      </c>
      <c r="C50" s="15"/>
      <c r="D50" s="15"/>
      <c r="E50" s="15"/>
      <c r="F50" s="15"/>
      <c r="G50" s="16">
        <v>0</v>
      </c>
      <c r="H50" s="15">
        <v>50</v>
      </c>
      <c r="I50" s="15" t="s">
        <v>38</v>
      </c>
      <c r="J50" s="15"/>
      <c r="K50" s="15">
        <f t="shared" si="13"/>
        <v>0</v>
      </c>
      <c r="L50" s="15">
        <f t="shared" si="3"/>
        <v>0</v>
      </c>
      <c r="M50" s="15"/>
      <c r="N50" s="15">
        <v>0</v>
      </c>
      <c r="O50" s="15"/>
      <c r="P50" s="15">
        <f t="shared" si="4"/>
        <v>0</v>
      </c>
      <c r="Q50" s="17"/>
      <c r="R50" s="5">
        <f t="shared" si="5"/>
        <v>0</v>
      </c>
      <c r="S50" s="17"/>
      <c r="T50" s="15"/>
      <c r="U50" s="1" t="e">
        <f t="shared" si="6"/>
        <v>#DIV/0!</v>
      </c>
      <c r="V50" s="15" t="e">
        <f t="shared" si="7"/>
        <v>#DIV/0!</v>
      </c>
      <c r="W50" s="15">
        <v>0</v>
      </c>
      <c r="X50" s="15">
        <v>0</v>
      </c>
      <c r="Y50" s="15">
        <v>0</v>
      </c>
      <c r="Z50" s="15">
        <v>0</v>
      </c>
      <c r="AA50" s="15">
        <v>0</v>
      </c>
      <c r="AB50" s="15">
        <v>0</v>
      </c>
      <c r="AC50" s="15">
        <v>0</v>
      </c>
      <c r="AD50" s="15">
        <v>0</v>
      </c>
      <c r="AE50" s="15">
        <v>0</v>
      </c>
      <c r="AF50" s="15">
        <v>0</v>
      </c>
      <c r="AG50" s="15" t="s">
        <v>45</v>
      </c>
      <c r="AH50" s="1">
        <f t="shared" si="8"/>
        <v>0</v>
      </c>
      <c r="AI50" s="1" t="str">
        <f>IFERROR(VLOOKUP(A50,[1]Лист1!$A:$B,2,0),"")</f>
        <v/>
      </c>
      <c r="AJ50" s="1" t="str">
        <f>IFERROR(VLOOKUP(A50,[2]Лист1!$A:$B,2,0),"")</f>
        <v/>
      </c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90</v>
      </c>
      <c r="B51" s="1" t="s">
        <v>37</v>
      </c>
      <c r="C51" s="1">
        <v>217.804</v>
      </c>
      <c r="D51" s="1">
        <v>0.39400000000000002</v>
      </c>
      <c r="E51" s="1">
        <v>109.03400000000001</v>
      </c>
      <c r="F51" s="1">
        <v>93.215999999999994</v>
      </c>
      <c r="G51" s="7">
        <v>1</v>
      </c>
      <c r="H51" s="1">
        <v>40</v>
      </c>
      <c r="I51" s="1" t="s">
        <v>38</v>
      </c>
      <c r="J51" s="1">
        <v>279.92200000000003</v>
      </c>
      <c r="K51" s="1">
        <f t="shared" si="13"/>
        <v>-170.88800000000003</v>
      </c>
      <c r="L51" s="1">
        <f t="shared" si="3"/>
        <v>109.03400000000001</v>
      </c>
      <c r="M51" s="1"/>
      <c r="N51" s="1">
        <v>9.054000000000002</v>
      </c>
      <c r="O51" s="1">
        <v>18.008799999999979</v>
      </c>
      <c r="P51" s="1">
        <f t="shared" si="4"/>
        <v>21.806800000000003</v>
      </c>
      <c r="Q51" s="5">
        <f t="shared" ref="Q51" si="15">10*P51-O51-N51-F51</f>
        <v>97.789200000000065</v>
      </c>
      <c r="R51" s="5">
        <f t="shared" si="5"/>
        <v>97.789200000000065</v>
      </c>
      <c r="S51" s="5"/>
      <c r="T51" s="1"/>
      <c r="U51" s="1">
        <f t="shared" si="6"/>
        <v>10</v>
      </c>
      <c r="V51" s="1">
        <f t="shared" si="7"/>
        <v>5.5156556670396375</v>
      </c>
      <c r="W51" s="1">
        <v>17.748799999999999</v>
      </c>
      <c r="X51" s="1">
        <v>21.336400000000001</v>
      </c>
      <c r="Y51" s="1">
        <v>19.126799999999999</v>
      </c>
      <c r="Z51" s="1">
        <v>32.956000000000003</v>
      </c>
      <c r="AA51" s="1">
        <v>33.780666666666697</v>
      </c>
      <c r="AB51" s="1">
        <v>18.576799999999999</v>
      </c>
      <c r="AC51" s="1">
        <v>20.466000000000001</v>
      </c>
      <c r="AD51" s="1">
        <v>29.877400000000002</v>
      </c>
      <c r="AE51" s="1">
        <v>26.029</v>
      </c>
      <c r="AF51" s="1">
        <v>7.0936000000000003</v>
      </c>
      <c r="AG51" s="1"/>
      <c r="AH51" s="1">
        <f t="shared" si="8"/>
        <v>98</v>
      </c>
      <c r="AI51" s="1" t="str">
        <f>IFERROR(VLOOKUP(A51,[1]Лист1!$A:$B,2,0),"")</f>
        <v/>
      </c>
      <c r="AJ51" s="1" t="str">
        <f>IFERROR(VLOOKUP(A51,[2]Лист1!$A:$B,2,0),"")</f>
        <v/>
      </c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91</v>
      </c>
      <c r="B52" s="1" t="s">
        <v>44</v>
      </c>
      <c r="C52" s="1">
        <v>52</v>
      </c>
      <c r="D52" s="1">
        <v>22</v>
      </c>
      <c r="E52" s="1">
        <v>52</v>
      </c>
      <c r="F52" s="1"/>
      <c r="G52" s="7">
        <v>0.4</v>
      </c>
      <c r="H52" s="1">
        <v>40</v>
      </c>
      <c r="I52" s="1" t="s">
        <v>38</v>
      </c>
      <c r="J52" s="1">
        <v>98</v>
      </c>
      <c r="K52" s="1">
        <f t="shared" si="13"/>
        <v>-46</v>
      </c>
      <c r="L52" s="1">
        <f t="shared" si="3"/>
        <v>52</v>
      </c>
      <c r="M52" s="1"/>
      <c r="N52" s="1">
        <v>320.60000000000002</v>
      </c>
      <c r="O52" s="1">
        <v>161.1999999999999</v>
      </c>
      <c r="P52" s="1">
        <f t="shared" si="4"/>
        <v>10.4</v>
      </c>
      <c r="Q52" s="5"/>
      <c r="R52" s="5">
        <f t="shared" si="5"/>
        <v>0</v>
      </c>
      <c r="S52" s="5"/>
      <c r="T52" s="1"/>
      <c r="U52" s="1">
        <f t="shared" si="6"/>
        <v>46.326923076923073</v>
      </c>
      <c r="V52" s="1">
        <f t="shared" si="7"/>
        <v>46.326923076923073</v>
      </c>
      <c r="W52" s="1">
        <v>41.8</v>
      </c>
      <c r="X52" s="1">
        <v>39.4</v>
      </c>
      <c r="Y52" s="1">
        <v>19.2</v>
      </c>
      <c r="Z52" s="1">
        <v>30.75</v>
      </c>
      <c r="AA52" s="1">
        <v>32</v>
      </c>
      <c r="AB52" s="1">
        <v>39.799999999999997</v>
      </c>
      <c r="AC52" s="1">
        <v>22</v>
      </c>
      <c r="AD52" s="1">
        <v>26.4</v>
      </c>
      <c r="AE52" s="1">
        <v>35.6</v>
      </c>
      <c r="AF52" s="1">
        <v>37.6</v>
      </c>
      <c r="AG52" s="1"/>
      <c r="AH52" s="1">
        <f t="shared" si="8"/>
        <v>0</v>
      </c>
      <c r="AI52" s="1" t="str">
        <f>IFERROR(VLOOKUP(A52,[1]Лист1!$A:$B,2,0),"")</f>
        <v/>
      </c>
      <c r="AJ52" s="1" t="str">
        <f>IFERROR(VLOOKUP(A52,[2]Лист1!$A:$B,2,0),"")</f>
        <v/>
      </c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92</v>
      </c>
      <c r="B53" s="1" t="s">
        <v>44</v>
      </c>
      <c r="C53" s="1">
        <v>167</v>
      </c>
      <c r="D53" s="1">
        <v>26</v>
      </c>
      <c r="E53" s="1">
        <v>125</v>
      </c>
      <c r="F53" s="1">
        <v>17</v>
      </c>
      <c r="G53" s="7">
        <v>0.4</v>
      </c>
      <c r="H53" s="1">
        <v>40</v>
      </c>
      <c r="I53" s="1" t="s">
        <v>38</v>
      </c>
      <c r="J53" s="1">
        <v>166</v>
      </c>
      <c r="K53" s="1">
        <f t="shared" si="13"/>
        <v>-41</v>
      </c>
      <c r="L53" s="1">
        <f t="shared" si="3"/>
        <v>125</v>
      </c>
      <c r="M53" s="1"/>
      <c r="N53" s="1">
        <v>194.92</v>
      </c>
      <c r="O53" s="1">
        <v>121.08</v>
      </c>
      <c r="P53" s="1">
        <f t="shared" si="4"/>
        <v>25</v>
      </c>
      <c r="Q53" s="5">
        <v>50</v>
      </c>
      <c r="R53" s="5">
        <f t="shared" si="5"/>
        <v>50</v>
      </c>
      <c r="S53" s="5"/>
      <c r="T53" s="1"/>
      <c r="U53" s="1">
        <f t="shared" si="6"/>
        <v>15.32</v>
      </c>
      <c r="V53" s="1">
        <f t="shared" si="7"/>
        <v>13.32</v>
      </c>
      <c r="W53" s="1">
        <v>37</v>
      </c>
      <c r="X53" s="1">
        <v>35.200000000000003</v>
      </c>
      <c r="Y53" s="1">
        <v>25.4</v>
      </c>
      <c r="Z53" s="1">
        <v>37</v>
      </c>
      <c r="AA53" s="1">
        <v>36.6666666666667</v>
      </c>
      <c r="AB53" s="1">
        <v>37</v>
      </c>
      <c r="AC53" s="1">
        <v>26</v>
      </c>
      <c r="AD53" s="1">
        <v>32.799999999999997</v>
      </c>
      <c r="AE53" s="1">
        <v>27.2</v>
      </c>
      <c r="AF53" s="1">
        <v>39.6</v>
      </c>
      <c r="AG53" s="1"/>
      <c r="AH53" s="1">
        <f t="shared" si="8"/>
        <v>20</v>
      </c>
      <c r="AI53" s="1" t="str">
        <f>IFERROR(VLOOKUP(A53,[1]Лист1!$A:$B,2,0),"")</f>
        <v/>
      </c>
      <c r="AJ53" s="1" t="str">
        <f>IFERROR(VLOOKUP(A53,[2]Лист1!$A:$B,2,0),"")</f>
        <v/>
      </c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5" t="s">
        <v>93</v>
      </c>
      <c r="B54" s="15" t="s">
        <v>37</v>
      </c>
      <c r="C54" s="15"/>
      <c r="D54" s="15"/>
      <c r="E54" s="15"/>
      <c r="F54" s="15"/>
      <c r="G54" s="16">
        <v>0</v>
      </c>
      <c r="H54" s="15">
        <v>50</v>
      </c>
      <c r="I54" s="15" t="s">
        <v>38</v>
      </c>
      <c r="J54" s="15"/>
      <c r="K54" s="15">
        <f t="shared" si="13"/>
        <v>0</v>
      </c>
      <c r="L54" s="15">
        <f t="shared" si="3"/>
        <v>0</v>
      </c>
      <c r="M54" s="15"/>
      <c r="N54" s="15">
        <v>0</v>
      </c>
      <c r="O54" s="15"/>
      <c r="P54" s="15">
        <f t="shared" si="4"/>
        <v>0</v>
      </c>
      <c r="Q54" s="17"/>
      <c r="R54" s="5">
        <f t="shared" si="5"/>
        <v>0</v>
      </c>
      <c r="S54" s="17"/>
      <c r="T54" s="15"/>
      <c r="U54" s="1" t="e">
        <f t="shared" si="6"/>
        <v>#DIV/0!</v>
      </c>
      <c r="V54" s="15" t="e">
        <f t="shared" si="7"/>
        <v>#DIV/0!</v>
      </c>
      <c r="W54" s="15">
        <v>0</v>
      </c>
      <c r="X54" s="15">
        <v>0</v>
      </c>
      <c r="Y54" s="15">
        <v>0</v>
      </c>
      <c r="Z54" s="15">
        <v>0</v>
      </c>
      <c r="AA54" s="15">
        <v>0</v>
      </c>
      <c r="AB54" s="15">
        <v>0</v>
      </c>
      <c r="AC54" s="15">
        <v>0</v>
      </c>
      <c r="AD54" s="15">
        <v>0</v>
      </c>
      <c r="AE54" s="15">
        <v>0</v>
      </c>
      <c r="AF54" s="15">
        <v>0</v>
      </c>
      <c r="AG54" s="15" t="s">
        <v>45</v>
      </c>
      <c r="AH54" s="1">
        <f t="shared" si="8"/>
        <v>0</v>
      </c>
      <c r="AI54" s="1" t="str">
        <f>IFERROR(VLOOKUP(A54,[1]Лист1!$A:$B,2,0),"")</f>
        <v/>
      </c>
      <c r="AJ54" s="1" t="str">
        <f>IFERROR(VLOOKUP(A54,[2]Лист1!$A:$B,2,0),"")</f>
        <v/>
      </c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94</v>
      </c>
      <c r="B55" s="1" t="s">
        <v>37</v>
      </c>
      <c r="C55" s="1">
        <v>157.66200000000001</v>
      </c>
      <c r="D55" s="1">
        <v>182.14400000000001</v>
      </c>
      <c r="E55" s="1">
        <v>145.54900000000001</v>
      </c>
      <c r="F55" s="1">
        <v>166.40199999999999</v>
      </c>
      <c r="G55" s="7">
        <v>1</v>
      </c>
      <c r="H55" s="1">
        <v>50</v>
      </c>
      <c r="I55" s="1" t="s">
        <v>38</v>
      </c>
      <c r="J55" s="1">
        <v>130.25</v>
      </c>
      <c r="K55" s="1">
        <f t="shared" si="13"/>
        <v>15.299000000000007</v>
      </c>
      <c r="L55" s="1">
        <f t="shared" si="3"/>
        <v>145.54900000000001</v>
      </c>
      <c r="M55" s="1"/>
      <c r="N55" s="1">
        <v>0</v>
      </c>
      <c r="O55" s="1">
        <v>124.7247999999999</v>
      </c>
      <c r="P55" s="1">
        <f t="shared" si="4"/>
        <v>29.1098</v>
      </c>
      <c r="Q55" s="5"/>
      <c r="R55" s="5">
        <f t="shared" si="5"/>
        <v>0</v>
      </c>
      <c r="S55" s="5"/>
      <c r="T55" s="1"/>
      <c r="U55" s="1">
        <f t="shared" si="6"/>
        <v>10.000989357535946</v>
      </c>
      <c r="V55" s="1">
        <f t="shared" si="7"/>
        <v>10.000989357535946</v>
      </c>
      <c r="W55" s="1">
        <v>32.991399999999999</v>
      </c>
      <c r="X55" s="1">
        <v>26.1328</v>
      </c>
      <c r="Y55" s="1">
        <v>34.925800000000002</v>
      </c>
      <c r="Z55" s="1">
        <v>24.044499999999999</v>
      </c>
      <c r="AA55" s="1">
        <v>21.426666666666701</v>
      </c>
      <c r="AB55" s="1">
        <v>46.29</v>
      </c>
      <c r="AC55" s="1">
        <v>44.446599999999997</v>
      </c>
      <c r="AD55" s="1">
        <v>26.331800000000001</v>
      </c>
      <c r="AE55" s="1">
        <v>27.115600000000001</v>
      </c>
      <c r="AF55" s="1">
        <v>27.207599999999999</v>
      </c>
      <c r="AG55" s="1"/>
      <c r="AH55" s="1">
        <f t="shared" si="8"/>
        <v>0</v>
      </c>
      <c r="AI55" s="1" t="str">
        <f>IFERROR(VLOOKUP(A55,[1]Лист1!$A:$B,2,0),"")</f>
        <v/>
      </c>
      <c r="AJ55" s="1" t="str">
        <f>IFERROR(VLOOKUP(A55,[2]Лист1!$A:$B,2,0),"")</f>
        <v/>
      </c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95</v>
      </c>
      <c r="B56" s="1" t="s">
        <v>37</v>
      </c>
      <c r="C56" s="1">
        <v>42.481999999999999</v>
      </c>
      <c r="D56" s="1">
        <v>65.566000000000003</v>
      </c>
      <c r="E56" s="1">
        <v>42.21</v>
      </c>
      <c r="F56" s="1">
        <v>57.63</v>
      </c>
      <c r="G56" s="7">
        <v>1</v>
      </c>
      <c r="H56" s="1">
        <v>50</v>
      </c>
      <c r="I56" s="1" t="s">
        <v>38</v>
      </c>
      <c r="J56" s="1">
        <v>44.05</v>
      </c>
      <c r="K56" s="1">
        <f t="shared" si="13"/>
        <v>-1.8399999999999963</v>
      </c>
      <c r="L56" s="1">
        <f t="shared" si="3"/>
        <v>42.21</v>
      </c>
      <c r="M56" s="1"/>
      <c r="N56" s="1">
        <v>0</v>
      </c>
      <c r="O56" s="1"/>
      <c r="P56" s="1">
        <f t="shared" si="4"/>
        <v>8.4420000000000002</v>
      </c>
      <c r="Q56" s="5">
        <f t="shared" ref="Q56" si="16">10*P56-O56-N56-F56</f>
        <v>26.79</v>
      </c>
      <c r="R56" s="5">
        <f t="shared" si="5"/>
        <v>26.79</v>
      </c>
      <c r="S56" s="5"/>
      <c r="T56" s="1"/>
      <c r="U56" s="1">
        <f t="shared" si="6"/>
        <v>10</v>
      </c>
      <c r="V56" s="1">
        <f t="shared" si="7"/>
        <v>6.826581378820185</v>
      </c>
      <c r="W56" s="1">
        <v>6.2115999999999998</v>
      </c>
      <c r="X56" s="1">
        <v>6.4656000000000002</v>
      </c>
      <c r="Y56" s="1">
        <v>9.8936000000000011</v>
      </c>
      <c r="Z56" s="1">
        <v>8.6809999999999992</v>
      </c>
      <c r="AA56" s="1">
        <v>7.13</v>
      </c>
      <c r="AB56" s="1">
        <v>8.4158000000000008</v>
      </c>
      <c r="AC56" s="1">
        <v>7.9409999999999998</v>
      </c>
      <c r="AD56" s="1">
        <v>9.5907999999999998</v>
      </c>
      <c r="AE56" s="1">
        <v>5.202</v>
      </c>
      <c r="AF56" s="1">
        <v>2.4620000000000002</v>
      </c>
      <c r="AG56" s="1"/>
      <c r="AH56" s="1">
        <f t="shared" si="8"/>
        <v>27</v>
      </c>
      <c r="AI56" s="1" t="str">
        <f>IFERROR(VLOOKUP(A56,[1]Лист1!$A:$B,2,0),"")</f>
        <v/>
      </c>
      <c r="AJ56" s="1" t="str">
        <f>IFERROR(VLOOKUP(A56,[2]Лист1!$A:$B,2,0),"")</f>
        <v/>
      </c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5" t="s">
        <v>96</v>
      </c>
      <c r="B57" s="15" t="s">
        <v>44</v>
      </c>
      <c r="C57" s="15"/>
      <c r="D57" s="15"/>
      <c r="E57" s="15"/>
      <c r="F57" s="15"/>
      <c r="G57" s="16">
        <v>0</v>
      </c>
      <c r="H57" s="15">
        <v>50</v>
      </c>
      <c r="I57" s="15" t="s">
        <v>38</v>
      </c>
      <c r="J57" s="15"/>
      <c r="K57" s="15">
        <f t="shared" si="13"/>
        <v>0</v>
      </c>
      <c r="L57" s="15">
        <f t="shared" si="3"/>
        <v>0</v>
      </c>
      <c r="M57" s="15"/>
      <c r="N57" s="15">
        <v>0</v>
      </c>
      <c r="O57" s="15"/>
      <c r="P57" s="15">
        <f t="shared" si="4"/>
        <v>0</v>
      </c>
      <c r="Q57" s="17"/>
      <c r="R57" s="5">
        <f t="shared" si="5"/>
        <v>0</v>
      </c>
      <c r="S57" s="17"/>
      <c r="T57" s="15"/>
      <c r="U57" s="1" t="e">
        <f t="shared" si="6"/>
        <v>#DIV/0!</v>
      </c>
      <c r="V57" s="15" t="e">
        <f t="shared" si="7"/>
        <v>#DIV/0!</v>
      </c>
      <c r="W57" s="15">
        <v>0</v>
      </c>
      <c r="X57" s="15">
        <v>0</v>
      </c>
      <c r="Y57" s="15">
        <v>0</v>
      </c>
      <c r="Z57" s="15">
        <v>0</v>
      </c>
      <c r="AA57" s="15">
        <v>0</v>
      </c>
      <c r="AB57" s="15">
        <v>0</v>
      </c>
      <c r="AC57" s="15">
        <v>0</v>
      </c>
      <c r="AD57" s="15">
        <v>0</v>
      </c>
      <c r="AE57" s="15">
        <v>0</v>
      </c>
      <c r="AF57" s="15">
        <v>0</v>
      </c>
      <c r="AG57" s="15" t="s">
        <v>45</v>
      </c>
      <c r="AH57" s="1">
        <f t="shared" si="8"/>
        <v>0</v>
      </c>
      <c r="AI57" s="1" t="str">
        <f>IFERROR(VLOOKUP(A57,[1]Лист1!$A:$B,2,0),"")</f>
        <v/>
      </c>
      <c r="AJ57" s="1" t="str">
        <f>IFERROR(VLOOKUP(A57,[2]Лист1!$A:$B,2,0),"")</f>
        <v/>
      </c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97</v>
      </c>
      <c r="B58" s="1" t="s">
        <v>44</v>
      </c>
      <c r="C58" s="1">
        <v>-8</v>
      </c>
      <c r="D58" s="1">
        <v>709</v>
      </c>
      <c r="E58" s="1">
        <v>343</v>
      </c>
      <c r="F58" s="1">
        <v>337</v>
      </c>
      <c r="G58" s="7">
        <v>0.4</v>
      </c>
      <c r="H58" s="1">
        <v>40</v>
      </c>
      <c r="I58" s="1" t="s">
        <v>38</v>
      </c>
      <c r="J58" s="1">
        <v>960</v>
      </c>
      <c r="K58" s="1">
        <f t="shared" si="13"/>
        <v>-617</v>
      </c>
      <c r="L58" s="1">
        <f t="shared" si="3"/>
        <v>334</v>
      </c>
      <c r="M58" s="1">
        <v>9</v>
      </c>
      <c r="N58" s="1">
        <v>55.12</v>
      </c>
      <c r="O58" s="1"/>
      <c r="P58" s="1">
        <f t="shared" si="4"/>
        <v>66.8</v>
      </c>
      <c r="Q58" s="5">
        <f t="shared" ref="Q58:Q61" si="17">10*P58-O58-N58-F58</f>
        <v>275.88</v>
      </c>
      <c r="R58" s="5">
        <f t="shared" si="5"/>
        <v>275.88</v>
      </c>
      <c r="S58" s="5"/>
      <c r="T58" s="1"/>
      <c r="U58" s="1">
        <f t="shared" si="6"/>
        <v>10</v>
      </c>
      <c r="V58" s="1">
        <f t="shared" si="7"/>
        <v>5.8700598802395216</v>
      </c>
      <c r="W58" s="1">
        <v>50.2</v>
      </c>
      <c r="X58" s="1">
        <v>77.2</v>
      </c>
      <c r="Y58" s="1">
        <v>89</v>
      </c>
      <c r="Z58" s="1">
        <v>63.25</v>
      </c>
      <c r="AA58" s="1">
        <v>59.3333333333333</v>
      </c>
      <c r="AB58" s="1">
        <v>111</v>
      </c>
      <c r="AC58" s="1">
        <v>91</v>
      </c>
      <c r="AD58" s="1">
        <v>103</v>
      </c>
      <c r="AE58" s="1">
        <v>108.8</v>
      </c>
      <c r="AF58" s="1">
        <v>109.2</v>
      </c>
      <c r="AG58" s="1"/>
      <c r="AH58" s="1">
        <f t="shared" si="8"/>
        <v>110</v>
      </c>
      <c r="AI58" s="1" t="str">
        <f>IFERROR(VLOOKUP(A58,[1]Лист1!$A:$B,2,0),"")</f>
        <v/>
      </c>
      <c r="AJ58" s="1" t="str">
        <f>IFERROR(VLOOKUP(A58,[2]Лист1!$A:$B,2,0),"")</f>
        <v/>
      </c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98</v>
      </c>
      <c r="B59" s="1" t="s">
        <v>44</v>
      </c>
      <c r="C59" s="1">
        <v>64</v>
      </c>
      <c r="D59" s="1">
        <v>468</v>
      </c>
      <c r="E59" s="1">
        <v>233</v>
      </c>
      <c r="F59" s="1">
        <v>223</v>
      </c>
      <c r="G59" s="7">
        <v>0.4</v>
      </c>
      <c r="H59" s="1">
        <v>40</v>
      </c>
      <c r="I59" s="1" t="s">
        <v>38</v>
      </c>
      <c r="J59" s="1">
        <v>800</v>
      </c>
      <c r="K59" s="1">
        <f t="shared" si="13"/>
        <v>-567</v>
      </c>
      <c r="L59" s="1">
        <f t="shared" si="3"/>
        <v>233</v>
      </c>
      <c r="M59" s="1"/>
      <c r="N59" s="1">
        <v>311.67999999999989</v>
      </c>
      <c r="O59" s="1"/>
      <c r="P59" s="1">
        <f t="shared" si="4"/>
        <v>46.6</v>
      </c>
      <c r="Q59" s="5">
        <v>200</v>
      </c>
      <c r="R59" s="5">
        <f t="shared" si="5"/>
        <v>200</v>
      </c>
      <c r="S59" s="5"/>
      <c r="T59" s="1"/>
      <c r="U59" s="1">
        <f t="shared" si="6"/>
        <v>15.765665236051499</v>
      </c>
      <c r="V59" s="1">
        <f t="shared" si="7"/>
        <v>11.473819742489267</v>
      </c>
      <c r="W59" s="1">
        <v>61.4</v>
      </c>
      <c r="X59" s="1">
        <v>80.8</v>
      </c>
      <c r="Y59" s="1">
        <v>72</v>
      </c>
      <c r="Z59" s="1">
        <v>64.75</v>
      </c>
      <c r="AA59" s="1">
        <v>58.3333333333333</v>
      </c>
      <c r="AB59" s="1">
        <v>90.6</v>
      </c>
      <c r="AC59" s="1">
        <v>70.8</v>
      </c>
      <c r="AD59" s="1">
        <v>43.2</v>
      </c>
      <c r="AE59" s="1">
        <v>46.4</v>
      </c>
      <c r="AF59" s="1">
        <v>89.6</v>
      </c>
      <c r="AG59" s="1"/>
      <c r="AH59" s="1">
        <f t="shared" si="8"/>
        <v>80</v>
      </c>
      <c r="AI59" s="1" t="str">
        <f>IFERROR(VLOOKUP(A59,[1]Лист1!$A:$B,2,0),"")</f>
        <v/>
      </c>
      <c r="AJ59" s="1" t="str">
        <f>IFERROR(VLOOKUP(A59,[2]Лист1!$A:$B,2,0),"")</f>
        <v/>
      </c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99</v>
      </c>
      <c r="B60" s="1" t="s">
        <v>37</v>
      </c>
      <c r="C60" s="1">
        <v>96.655000000000001</v>
      </c>
      <c r="D60" s="1">
        <v>347.238</v>
      </c>
      <c r="E60" s="1">
        <v>133.63300000000001</v>
      </c>
      <c r="F60" s="1">
        <v>259.12700000000001</v>
      </c>
      <c r="G60" s="7">
        <v>1</v>
      </c>
      <c r="H60" s="1">
        <v>40</v>
      </c>
      <c r="I60" s="1" t="s">
        <v>38</v>
      </c>
      <c r="J60" s="1">
        <v>198.36</v>
      </c>
      <c r="K60" s="1">
        <f t="shared" si="13"/>
        <v>-64.727000000000004</v>
      </c>
      <c r="L60" s="1">
        <f t="shared" si="3"/>
        <v>133.63300000000001</v>
      </c>
      <c r="M60" s="1"/>
      <c r="N60" s="1">
        <v>0</v>
      </c>
      <c r="O60" s="1"/>
      <c r="P60" s="1">
        <f t="shared" si="4"/>
        <v>26.726600000000001</v>
      </c>
      <c r="Q60" s="5">
        <f t="shared" si="17"/>
        <v>8.13900000000001</v>
      </c>
      <c r="R60" s="5">
        <f t="shared" si="5"/>
        <v>8.13900000000001</v>
      </c>
      <c r="S60" s="5"/>
      <c r="T60" s="1"/>
      <c r="U60" s="1">
        <f t="shared" si="6"/>
        <v>10</v>
      </c>
      <c r="V60" s="1">
        <f t="shared" si="7"/>
        <v>9.6954719268444176</v>
      </c>
      <c r="W60" s="1">
        <v>32.827800000000003</v>
      </c>
      <c r="X60" s="1">
        <v>35.486800000000002</v>
      </c>
      <c r="Y60" s="1">
        <v>47.561999999999998</v>
      </c>
      <c r="Z60" s="1">
        <v>38.45825</v>
      </c>
      <c r="AA60" s="1">
        <v>38.438000000000002</v>
      </c>
      <c r="AB60" s="1">
        <v>63.1006</v>
      </c>
      <c r="AC60" s="1">
        <v>54.0764</v>
      </c>
      <c r="AD60" s="1">
        <v>40.442799999999998</v>
      </c>
      <c r="AE60" s="1">
        <v>32.215200000000003</v>
      </c>
      <c r="AF60" s="1">
        <v>36.021799999999999</v>
      </c>
      <c r="AG60" s="1"/>
      <c r="AH60" s="1">
        <f t="shared" si="8"/>
        <v>8</v>
      </c>
      <c r="AI60" s="1" t="str">
        <f>IFERROR(VLOOKUP(A60,[1]Лист1!$A:$B,2,0),"")</f>
        <v/>
      </c>
      <c r="AJ60" s="1" t="str">
        <f>IFERROR(VLOOKUP(A60,[2]Лист1!$A:$B,2,0),"")</f>
        <v/>
      </c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100</v>
      </c>
      <c r="B61" s="1" t="s">
        <v>37</v>
      </c>
      <c r="C61" s="1">
        <v>75.248000000000005</v>
      </c>
      <c r="D61" s="1">
        <v>271.77</v>
      </c>
      <c r="E61" s="1">
        <v>132.11500000000001</v>
      </c>
      <c r="F61" s="1">
        <v>162.87200000000001</v>
      </c>
      <c r="G61" s="7">
        <v>1</v>
      </c>
      <c r="H61" s="1">
        <v>40</v>
      </c>
      <c r="I61" s="1" t="s">
        <v>38</v>
      </c>
      <c r="J61" s="1">
        <v>195.97200000000001</v>
      </c>
      <c r="K61" s="1">
        <f t="shared" si="13"/>
        <v>-63.856999999999999</v>
      </c>
      <c r="L61" s="1">
        <f t="shared" si="3"/>
        <v>132.11500000000001</v>
      </c>
      <c r="M61" s="1"/>
      <c r="N61" s="1">
        <v>49.654799999999973</v>
      </c>
      <c r="O61" s="1">
        <v>23.879400000000029</v>
      </c>
      <c r="P61" s="1">
        <f t="shared" si="4"/>
        <v>26.423000000000002</v>
      </c>
      <c r="Q61" s="5">
        <f t="shared" si="17"/>
        <v>27.823800000000006</v>
      </c>
      <c r="R61" s="5">
        <f t="shared" si="5"/>
        <v>27.823800000000006</v>
      </c>
      <c r="S61" s="5"/>
      <c r="T61" s="1"/>
      <c r="U61" s="1">
        <f t="shared" si="6"/>
        <v>10</v>
      </c>
      <c r="V61" s="1">
        <f t="shared" si="7"/>
        <v>8.9469855807440481</v>
      </c>
      <c r="W61" s="1">
        <v>31.787400000000002</v>
      </c>
      <c r="X61" s="1">
        <v>34.7684</v>
      </c>
      <c r="Y61" s="1">
        <v>38.669600000000003</v>
      </c>
      <c r="Z61" s="1">
        <v>32.358750000000001</v>
      </c>
      <c r="AA61" s="1">
        <v>30.324000000000002</v>
      </c>
      <c r="AB61" s="1">
        <v>68.847800000000007</v>
      </c>
      <c r="AC61" s="1">
        <v>51.814799999999998</v>
      </c>
      <c r="AD61" s="1">
        <v>32.108199999999997</v>
      </c>
      <c r="AE61" s="1">
        <v>31.4938</v>
      </c>
      <c r="AF61" s="1">
        <v>33.484999999999999</v>
      </c>
      <c r="AG61" s="1"/>
      <c r="AH61" s="1">
        <f t="shared" si="8"/>
        <v>28</v>
      </c>
      <c r="AI61" s="1" t="str">
        <f>IFERROR(VLOOKUP(A61,[1]Лист1!$A:$B,2,0),"")</f>
        <v/>
      </c>
      <c r="AJ61" s="1" t="str">
        <f>IFERROR(VLOOKUP(A61,[2]Лист1!$A:$B,2,0),"")</f>
        <v/>
      </c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5" t="s">
        <v>101</v>
      </c>
      <c r="B62" s="15" t="s">
        <v>37</v>
      </c>
      <c r="C62" s="15"/>
      <c r="D62" s="15"/>
      <c r="E62" s="15"/>
      <c r="F62" s="15"/>
      <c r="G62" s="16">
        <v>0</v>
      </c>
      <c r="H62" s="15">
        <v>40</v>
      </c>
      <c r="I62" s="15" t="s">
        <v>38</v>
      </c>
      <c r="J62" s="15">
        <v>53.823999999999998</v>
      </c>
      <c r="K62" s="15">
        <f t="shared" si="13"/>
        <v>-53.823999999999998</v>
      </c>
      <c r="L62" s="15">
        <f t="shared" si="3"/>
        <v>0</v>
      </c>
      <c r="M62" s="15"/>
      <c r="N62" s="15">
        <v>0</v>
      </c>
      <c r="O62" s="15"/>
      <c r="P62" s="15">
        <f t="shared" si="4"/>
        <v>0</v>
      </c>
      <c r="Q62" s="17"/>
      <c r="R62" s="5">
        <f t="shared" si="5"/>
        <v>0</v>
      </c>
      <c r="S62" s="17"/>
      <c r="T62" s="15"/>
      <c r="U62" s="1" t="e">
        <f t="shared" si="6"/>
        <v>#DIV/0!</v>
      </c>
      <c r="V62" s="15" t="e">
        <f t="shared" si="7"/>
        <v>#DIV/0!</v>
      </c>
      <c r="W62" s="15">
        <v>0</v>
      </c>
      <c r="X62" s="15">
        <v>0</v>
      </c>
      <c r="Y62" s="15">
        <v>0</v>
      </c>
      <c r="Z62" s="15">
        <v>0</v>
      </c>
      <c r="AA62" s="15">
        <v>0</v>
      </c>
      <c r="AB62" s="15">
        <v>0</v>
      </c>
      <c r="AC62" s="15">
        <v>0</v>
      </c>
      <c r="AD62" s="15">
        <v>0</v>
      </c>
      <c r="AE62" s="15">
        <v>0</v>
      </c>
      <c r="AF62" s="15">
        <v>0</v>
      </c>
      <c r="AG62" s="15" t="s">
        <v>45</v>
      </c>
      <c r="AH62" s="1">
        <f t="shared" si="8"/>
        <v>0</v>
      </c>
      <c r="AI62" s="1" t="str">
        <f>IFERROR(VLOOKUP(A62,[1]Лист1!$A:$B,2,0),"")</f>
        <v/>
      </c>
      <c r="AJ62" s="1" t="str">
        <f>IFERROR(VLOOKUP(A62,[2]Лист1!$A:$B,2,0),"")</f>
        <v/>
      </c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102</v>
      </c>
      <c r="B63" s="1" t="s">
        <v>37</v>
      </c>
      <c r="C63" s="1">
        <v>3.6960000000000002</v>
      </c>
      <c r="D63" s="1">
        <v>178.708</v>
      </c>
      <c r="E63" s="1">
        <v>52.348999999999997</v>
      </c>
      <c r="F63" s="1">
        <v>121.532</v>
      </c>
      <c r="G63" s="7">
        <v>1</v>
      </c>
      <c r="H63" s="1">
        <v>30</v>
      </c>
      <c r="I63" s="1" t="s">
        <v>38</v>
      </c>
      <c r="J63" s="1">
        <v>49.7</v>
      </c>
      <c r="K63" s="1">
        <f t="shared" si="13"/>
        <v>2.6489999999999938</v>
      </c>
      <c r="L63" s="1">
        <f t="shared" si="3"/>
        <v>52.348999999999997</v>
      </c>
      <c r="M63" s="1"/>
      <c r="N63" s="1">
        <v>0</v>
      </c>
      <c r="O63" s="1"/>
      <c r="P63" s="1">
        <f t="shared" si="4"/>
        <v>10.469799999999999</v>
      </c>
      <c r="Q63" s="5"/>
      <c r="R63" s="5">
        <f t="shared" si="5"/>
        <v>0</v>
      </c>
      <c r="S63" s="5"/>
      <c r="T63" s="1"/>
      <c r="U63" s="1">
        <f t="shared" si="6"/>
        <v>11.607862614376588</v>
      </c>
      <c r="V63" s="1">
        <f t="shared" si="7"/>
        <v>11.607862614376588</v>
      </c>
      <c r="W63" s="1">
        <v>3.7795999999999998</v>
      </c>
      <c r="X63" s="1">
        <v>3.7795999999999998</v>
      </c>
      <c r="Y63" s="1">
        <v>14.735200000000001</v>
      </c>
      <c r="Z63" s="1">
        <v>7.6044999999999998</v>
      </c>
      <c r="AA63" s="1">
        <v>6.68</v>
      </c>
      <c r="AB63" s="1">
        <v>8.4268000000000001</v>
      </c>
      <c r="AC63" s="1">
        <v>8.5985999999999994</v>
      </c>
      <c r="AD63" s="1">
        <v>11.8604</v>
      </c>
      <c r="AE63" s="1">
        <v>10.227</v>
      </c>
      <c r="AF63" s="1">
        <v>5.8297999999999996</v>
      </c>
      <c r="AG63" s="1"/>
      <c r="AH63" s="1">
        <f t="shared" si="8"/>
        <v>0</v>
      </c>
      <c r="AI63" s="1" t="str">
        <f>IFERROR(VLOOKUP(A63,[1]Лист1!$A:$B,2,0),"")</f>
        <v/>
      </c>
      <c r="AJ63" s="1" t="str">
        <f>IFERROR(VLOOKUP(A63,[2]Лист1!$A:$B,2,0),"")</f>
        <v/>
      </c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5" t="s">
        <v>103</v>
      </c>
      <c r="B64" s="15" t="s">
        <v>44</v>
      </c>
      <c r="C64" s="15"/>
      <c r="D64" s="15"/>
      <c r="E64" s="15"/>
      <c r="F64" s="15"/>
      <c r="G64" s="16">
        <v>0</v>
      </c>
      <c r="H64" s="15">
        <v>60</v>
      </c>
      <c r="I64" s="15" t="s">
        <v>38</v>
      </c>
      <c r="J64" s="15"/>
      <c r="K64" s="15">
        <f t="shared" si="13"/>
        <v>0</v>
      </c>
      <c r="L64" s="15">
        <f t="shared" si="3"/>
        <v>0</v>
      </c>
      <c r="M64" s="15"/>
      <c r="N64" s="15">
        <v>0</v>
      </c>
      <c r="O64" s="15"/>
      <c r="P64" s="15">
        <f t="shared" si="4"/>
        <v>0</v>
      </c>
      <c r="Q64" s="17"/>
      <c r="R64" s="5">
        <f t="shared" si="5"/>
        <v>0</v>
      </c>
      <c r="S64" s="17"/>
      <c r="T64" s="15"/>
      <c r="U64" s="1" t="e">
        <f t="shared" si="6"/>
        <v>#DIV/0!</v>
      </c>
      <c r="V64" s="15" t="e">
        <f t="shared" si="7"/>
        <v>#DIV/0!</v>
      </c>
      <c r="W64" s="15">
        <v>0</v>
      </c>
      <c r="X64" s="15">
        <v>0</v>
      </c>
      <c r="Y64" s="15">
        <v>0</v>
      </c>
      <c r="Z64" s="15">
        <v>0</v>
      </c>
      <c r="AA64" s="15">
        <v>0</v>
      </c>
      <c r="AB64" s="15">
        <v>0</v>
      </c>
      <c r="AC64" s="15">
        <v>0</v>
      </c>
      <c r="AD64" s="15">
        <v>0</v>
      </c>
      <c r="AE64" s="15">
        <v>0</v>
      </c>
      <c r="AF64" s="15">
        <v>0</v>
      </c>
      <c r="AG64" s="15" t="s">
        <v>45</v>
      </c>
      <c r="AH64" s="1">
        <f t="shared" si="8"/>
        <v>0</v>
      </c>
      <c r="AI64" s="1" t="str">
        <f>IFERROR(VLOOKUP(A64,[1]Лист1!$A:$B,2,0),"")</f>
        <v/>
      </c>
      <c r="AJ64" s="1" t="str">
        <f>IFERROR(VLOOKUP(A64,[2]Лист1!$A:$B,2,0),"")</f>
        <v/>
      </c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5" t="s">
        <v>104</v>
      </c>
      <c r="B65" s="15" t="s">
        <v>44</v>
      </c>
      <c r="C65" s="15"/>
      <c r="D65" s="15"/>
      <c r="E65" s="15"/>
      <c r="F65" s="15"/>
      <c r="G65" s="16">
        <v>0</v>
      </c>
      <c r="H65" s="15">
        <v>50</v>
      </c>
      <c r="I65" s="15" t="s">
        <v>38</v>
      </c>
      <c r="J65" s="15"/>
      <c r="K65" s="15">
        <f t="shared" si="13"/>
        <v>0</v>
      </c>
      <c r="L65" s="15">
        <f t="shared" si="3"/>
        <v>0</v>
      </c>
      <c r="M65" s="15"/>
      <c r="N65" s="15">
        <v>0</v>
      </c>
      <c r="O65" s="15"/>
      <c r="P65" s="15">
        <f t="shared" si="4"/>
        <v>0</v>
      </c>
      <c r="Q65" s="17"/>
      <c r="R65" s="5">
        <f t="shared" si="5"/>
        <v>0</v>
      </c>
      <c r="S65" s="17"/>
      <c r="T65" s="15"/>
      <c r="U65" s="1" t="e">
        <f t="shared" si="6"/>
        <v>#DIV/0!</v>
      </c>
      <c r="V65" s="15" t="e">
        <f t="shared" si="7"/>
        <v>#DIV/0!</v>
      </c>
      <c r="W65" s="15">
        <v>0</v>
      </c>
      <c r="X65" s="15">
        <v>0</v>
      </c>
      <c r="Y65" s="15">
        <v>0</v>
      </c>
      <c r="Z65" s="15">
        <v>0</v>
      </c>
      <c r="AA65" s="15">
        <v>0</v>
      </c>
      <c r="AB65" s="15">
        <v>0</v>
      </c>
      <c r="AC65" s="15">
        <v>0</v>
      </c>
      <c r="AD65" s="15">
        <v>0</v>
      </c>
      <c r="AE65" s="15">
        <v>0</v>
      </c>
      <c r="AF65" s="15">
        <v>0</v>
      </c>
      <c r="AG65" s="15" t="s">
        <v>45</v>
      </c>
      <c r="AH65" s="1">
        <f t="shared" si="8"/>
        <v>0</v>
      </c>
      <c r="AI65" s="1" t="str">
        <f>IFERROR(VLOOKUP(A65,[1]Лист1!$A:$B,2,0),"")</f>
        <v/>
      </c>
      <c r="AJ65" s="1" t="str">
        <f>IFERROR(VLOOKUP(A65,[2]Лист1!$A:$B,2,0),"")</f>
        <v/>
      </c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5" t="s">
        <v>105</v>
      </c>
      <c r="B66" s="15" t="s">
        <v>44</v>
      </c>
      <c r="C66" s="15"/>
      <c r="D66" s="15"/>
      <c r="E66" s="15"/>
      <c r="F66" s="15"/>
      <c r="G66" s="16">
        <v>0</v>
      </c>
      <c r="H66" s="15">
        <v>50</v>
      </c>
      <c r="I66" s="15" t="s">
        <v>38</v>
      </c>
      <c r="J66" s="15"/>
      <c r="K66" s="15">
        <f t="shared" si="13"/>
        <v>0</v>
      </c>
      <c r="L66" s="15">
        <f t="shared" si="3"/>
        <v>0</v>
      </c>
      <c r="M66" s="15"/>
      <c r="N66" s="15">
        <v>0</v>
      </c>
      <c r="O66" s="15"/>
      <c r="P66" s="15">
        <f t="shared" si="4"/>
        <v>0</v>
      </c>
      <c r="Q66" s="17"/>
      <c r="R66" s="5">
        <f t="shared" si="5"/>
        <v>0</v>
      </c>
      <c r="S66" s="17"/>
      <c r="T66" s="15"/>
      <c r="U66" s="1" t="e">
        <f t="shared" si="6"/>
        <v>#DIV/0!</v>
      </c>
      <c r="V66" s="15" t="e">
        <f t="shared" si="7"/>
        <v>#DIV/0!</v>
      </c>
      <c r="W66" s="15">
        <v>0</v>
      </c>
      <c r="X66" s="15">
        <v>0</v>
      </c>
      <c r="Y66" s="15">
        <v>0</v>
      </c>
      <c r="Z66" s="15">
        <v>0</v>
      </c>
      <c r="AA66" s="15">
        <v>0</v>
      </c>
      <c r="AB66" s="15">
        <v>0</v>
      </c>
      <c r="AC66" s="15">
        <v>0</v>
      </c>
      <c r="AD66" s="15">
        <v>0</v>
      </c>
      <c r="AE66" s="15">
        <v>0</v>
      </c>
      <c r="AF66" s="15">
        <v>0</v>
      </c>
      <c r="AG66" s="15" t="s">
        <v>45</v>
      </c>
      <c r="AH66" s="1">
        <f t="shared" si="8"/>
        <v>0</v>
      </c>
      <c r="AI66" s="1" t="str">
        <f>IFERROR(VLOOKUP(A66,[1]Лист1!$A:$B,2,0),"")</f>
        <v/>
      </c>
      <c r="AJ66" s="1" t="str">
        <f>IFERROR(VLOOKUP(A66,[2]Лист1!$A:$B,2,0),"")</f>
        <v/>
      </c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5" t="s">
        <v>106</v>
      </c>
      <c r="B67" s="15" t="s">
        <v>44</v>
      </c>
      <c r="C67" s="15"/>
      <c r="D67" s="15"/>
      <c r="E67" s="15"/>
      <c r="F67" s="15"/>
      <c r="G67" s="16">
        <v>0</v>
      </c>
      <c r="H67" s="15">
        <v>30</v>
      </c>
      <c r="I67" s="15" t="s">
        <v>38</v>
      </c>
      <c r="J67" s="15"/>
      <c r="K67" s="15">
        <f t="shared" si="13"/>
        <v>0</v>
      </c>
      <c r="L67" s="15">
        <f t="shared" si="3"/>
        <v>0</v>
      </c>
      <c r="M67" s="15"/>
      <c r="N67" s="15">
        <v>0</v>
      </c>
      <c r="O67" s="15"/>
      <c r="P67" s="15">
        <f t="shared" si="4"/>
        <v>0</v>
      </c>
      <c r="Q67" s="17"/>
      <c r="R67" s="5">
        <f t="shared" si="5"/>
        <v>0</v>
      </c>
      <c r="S67" s="17"/>
      <c r="T67" s="15"/>
      <c r="U67" s="1" t="e">
        <f t="shared" si="6"/>
        <v>#DIV/0!</v>
      </c>
      <c r="V67" s="15" t="e">
        <f t="shared" si="7"/>
        <v>#DIV/0!</v>
      </c>
      <c r="W67" s="15">
        <v>0</v>
      </c>
      <c r="X67" s="15">
        <v>0</v>
      </c>
      <c r="Y67" s="15">
        <v>0</v>
      </c>
      <c r="Z67" s="15">
        <v>0</v>
      </c>
      <c r="AA67" s="15">
        <v>0</v>
      </c>
      <c r="AB67" s="15">
        <v>0</v>
      </c>
      <c r="AC67" s="15">
        <v>0</v>
      </c>
      <c r="AD67" s="15">
        <v>0</v>
      </c>
      <c r="AE67" s="15">
        <v>0</v>
      </c>
      <c r="AF67" s="15">
        <v>0</v>
      </c>
      <c r="AG67" s="15" t="s">
        <v>45</v>
      </c>
      <c r="AH67" s="1">
        <f t="shared" si="8"/>
        <v>0</v>
      </c>
      <c r="AI67" s="1" t="str">
        <f>IFERROR(VLOOKUP(A67,[1]Лист1!$A:$B,2,0),"")</f>
        <v/>
      </c>
      <c r="AJ67" s="1" t="str">
        <f>IFERROR(VLOOKUP(A67,[2]Лист1!$A:$B,2,0),"")</f>
        <v/>
      </c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5" t="s">
        <v>107</v>
      </c>
      <c r="B68" s="15" t="s">
        <v>44</v>
      </c>
      <c r="C68" s="15"/>
      <c r="D68" s="15"/>
      <c r="E68" s="15"/>
      <c r="F68" s="15"/>
      <c r="G68" s="16">
        <v>0</v>
      </c>
      <c r="H68" s="15">
        <v>55</v>
      </c>
      <c r="I68" s="15" t="s">
        <v>38</v>
      </c>
      <c r="J68" s="15"/>
      <c r="K68" s="15">
        <f t="shared" si="13"/>
        <v>0</v>
      </c>
      <c r="L68" s="15">
        <f t="shared" si="3"/>
        <v>0</v>
      </c>
      <c r="M68" s="15"/>
      <c r="N68" s="15">
        <v>0</v>
      </c>
      <c r="O68" s="15"/>
      <c r="P68" s="15">
        <f t="shared" si="4"/>
        <v>0</v>
      </c>
      <c r="Q68" s="17"/>
      <c r="R68" s="5">
        <f t="shared" si="5"/>
        <v>0</v>
      </c>
      <c r="S68" s="17"/>
      <c r="T68" s="15"/>
      <c r="U68" s="1" t="e">
        <f t="shared" si="6"/>
        <v>#DIV/0!</v>
      </c>
      <c r="V68" s="15" t="e">
        <f t="shared" si="7"/>
        <v>#DIV/0!</v>
      </c>
      <c r="W68" s="15">
        <v>0</v>
      </c>
      <c r="X68" s="15">
        <v>0</v>
      </c>
      <c r="Y68" s="15">
        <v>0</v>
      </c>
      <c r="Z68" s="15">
        <v>0</v>
      </c>
      <c r="AA68" s="15">
        <v>0</v>
      </c>
      <c r="AB68" s="15">
        <v>0</v>
      </c>
      <c r="AC68" s="15">
        <v>0</v>
      </c>
      <c r="AD68" s="15">
        <v>0</v>
      </c>
      <c r="AE68" s="15">
        <v>0</v>
      </c>
      <c r="AF68" s="15">
        <v>0</v>
      </c>
      <c r="AG68" s="15" t="s">
        <v>45</v>
      </c>
      <c r="AH68" s="1">
        <f t="shared" si="8"/>
        <v>0</v>
      </c>
      <c r="AI68" s="1" t="str">
        <f>IFERROR(VLOOKUP(A68,[1]Лист1!$A:$B,2,0),"")</f>
        <v/>
      </c>
      <c r="AJ68" s="1" t="str">
        <f>IFERROR(VLOOKUP(A68,[2]Лист1!$A:$B,2,0),"")</f>
        <v/>
      </c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5" t="s">
        <v>108</v>
      </c>
      <c r="B69" s="15" t="s">
        <v>44</v>
      </c>
      <c r="C69" s="15"/>
      <c r="D69" s="15"/>
      <c r="E69" s="15"/>
      <c r="F69" s="15"/>
      <c r="G69" s="16">
        <v>0</v>
      </c>
      <c r="H69" s="15">
        <v>40</v>
      </c>
      <c r="I69" s="15" t="s">
        <v>38</v>
      </c>
      <c r="J69" s="15"/>
      <c r="K69" s="15">
        <f t="shared" si="13"/>
        <v>0</v>
      </c>
      <c r="L69" s="15">
        <f t="shared" si="3"/>
        <v>0</v>
      </c>
      <c r="M69" s="15"/>
      <c r="N69" s="15">
        <v>0</v>
      </c>
      <c r="O69" s="15"/>
      <c r="P69" s="15">
        <f t="shared" si="4"/>
        <v>0</v>
      </c>
      <c r="Q69" s="17"/>
      <c r="R69" s="5">
        <f t="shared" si="5"/>
        <v>0</v>
      </c>
      <c r="S69" s="17"/>
      <c r="T69" s="15"/>
      <c r="U69" s="1" t="e">
        <f t="shared" si="6"/>
        <v>#DIV/0!</v>
      </c>
      <c r="V69" s="15" t="e">
        <f t="shared" si="7"/>
        <v>#DIV/0!</v>
      </c>
      <c r="W69" s="15">
        <v>0</v>
      </c>
      <c r="X69" s="15">
        <v>0</v>
      </c>
      <c r="Y69" s="15">
        <v>0</v>
      </c>
      <c r="Z69" s="15">
        <v>0</v>
      </c>
      <c r="AA69" s="15">
        <v>0</v>
      </c>
      <c r="AB69" s="15">
        <v>0</v>
      </c>
      <c r="AC69" s="15">
        <v>0</v>
      </c>
      <c r="AD69" s="15">
        <v>0</v>
      </c>
      <c r="AE69" s="15">
        <v>0</v>
      </c>
      <c r="AF69" s="15">
        <v>0</v>
      </c>
      <c r="AG69" s="15" t="s">
        <v>45</v>
      </c>
      <c r="AH69" s="1">
        <f t="shared" si="8"/>
        <v>0</v>
      </c>
      <c r="AI69" s="1" t="str">
        <f>IFERROR(VLOOKUP(A69,[1]Лист1!$A:$B,2,0),"")</f>
        <v/>
      </c>
      <c r="AJ69" s="1" t="str">
        <f>IFERROR(VLOOKUP(A69,[2]Лист1!$A:$B,2,0),"")</f>
        <v/>
      </c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109</v>
      </c>
      <c r="B70" s="1" t="s">
        <v>44</v>
      </c>
      <c r="C70" s="1">
        <v>52</v>
      </c>
      <c r="D70" s="1"/>
      <c r="E70" s="1">
        <v>11</v>
      </c>
      <c r="F70" s="1">
        <v>26</v>
      </c>
      <c r="G70" s="7">
        <v>0.4</v>
      </c>
      <c r="H70" s="1">
        <v>50</v>
      </c>
      <c r="I70" s="1" t="s">
        <v>38</v>
      </c>
      <c r="J70" s="1">
        <v>10.5</v>
      </c>
      <c r="K70" s="1">
        <f t="shared" ref="K70:K94" si="18">E70-J70</f>
        <v>0.5</v>
      </c>
      <c r="L70" s="1">
        <f t="shared" si="3"/>
        <v>11</v>
      </c>
      <c r="M70" s="1"/>
      <c r="N70" s="1">
        <v>75</v>
      </c>
      <c r="O70" s="1"/>
      <c r="P70" s="1">
        <f t="shared" si="4"/>
        <v>2.2000000000000002</v>
      </c>
      <c r="Q70" s="5"/>
      <c r="R70" s="5">
        <f t="shared" si="5"/>
        <v>0</v>
      </c>
      <c r="S70" s="5"/>
      <c r="T70" s="1"/>
      <c r="U70" s="1">
        <f t="shared" si="6"/>
        <v>45.909090909090907</v>
      </c>
      <c r="V70" s="1">
        <f t="shared" si="7"/>
        <v>45.909090909090907</v>
      </c>
      <c r="W70" s="1">
        <v>6.8</v>
      </c>
      <c r="X70" s="1">
        <v>11.2</v>
      </c>
      <c r="Y70" s="1">
        <v>2.8</v>
      </c>
      <c r="Z70" s="1">
        <v>8.75</v>
      </c>
      <c r="AA70" s="1">
        <v>7</v>
      </c>
      <c r="AB70" s="1">
        <v>7.2</v>
      </c>
      <c r="AC70" s="1">
        <v>8</v>
      </c>
      <c r="AD70" s="1">
        <v>3.8</v>
      </c>
      <c r="AE70" s="1">
        <v>4.2</v>
      </c>
      <c r="AF70" s="1">
        <v>4</v>
      </c>
      <c r="AG70" s="21" t="s">
        <v>49</v>
      </c>
      <c r="AH70" s="1">
        <f t="shared" si="8"/>
        <v>0</v>
      </c>
      <c r="AI70" s="1" t="str">
        <f>IFERROR(VLOOKUP(A70,[1]Лист1!$A:$B,2,0),"")</f>
        <v/>
      </c>
      <c r="AJ70" s="1" t="str">
        <f>IFERROR(VLOOKUP(A70,[2]Лист1!$A:$B,2,0),"")</f>
        <v/>
      </c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110</v>
      </c>
      <c r="B71" s="1" t="s">
        <v>44</v>
      </c>
      <c r="C71" s="1">
        <v>57</v>
      </c>
      <c r="D71" s="1"/>
      <c r="E71" s="1">
        <v>7</v>
      </c>
      <c r="F71" s="1">
        <v>47</v>
      </c>
      <c r="G71" s="7">
        <v>0.11</v>
      </c>
      <c r="H71" s="1">
        <v>150</v>
      </c>
      <c r="I71" s="1" t="s">
        <v>38</v>
      </c>
      <c r="J71" s="1">
        <v>7</v>
      </c>
      <c r="K71" s="1">
        <f t="shared" si="18"/>
        <v>0</v>
      </c>
      <c r="L71" s="1">
        <f t="shared" ref="L71:L94" si="19">E71-M71</f>
        <v>7</v>
      </c>
      <c r="M71" s="1"/>
      <c r="N71" s="1">
        <v>0</v>
      </c>
      <c r="O71" s="1"/>
      <c r="P71" s="1">
        <f t="shared" ref="P71:P94" si="20">L71/5</f>
        <v>1.4</v>
      </c>
      <c r="Q71" s="5"/>
      <c r="R71" s="5">
        <f t="shared" ref="R71:R94" si="21">Q71</f>
        <v>0</v>
      </c>
      <c r="S71" s="5"/>
      <c r="T71" s="1"/>
      <c r="U71" s="1">
        <f t="shared" ref="U71:U94" si="22">(F71+N71+O71+R71)/P71</f>
        <v>33.571428571428577</v>
      </c>
      <c r="V71" s="1">
        <f t="shared" ref="V71:V94" si="23">(F71+N71+O71)/P71</f>
        <v>33.571428571428577</v>
      </c>
      <c r="W71" s="1">
        <v>2</v>
      </c>
      <c r="X71" s="1">
        <v>4</v>
      </c>
      <c r="Y71" s="1">
        <v>5.6</v>
      </c>
      <c r="Z71" s="1">
        <v>7.25</v>
      </c>
      <c r="AA71" s="1">
        <v>4</v>
      </c>
      <c r="AB71" s="1">
        <v>9.4</v>
      </c>
      <c r="AC71" s="1">
        <v>7</v>
      </c>
      <c r="AD71" s="1">
        <v>0</v>
      </c>
      <c r="AE71" s="1">
        <v>0</v>
      </c>
      <c r="AF71" s="1">
        <v>0</v>
      </c>
      <c r="AG71" s="14" t="s">
        <v>139</v>
      </c>
      <c r="AH71" s="1">
        <f t="shared" ref="AH71:AH94" si="24">ROUND(R71*G71,0)</f>
        <v>0</v>
      </c>
      <c r="AI71" s="1" t="str">
        <f>IFERROR(VLOOKUP(A71,[1]Лист1!$A:$B,2,0),"")</f>
        <v/>
      </c>
      <c r="AJ71" s="1" t="str">
        <f>IFERROR(VLOOKUP(A71,[2]Лист1!$A:$B,2,0),"")</f>
        <v/>
      </c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8" t="s">
        <v>111</v>
      </c>
      <c r="B72" s="1" t="s">
        <v>44</v>
      </c>
      <c r="C72" s="1"/>
      <c r="D72" s="1"/>
      <c r="E72" s="1"/>
      <c r="F72" s="1"/>
      <c r="G72" s="7">
        <v>0.06</v>
      </c>
      <c r="H72" s="1">
        <v>60</v>
      </c>
      <c r="I72" s="1" t="s">
        <v>38</v>
      </c>
      <c r="J72" s="1"/>
      <c r="K72" s="1">
        <f t="shared" si="18"/>
        <v>0</v>
      </c>
      <c r="L72" s="1">
        <f t="shared" si="19"/>
        <v>0</v>
      </c>
      <c r="M72" s="1"/>
      <c r="N72" s="1"/>
      <c r="O72" s="18"/>
      <c r="P72" s="1">
        <f t="shared" si="20"/>
        <v>0</v>
      </c>
      <c r="Q72" s="19">
        <v>10</v>
      </c>
      <c r="R72" s="5">
        <f t="shared" si="21"/>
        <v>10</v>
      </c>
      <c r="S72" s="5"/>
      <c r="T72" s="1"/>
      <c r="U72" s="1" t="e">
        <f t="shared" si="22"/>
        <v>#DIV/0!</v>
      </c>
      <c r="V72" s="1" t="e">
        <f t="shared" si="23"/>
        <v>#DIV/0!</v>
      </c>
      <c r="W72" s="1">
        <v>0</v>
      </c>
      <c r="X72" s="1">
        <v>0</v>
      </c>
      <c r="Y72" s="1">
        <v>-0.8</v>
      </c>
      <c r="Z72" s="1">
        <v>-0.5</v>
      </c>
      <c r="AA72" s="1">
        <v>-0.33333333333333298</v>
      </c>
      <c r="AB72" s="1">
        <v>2.4</v>
      </c>
      <c r="AC72" s="1">
        <v>2.4</v>
      </c>
      <c r="AD72" s="1">
        <v>0</v>
      </c>
      <c r="AE72" s="1">
        <v>0</v>
      </c>
      <c r="AF72" s="1">
        <v>-1.4</v>
      </c>
      <c r="AG72" s="18" t="s">
        <v>112</v>
      </c>
      <c r="AH72" s="1">
        <f t="shared" si="24"/>
        <v>1</v>
      </c>
      <c r="AI72" s="1" t="str">
        <f>IFERROR(VLOOKUP(A72,[1]Лист1!$A:$B,2,0),"")</f>
        <v/>
      </c>
      <c r="AJ72" s="1" t="str">
        <f>IFERROR(VLOOKUP(A72,[2]Лист1!$A:$B,2,0),"")</f>
        <v/>
      </c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8" t="s">
        <v>113</v>
      </c>
      <c r="B73" s="1" t="s">
        <v>44</v>
      </c>
      <c r="C73" s="1"/>
      <c r="D73" s="1"/>
      <c r="E73" s="1">
        <v>-1</v>
      </c>
      <c r="F73" s="1"/>
      <c r="G73" s="7">
        <v>0.15</v>
      </c>
      <c r="H73" s="1">
        <v>60</v>
      </c>
      <c r="I73" s="1" t="s">
        <v>38</v>
      </c>
      <c r="J73" s="1"/>
      <c r="K73" s="1">
        <f t="shared" si="18"/>
        <v>-1</v>
      </c>
      <c r="L73" s="1">
        <f t="shared" si="19"/>
        <v>-1</v>
      </c>
      <c r="M73" s="1"/>
      <c r="N73" s="1"/>
      <c r="O73" s="18"/>
      <c r="P73" s="1">
        <f t="shared" si="20"/>
        <v>-0.2</v>
      </c>
      <c r="Q73" s="19">
        <v>10</v>
      </c>
      <c r="R73" s="5">
        <f t="shared" si="21"/>
        <v>10</v>
      </c>
      <c r="S73" s="5"/>
      <c r="T73" s="1"/>
      <c r="U73" s="1">
        <f t="shared" si="22"/>
        <v>-50</v>
      </c>
      <c r="V73" s="1">
        <f t="shared" si="23"/>
        <v>0</v>
      </c>
      <c r="W73" s="1">
        <v>0</v>
      </c>
      <c r="X73" s="1">
        <v>0</v>
      </c>
      <c r="Y73" s="1">
        <v>-0.8</v>
      </c>
      <c r="Z73" s="1">
        <v>-0.5</v>
      </c>
      <c r="AA73" s="1">
        <v>0</v>
      </c>
      <c r="AB73" s="1">
        <v>5.4</v>
      </c>
      <c r="AC73" s="1">
        <v>11.8</v>
      </c>
      <c r="AD73" s="1">
        <v>2.8</v>
      </c>
      <c r="AE73" s="1">
        <v>-0.2</v>
      </c>
      <c r="AF73" s="1">
        <v>0</v>
      </c>
      <c r="AG73" s="18" t="s">
        <v>114</v>
      </c>
      <c r="AH73" s="1">
        <f t="shared" si="24"/>
        <v>2</v>
      </c>
      <c r="AI73" s="1" t="str">
        <f>IFERROR(VLOOKUP(A73,[1]Лист1!$A:$B,2,0),"")</f>
        <v/>
      </c>
      <c r="AJ73" s="1" t="str">
        <f>IFERROR(VLOOKUP(A73,[2]Лист1!$A:$B,2,0),"")</f>
        <v/>
      </c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115</v>
      </c>
      <c r="B74" s="1" t="s">
        <v>44</v>
      </c>
      <c r="C74" s="1">
        <v>4</v>
      </c>
      <c r="D74" s="1"/>
      <c r="E74" s="1">
        <v>1</v>
      </c>
      <c r="F74" s="1"/>
      <c r="G74" s="7">
        <v>0.4</v>
      </c>
      <c r="H74" s="1">
        <v>55</v>
      </c>
      <c r="I74" s="1" t="s">
        <v>38</v>
      </c>
      <c r="J74" s="1">
        <v>1</v>
      </c>
      <c r="K74" s="1">
        <f t="shared" si="18"/>
        <v>0</v>
      </c>
      <c r="L74" s="1">
        <f t="shared" si="19"/>
        <v>1</v>
      </c>
      <c r="M74" s="1"/>
      <c r="N74" s="1">
        <v>88.6</v>
      </c>
      <c r="O74" s="1">
        <v>13.80000000000001</v>
      </c>
      <c r="P74" s="1">
        <f t="shared" si="20"/>
        <v>0.2</v>
      </c>
      <c r="Q74" s="5"/>
      <c r="R74" s="5">
        <f t="shared" si="21"/>
        <v>0</v>
      </c>
      <c r="S74" s="5"/>
      <c r="T74" s="1"/>
      <c r="U74" s="1">
        <f t="shared" si="22"/>
        <v>512</v>
      </c>
      <c r="V74" s="1">
        <f t="shared" si="23"/>
        <v>512</v>
      </c>
      <c r="W74" s="1">
        <v>9.4</v>
      </c>
      <c r="X74" s="1">
        <v>11.2</v>
      </c>
      <c r="Y74" s="1">
        <v>0.6</v>
      </c>
      <c r="Z74" s="1">
        <v>3.25</v>
      </c>
      <c r="AA74" s="1">
        <v>4.3333333333333304</v>
      </c>
      <c r="AB74" s="1">
        <v>14.4</v>
      </c>
      <c r="AC74" s="1">
        <v>5</v>
      </c>
      <c r="AD74" s="1">
        <v>8.1999999999999993</v>
      </c>
      <c r="AE74" s="1">
        <v>7.8</v>
      </c>
      <c r="AF74" s="1">
        <v>5.4</v>
      </c>
      <c r="AG74" s="1"/>
      <c r="AH74" s="1">
        <f t="shared" si="24"/>
        <v>0</v>
      </c>
      <c r="AI74" s="1" t="str">
        <f>IFERROR(VLOOKUP(A74,[1]Лист1!$A:$B,2,0),"")</f>
        <v/>
      </c>
      <c r="AJ74" s="1" t="str">
        <f>IFERROR(VLOOKUP(A74,[2]Лист1!$A:$B,2,0),"")</f>
        <v/>
      </c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116</v>
      </c>
      <c r="B75" s="1" t="s">
        <v>37</v>
      </c>
      <c r="C75" s="1">
        <v>28.111999999999998</v>
      </c>
      <c r="D75" s="1"/>
      <c r="E75" s="1">
        <v>10.64</v>
      </c>
      <c r="F75" s="1">
        <v>14.6</v>
      </c>
      <c r="G75" s="7">
        <v>1</v>
      </c>
      <c r="H75" s="1">
        <v>55</v>
      </c>
      <c r="I75" s="1" t="s">
        <v>38</v>
      </c>
      <c r="J75" s="1">
        <v>10.9</v>
      </c>
      <c r="K75" s="1">
        <f t="shared" si="18"/>
        <v>-0.25999999999999979</v>
      </c>
      <c r="L75" s="1">
        <f t="shared" si="19"/>
        <v>10.64</v>
      </c>
      <c r="M75" s="1"/>
      <c r="N75" s="1">
        <v>25</v>
      </c>
      <c r="O75" s="1">
        <v>12.082800000000001</v>
      </c>
      <c r="P75" s="1">
        <f t="shared" si="20"/>
        <v>2.1280000000000001</v>
      </c>
      <c r="Q75" s="5"/>
      <c r="R75" s="5">
        <f t="shared" si="21"/>
        <v>0</v>
      </c>
      <c r="S75" s="5"/>
      <c r="T75" s="1"/>
      <c r="U75" s="1">
        <f t="shared" si="22"/>
        <v>24.287030075187968</v>
      </c>
      <c r="V75" s="1">
        <f t="shared" si="23"/>
        <v>24.287030075187968</v>
      </c>
      <c r="W75" s="1">
        <v>5.5648</v>
      </c>
      <c r="X75" s="1">
        <v>7.0715999999999992</v>
      </c>
      <c r="Y75" s="1">
        <v>4.2564000000000002</v>
      </c>
      <c r="Z75" s="1">
        <v>1.99675</v>
      </c>
      <c r="AA75" s="1">
        <v>1.43333333333333E-2</v>
      </c>
      <c r="AB75" s="1">
        <v>13.9358</v>
      </c>
      <c r="AC75" s="1">
        <v>9.3119999999999994</v>
      </c>
      <c r="AD75" s="1">
        <v>6.5960000000000001</v>
      </c>
      <c r="AE75" s="1">
        <v>7.4036</v>
      </c>
      <c r="AF75" s="1">
        <v>4.7724000000000002</v>
      </c>
      <c r="AG75" s="13" t="s">
        <v>51</v>
      </c>
      <c r="AH75" s="1">
        <f t="shared" si="24"/>
        <v>0</v>
      </c>
      <c r="AI75" s="1" t="str">
        <f>IFERROR(VLOOKUP(A75,[1]Лист1!$A:$B,2,0),"")</f>
        <v/>
      </c>
      <c r="AJ75" s="1" t="str">
        <f>IFERROR(VLOOKUP(A75,[2]Лист1!$A:$B,2,0),"")</f>
        <v/>
      </c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5" t="s">
        <v>117</v>
      </c>
      <c r="B76" s="15" t="s">
        <v>37</v>
      </c>
      <c r="C76" s="15"/>
      <c r="D76" s="15"/>
      <c r="E76" s="15"/>
      <c r="F76" s="15"/>
      <c r="G76" s="16">
        <v>0</v>
      </c>
      <c r="H76" s="15">
        <v>50</v>
      </c>
      <c r="I76" s="15" t="s">
        <v>38</v>
      </c>
      <c r="J76" s="15"/>
      <c r="K76" s="15">
        <f t="shared" si="18"/>
        <v>0</v>
      </c>
      <c r="L76" s="15">
        <f t="shared" si="19"/>
        <v>0</v>
      </c>
      <c r="M76" s="15"/>
      <c r="N76" s="15">
        <v>0</v>
      </c>
      <c r="O76" s="15"/>
      <c r="P76" s="15">
        <f t="shared" si="20"/>
        <v>0</v>
      </c>
      <c r="Q76" s="17"/>
      <c r="R76" s="5">
        <f t="shared" si="21"/>
        <v>0</v>
      </c>
      <c r="S76" s="17"/>
      <c r="T76" s="15"/>
      <c r="U76" s="1" t="e">
        <f t="shared" si="22"/>
        <v>#DIV/0!</v>
      </c>
      <c r="V76" s="15" t="e">
        <f t="shared" si="23"/>
        <v>#DIV/0!</v>
      </c>
      <c r="W76" s="15">
        <v>0</v>
      </c>
      <c r="X76" s="15">
        <v>0</v>
      </c>
      <c r="Y76" s="15">
        <v>0</v>
      </c>
      <c r="Z76" s="15">
        <v>0</v>
      </c>
      <c r="AA76" s="15">
        <v>0</v>
      </c>
      <c r="AB76" s="15">
        <v>0</v>
      </c>
      <c r="AC76" s="15">
        <v>0</v>
      </c>
      <c r="AD76" s="15">
        <v>0</v>
      </c>
      <c r="AE76" s="15">
        <v>0</v>
      </c>
      <c r="AF76" s="15">
        <v>0</v>
      </c>
      <c r="AG76" s="15" t="s">
        <v>45</v>
      </c>
      <c r="AH76" s="1">
        <f t="shared" si="24"/>
        <v>0</v>
      </c>
      <c r="AI76" s="1" t="str">
        <f>IFERROR(VLOOKUP(A76,[1]Лист1!$A:$B,2,0),"")</f>
        <v/>
      </c>
      <c r="AJ76" s="1" t="str">
        <f>IFERROR(VLOOKUP(A76,[2]Лист1!$A:$B,2,0),"")</f>
        <v/>
      </c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 t="s">
        <v>118</v>
      </c>
      <c r="B77" s="1" t="s">
        <v>44</v>
      </c>
      <c r="C77" s="1">
        <v>6</v>
      </c>
      <c r="D77" s="1"/>
      <c r="E77" s="1">
        <v>-1</v>
      </c>
      <c r="F77" s="1"/>
      <c r="G77" s="7">
        <v>0.2</v>
      </c>
      <c r="H77" s="1">
        <v>40</v>
      </c>
      <c r="I77" s="1" t="s">
        <v>38</v>
      </c>
      <c r="J77" s="1"/>
      <c r="K77" s="1">
        <f t="shared" si="18"/>
        <v>-1</v>
      </c>
      <c r="L77" s="1">
        <f t="shared" si="19"/>
        <v>-1</v>
      </c>
      <c r="M77" s="1"/>
      <c r="N77" s="1">
        <v>17</v>
      </c>
      <c r="O77" s="1"/>
      <c r="P77" s="1">
        <f t="shared" si="20"/>
        <v>-0.2</v>
      </c>
      <c r="Q77" s="5"/>
      <c r="R77" s="5">
        <f t="shared" si="21"/>
        <v>0</v>
      </c>
      <c r="S77" s="5"/>
      <c r="T77" s="1"/>
      <c r="U77" s="1">
        <f t="shared" si="22"/>
        <v>-85</v>
      </c>
      <c r="V77" s="1">
        <f t="shared" si="23"/>
        <v>-85</v>
      </c>
      <c r="W77" s="1">
        <v>0.8</v>
      </c>
      <c r="X77" s="1">
        <v>2</v>
      </c>
      <c r="Y77" s="1">
        <v>-0.2</v>
      </c>
      <c r="Z77" s="1">
        <v>1.25</v>
      </c>
      <c r="AA77" s="1">
        <v>0.33333333333333298</v>
      </c>
      <c r="AB77" s="1">
        <v>-4.8</v>
      </c>
      <c r="AC77" s="1">
        <v>-3.4</v>
      </c>
      <c r="AD77" s="1">
        <v>-0.4</v>
      </c>
      <c r="AE77" s="1">
        <v>-0.2</v>
      </c>
      <c r="AF77" s="1">
        <v>2.6</v>
      </c>
      <c r="AG77" s="1"/>
      <c r="AH77" s="1">
        <f t="shared" si="24"/>
        <v>0</v>
      </c>
      <c r="AI77" s="1" t="str">
        <f>IFERROR(VLOOKUP(A77,[1]Лист1!$A:$B,2,0),"")</f>
        <v/>
      </c>
      <c r="AJ77" s="1" t="str">
        <f>IFERROR(VLOOKUP(A77,[2]Лист1!$A:$B,2,0),"")</f>
        <v/>
      </c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 t="s">
        <v>119</v>
      </c>
      <c r="B78" s="1" t="s">
        <v>44</v>
      </c>
      <c r="C78" s="1">
        <v>4</v>
      </c>
      <c r="D78" s="1"/>
      <c r="E78" s="1">
        <v>-1</v>
      </c>
      <c r="F78" s="1"/>
      <c r="G78" s="7">
        <v>0.2</v>
      </c>
      <c r="H78" s="1">
        <v>35</v>
      </c>
      <c r="I78" s="1" t="s">
        <v>38</v>
      </c>
      <c r="J78" s="1"/>
      <c r="K78" s="1">
        <f t="shared" si="18"/>
        <v>-1</v>
      </c>
      <c r="L78" s="1">
        <f t="shared" si="19"/>
        <v>-1</v>
      </c>
      <c r="M78" s="1"/>
      <c r="N78" s="1">
        <v>45.4</v>
      </c>
      <c r="O78" s="1">
        <v>10.8</v>
      </c>
      <c r="P78" s="1">
        <f t="shared" si="20"/>
        <v>-0.2</v>
      </c>
      <c r="Q78" s="5"/>
      <c r="R78" s="5">
        <f t="shared" si="21"/>
        <v>0</v>
      </c>
      <c r="S78" s="5"/>
      <c r="T78" s="1"/>
      <c r="U78" s="1">
        <f t="shared" si="22"/>
        <v>-281</v>
      </c>
      <c r="V78" s="1">
        <f t="shared" si="23"/>
        <v>-281</v>
      </c>
      <c r="W78" s="1">
        <v>5.2</v>
      </c>
      <c r="X78" s="1">
        <v>5.8</v>
      </c>
      <c r="Y78" s="1">
        <v>-2.6</v>
      </c>
      <c r="Z78" s="1">
        <v>0</v>
      </c>
      <c r="AA78" s="1">
        <v>0</v>
      </c>
      <c r="AB78" s="1">
        <v>2.2000000000000002</v>
      </c>
      <c r="AC78" s="1">
        <v>1.2</v>
      </c>
      <c r="AD78" s="1">
        <v>2</v>
      </c>
      <c r="AE78" s="1">
        <v>2.2000000000000002</v>
      </c>
      <c r="AF78" s="1">
        <v>5.8</v>
      </c>
      <c r="AG78" s="1"/>
      <c r="AH78" s="1">
        <f t="shared" si="24"/>
        <v>0</v>
      </c>
      <c r="AI78" s="1" t="str">
        <f>IFERROR(VLOOKUP(A78,[1]Лист1!$A:$B,2,0),"")</f>
        <v/>
      </c>
      <c r="AJ78" s="1" t="str">
        <f>IFERROR(VLOOKUP(A78,[2]Лист1!$A:$B,2,0),"")</f>
        <v/>
      </c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 t="s">
        <v>120</v>
      </c>
      <c r="B79" s="1" t="s">
        <v>37</v>
      </c>
      <c r="C79" s="1">
        <v>287.7</v>
      </c>
      <c r="D79" s="1">
        <v>111.3</v>
      </c>
      <c r="E79" s="1">
        <v>131.28200000000001</v>
      </c>
      <c r="F79" s="1">
        <v>230.15600000000001</v>
      </c>
      <c r="G79" s="7">
        <v>1</v>
      </c>
      <c r="H79" s="1">
        <v>60</v>
      </c>
      <c r="I79" s="1" t="s">
        <v>38</v>
      </c>
      <c r="J79" s="1">
        <v>228.82</v>
      </c>
      <c r="K79" s="1">
        <f t="shared" si="18"/>
        <v>-97.537999999999982</v>
      </c>
      <c r="L79" s="1">
        <f t="shared" si="19"/>
        <v>131.28200000000001</v>
      </c>
      <c r="M79" s="1"/>
      <c r="N79" s="1">
        <v>0</v>
      </c>
      <c r="O79" s="1"/>
      <c r="P79" s="1">
        <f t="shared" si="20"/>
        <v>26.256400000000003</v>
      </c>
      <c r="Q79" s="5">
        <f t="shared" ref="Q79:Q82" si="25">10*P79-O79-N79-F79</f>
        <v>32.408000000000015</v>
      </c>
      <c r="R79" s="5">
        <f t="shared" si="21"/>
        <v>32.408000000000015</v>
      </c>
      <c r="S79" s="5"/>
      <c r="T79" s="1"/>
      <c r="U79" s="1">
        <f t="shared" si="22"/>
        <v>10</v>
      </c>
      <c r="V79" s="1">
        <f t="shared" si="23"/>
        <v>8.7657104553556451</v>
      </c>
      <c r="W79" s="1">
        <v>27.844799999999999</v>
      </c>
      <c r="X79" s="1">
        <v>26.7636</v>
      </c>
      <c r="Y79" s="1">
        <v>38.622999999999998</v>
      </c>
      <c r="Z79" s="1">
        <v>46.579749999999997</v>
      </c>
      <c r="AA79" s="1">
        <v>44.3183333333333</v>
      </c>
      <c r="AB79" s="1">
        <v>25.386199999999999</v>
      </c>
      <c r="AC79" s="1">
        <v>22.9116</v>
      </c>
      <c r="AD79" s="1">
        <v>14.0892</v>
      </c>
      <c r="AE79" s="1">
        <v>10.49</v>
      </c>
      <c r="AF79" s="1">
        <v>14.9124</v>
      </c>
      <c r="AG79" s="1"/>
      <c r="AH79" s="1">
        <f t="shared" si="24"/>
        <v>32</v>
      </c>
      <c r="AI79" s="1" t="str">
        <f>IFERROR(VLOOKUP(A79,[1]Лист1!$A:$B,2,0),"")</f>
        <v/>
      </c>
      <c r="AJ79" s="1" t="str">
        <f>IFERROR(VLOOKUP(A79,[2]Лист1!$A:$B,2,0),"")</f>
        <v/>
      </c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 t="s">
        <v>121</v>
      </c>
      <c r="B80" s="1" t="s">
        <v>37</v>
      </c>
      <c r="C80" s="1">
        <v>789.24699999999996</v>
      </c>
      <c r="D80" s="1">
        <v>823.78</v>
      </c>
      <c r="E80" s="1">
        <v>819.06200000000001</v>
      </c>
      <c r="F80" s="1">
        <v>685.52200000000005</v>
      </c>
      <c r="G80" s="7">
        <v>1</v>
      </c>
      <c r="H80" s="1">
        <v>60</v>
      </c>
      <c r="I80" s="1" t="s">
        <v>38</v>
      </c>
      <c r="J80" s="1">
        <v>2316.1039999999998</v>
      </c>
      <c r="K80" s="1">
        <f t="shared" si="18"/>
        <v>-1497.0419999999999</v>
      </c>
      <c r="L80" s="1">
        <f t="shared" si="19"/>
        <v>819.06200000000001</v>
      </c>
      <c r="M80" s="1"/>
      <c r="N80" s="1">
        <v>0</v>
      </c>
      <c r="O80" s="1">
        <v>510.89839999999992</v>
      </c>
      <c r="P80" s="1">
        <f t="shared" si="20"/>
        <v>163.8124</v>
      </c>
      <c r="Q80" s="5">
        <f t="shared" si="25"/>
        <v>441.70360000000016</v>
      </c>
      <c r="R80" s="5">
        <f t="shared" si="21"/>
        <v>441.70360000000016</v>
      </c>
      <c r="S80" s="23"/>
      <c r="T80" s="1"/>
      <c r="U80" s="1">
        <f t="shared" si="22"/>
        <v>10.000000000000002</v>
      </c>
      <c r="V80" s="1">
        <f t="shared" si="23"/>
        <v>7.3036009484019528</v>
      </c>
      <c r="W80" s="1">
        <v>150.85140000000001</v>
      </c>
      <c r="X80" s="1">
        <v>112.35899999999999</v>
      </c>
      <c r="Y80" s="1">
        <v>132.4888</v>
      </c>
      <c r="Z80" s="1">
        <v>155.78025</v>
      </c>
      <c r="AA80" s="1">
        <v>173.28200000000001</v>
      </c>
      <c r="AB80" s="1">
        <v>232.6258</v>
      </c>
      <c r="AC80" s="1">
        <v>232.3552</v>
      </c>
      <c r="AD80" s="1">
        <v>135.4522</v>
      </c>
      <c r="AE80" s="1">
        <v>137.50640000000001</v>
      </c>
      <c r="AF80" s="1">
        <v>190.38079999999999</v>
      </c>
      <c r="AG80" s="1" t="s">
        <v>144</v>
      </c>
      <c r="AH80" s="1">
        <f t="shared" si="24"/>
        <v>442</v>
      </c>
      <c r="AI80" s="1" t="str">
        <f>IFERROR(VLOOKUP(A80,[1]Лист1!$A:$B,2,0),"")</f>
        <v>ТМА февраль</v>
      </c>
      <c r="AJ80" s="1" t="str">
        <f>IFERROR(VLOOKUP(A80,[2]Лист1!$A:$B,2,0),"")</f>
        <v/>
      </c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 t="s">
        <v>122</v>
      </c>
      <c r="B81" s="1" t="s">
        <v>37</v>
      </c>
      <c r="C81" s="1">
        <v>1051.2449999999999</v>
      </c>
      <c r="D81" s="1">
        <v>1058.808</v>
      </c>
      <c r="E81" s="1">
        <v>778.22799999999995</v>
      </c>
      <c r="F81" s="1">
        <v>1172.0999999999999</v>
      </c>
      <c r="G81" s="7">
        <v>1</v>
      </c>
      <c r="H81" s="1">
        <v>60</v>
      </c>
      <c r="I81" s="1" t="s">
        <v>38</v>
      </c>
      <c r="J81" s="1">
        <v>4286.7560000000003</v>
      </c>
      <c r="K81" s="1">
        <f t="shared" si="18"/>
        <v>-3508.5280000000002</v>
      </c>
      <c r="L81" s="1">
        <f t="shared" si="19"/>
        <v>778.22799999999995</v>
      </c>
      <c r="M81" s="1"/>
      <c r="N81" s="1">
        <v>0</v>
      </c>
      <c r="O81" s="1"/>
      <c r="P81" s="1">
        <f t="shared" si="20"/>
        <v>155.6456</v>
      </c>
      <c r="Q81" s="5">
        <f t="shared" si="25"/>
        <v>384.35600000000022</v>
      </c>
      <c r="R81" s="5">
        <v>1200</v>
      </c>
      <c r="S81" s="22">
        <v>1400</v>
      </c>
      <c r="T81" s="13" t="s">
        <v>140</v>
      </c>
      <c r="U81" s="1">
        <f t="shared" si="22"/>
        <v>15.240392275785501</v>
      </c>
      <c r="V81" s="1">
        <f t="shared" si="23"/>
        <v>7.5305694475140958</v>
      </c>
      <c r="W81" s="1">
        <v>151.3836</v>
      </c>
      <c r="X81" s="1">
        <v>142.26580000000001</v>
      </c>
      <c r="Y81" s="1">
        <v>199.57140000000001</v>
      </c>
      <c r="Z81" s="1">
        <v>218.767</v>
      </c>
      <c r="AA81" s="1">
        <v>233.37700000000001</v>
      </c>
      <c r="AB81" s="1">
        <v>392.30040000000002</v>
      </c>
      <c r="AC81" s="1">
        <v>366.94979999999998</v>
      </c>
      <c r="AD81" s="1">
        <v>234.41399999999999</v>
      </c>
      <c r="AE81" s="1">
        <v>234.2758</v>
      </c>
      <c r="AF81" s="1">
        <v>235.36859999999999</v>
      </c>
      <c r="AG81" s="1" t="s">
        <v>144</v>
      </c>
      <c r="AH81" s="1">
        <f t="shared" si="24"/>
        <v>1200</v>
      </c>
      <c r="AI81" s="1" t="str">
        <f>IFERROR(VLOOKUP(A81,[1]Лист1!$A:$B,2,0),"")</f>
        <v>ТМА февраль</v>
      </c>
      <c r="AJ81" s="1" t="str">
        <f>IFERROR(VLOOKUP(A81,[2]Лист1!$A:$B,2,0),"")</f>
        <v/>
      </c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24" t="s">
        <v>123</v>
      </c>
      <c r="B82" s="24" t="s">
        <v>37</v>
      </c>
      <c r="C82" s="24">
        <v>2169.7620000000002</v>
      </c>
      <c r="D82" s="24">
        <v>1713.4860000000001</v>
      </c>
      <c r="E82" s="24">
        <v>1494.9559999999999</v>
      </c>
      <c r="F82" s="24">
        <v>2091.7420000000002</v>
      </c>
      <c r="G82" s="25">
        <v>1</v>
      </c>
      <c r="H82" s="24">
        <v>60</v>
      </c>
      <c r="I82" s="24" t="s">
        <v>38</v>
      </c>
      <c r="J82" s="24">
        <v>6491.33</v>
      </c>
      <c r="K82" s="24">
        <f t="shared" si="18"/>
        <v>-4996.3739999999998</v>
      </c>
      <c r="L82" s="24">
        <f t="shared" si="19"/>
        <v>1494.9559999999999</v>
      </c>
      <c r="M82" s="24"/>
      <c r="N82" s="24">
        <v>0</v>
      </c>
      <c r="O82" s="24">
        <v>434.07299999999941</v>
      </c>
      <c r="P82" s="24">
        <f t="shared" si="20"/>
        <v>298.99119999999999</v>
      </c>
      <c r="Q82" s="26">
        <f t="shared" si="25"/>
        <v>464.09700000000021</v>
      </c>
      <c r="R82" s="26">
        <v>0</v>
      </c>
      <c r="S82" s="26">
        <v>0</v>
      </c>
      <c r="T82" s="24" t="s">
        <v>141</v>
      </c>
      <c r="U82" s="24">
        <f t="shared" si="22"/>
        <v>8.447790436641613</v>
      </c>
      <c r="V82" s="24">
        <f t="shared" si="23"/>
        <v>8.447790436641613</v>
      </c>
      <c r="W82" s="24">
        <v>322.81799999999998</v>
      </c>
      <c r="X82" s="24">
        <v>296.52600000000001</v>
      </c>
      <c r="Y82" s="24">
        <v>366.7362</v>
      </c>
      <c r="Z82" s="24">
        <v>435.73725000000002</v>
      </c>
      <c r="AA82" s="24">
        <v>458.36099999999999</v>
      </c>
      <c r="AB82" s="24">
        <v>670.72460000000001</v>
      </c>
      <c r="AC82" s="24">
        <v>582.44479999999999</v>
      </c>
      <c r="AD82" s="24">
        <v>393.577</v>
      </c>
      <c r="AE82" s="24">
        <v>395.0992</v>
      </c>
      <c r="AF82" s="24">
        <v>432.00819999999999</v>
      </c>
      <c r="AG82" s="24" t="s">
        <v>143</v>
      </c>
      <c r="AH82" s="24">
        <f t="shared" si="24"/>
        <v>0</v>
      </c>
      <c r="AI82" s="1" t="str">
        <f>IFERROR(VLOOKUP(A82,[1]Лист1!$A:$B,2,0),"")</f>
        <v/>
      </c>
      <c r="AJ82" s="1" t="str">
        <f>IFERROR(VLOOKUP(A82,[2]Лист1!$A:$B,2,0),"")</f>
        <v>ТМА январь</v>
      </c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 t="s">
        <v>124</v>
      </c>
      <c r="B83" s="1" t="s">
        <v>37</v>
      </c>
      <c r="C83" s="1">
        <v>27.408000000000001</v>
      </c>
      <c r="D83" s="1">
        <v>10.832000000000001</v>
      </c>
      <c r="E83" s="1">
        <v>7.8719999999999999</v>
      </c>
      <c r="F83" s="1">
        <v>30.367999999999999</v>
      </c>
      <c r="G83" s="7">
        <v>1</v>
      </c>
      <c r="H83" s="1">
        <v>55</v>
      </c>
      <c r="I83" s="1" t="s">
        <v>38</v>
      </c>
      <c r="J83" s="1">
        <v>8.4</v>
      </c>
      <c r="K83" s="1">
        <f t="shared" si="18"/>
        <v>-0.52800000000000047</v>
      </c>
      <c r="L83" s="1">
        <f t="shared" si="19"/>
        <v>7.8719999999999999</v>
      </c>
      <c r="M83" s="1"/>
      <c r="N83" s="1">
        <v>0</v>
      </c>
      <c r="O83" s="1"/>
      <c r="P83" s="1">
        <f t="shared" si="20"/>
        <v>1.5744</v>
      </c>
      <c r="Q83" s="5"/>
      <c r="R83" s="5">
        <f t="shared" si="21"/>
        <v>0</v>
      </c>
      <c r="S83" s="5"/>
      <c r="T83" s="1"/>
      <c r="U83" s="1">
        <f t="shared" si="22"/>
        <v>19.288617886178862</v>
      </c>
      <c r="V83" s="1">
        <f t="shared" si="23"/>
        <v>19.288617886178862</v>
      </c>
      <c r="W83" s="1">
        <v>1.31</v>
      </c>
      <c r="X83" s="1">
        <v>1.0528</v>
      </c>
      <c r="Y83" s="1">
        <v>2.6335999999999999</v>
      </c>
      <c r="Z83" s="1">
        <v>2.6255000000000002</v>
      </c>
      <c r="AA83" s="1">
        <v>2.63133333333333</v>
      </c>
      <c r="AB83" s="1">
        <v>6.8628</v>
      </c>
      <c r="AC83" s="1">
        <v>6.0351999999999997</v>
      </c>
      <c r="AD83" s="1">
        <v>3.1227999999999998</v>
      </c>
      <c r="AE83" s="1">
        <v>2.6088</v>
      </c>
      <c r="AF83" s="1">
        <v>2.1</v>
      </c>
      <c r="AG83" s="21" t="s">
        <v>49</v>
      </c>
      <c r="AH83" s="1">
        <f t="shared" si="24"/>
        <v>0</v>
      </c>
      <c r="AI83" s="1" t="str">
        <f>IFERROR(VLOOKUP(A83,[1]Лист1!$A:$B,2,0),"")</f>
        <v/>
      </c>
      <c r="AJ83" s="1" t="str">
        <f>IFERROR(VLOOKUP(A83,[2]Лист1!$A:$B,2,0),"")</f>
        <v/>
      </c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 t="s">
        <v>125</v>
      </c>
      <c r="B84" s="1" t="s">
        <v>37</v>
      </c>
      <c r="C84" s="1">
        <v>33.655999999999999</v>
      </c>
      <c r="D84" s="1">
        <v>0.84799999999999998</v>
      </c>
      <c r="E84" s="1">
        <v>8.032</v>
      </c>
      <c r="F84" s="1">
        <v>26.472000000000001</v>
      </c>
      <c r="G84" s="7">
        <v>1</v>
      </c>
      <c r="H84" s="1">
        <v>55</v>
      </c>
      <c r="I84" s="1" t="s">
        <v>38</v>
      </c>
      <c r="J84" s="1">
        <v>8.4</v>
      </c>
      <c r="K84" s="1">
        <f t="shared" si="18"/>
        <v>-0.36800000000000033</v>
      </c>
      <c r="L84" s="1">
        <f t="shared" si="19"/>
        <v>8.032</v>
      </c>
      <c r="M84" s="1"/>
      <c r="N84" s="1">
        <v>0</v>
      </c>
      <c r="O84" s="1"/>
      <c r="P84" s="1">
        <f t="shared" si="20"/>
        <v>1.6064000000000001</v>
      </c>
      <c r="Q84" s="5"/>
      <c r="R84" s="5">
        <f t="shared" si="21"/>
        <v>0</v>
      </c>
      <c r="S84" s="5"/>
      <c r="T84" s="1"/>
      <c r="U84" s="1">
        <f t="shared" si="22"/>
        <v>16.479083665338646</v>
      </c>
      <c r="V84" s="1">
        <f t="shared" si="23"/>
        <v>16.479083665338646</v>
      </c>
      <c r="W84" s="1">
        <v>0.53400000000000003</v>
      </c>
      <c r="X84" s="1">
        <v>0.53600000000000003</v>
      </c>
      <c r="Y84" s="1">
        <v>1.6088</v>
      </c>
      <c r="Z84" s="1">
        <v>3.0202499999999999</v>
      </c>
      <c r="AA84" s="1">
        <v>2.6843333333333299</v>
      </c>
      <c r="AB84" s="1">
        <v>1.8193999999999999</v>
      </c>
      <c r="AC84" s="1">
        <v>3.9971999999999999</v>
      </c>
      <c r="AD84" s="1">
        <v>1.6639999999999999</v>
      </c>
      <c r="AE84" s="1">
        <v>2.4632000000000001</v>
      </c>
      <c r="AF84" s="1">
        <v>1.5911999999999999</v>
      </c>
      <c r="AG84" s="21" t="s">
        <v>49</v>
      </c>
      <c r="AH84" s="1">
        <f t="shared" si="24"/>
        <v>0</v>
      </c>
      <c r="AI84" s="1" t="str">
        <f>IFERROR(VLOOKUP(A84,[1]Лист1!$A:$B,2,0),"")</f>
        <v/>
      </c>
      <c r="AJ84" s="1" t="str">
        <f>IFERROR(VLOOKUP(A84,[2]Лист1!$A:$B,2,0),"")</f>
        <v/>
      </c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 t="s">
        <v>126</v>
      </c>
      <c r="B85" s="1" t="s">
        <v>37</v>
      </c>
      <c r="C85" s="1">
        <v>14.786</v>
      </c>
      <c r="D85" s="1"/>
      <c r="E85" s="1">
        <v>4.0259999999999998</v>
      </c>
      <c r="F85" s="1">
        <v>10.7</v>
      </c>
      <c r="G85" s="7">
        <v>1</v>
      </c>
      <c r="H85" s="1">
        <v>55</v>
      </c>
      <c r="I85" s="1" t="s">
        <v>38</v>
      </c>
      <c r="J85" s="1">
        <v>4.3</v>
      </c>
      <c r="K85" s="1">
        <f t="shared" si="18"/>
        <v>-0.27400000000000002</v>
      </c>
      <c r="L85" s="1">
        <f t="shared" si="19"/>
        <v>4.0259999999999998</v>
      </c>
      <c r="M85" s="1"/>
      <c r="N85" s="1">
        <v>0</v>
      </c>
      <c r="O85" s="1"/>
      <c r="P85" s="1">
        <f t="shared" si="20"/>
        <v>0.80519999999999992</v>
      </c>
      <c r="Q85" s="5"/>
      <c r="R85" s="5">
        <f t="shared" si="21"/>
        <v>0</v>
      </c>
      <c r="S85" s="5"/>
      <c r="T85" s="1"/>
      <c r="U85" s="1">
        <f t="shared" si="22"/>
        <v>13.28862394436165</v>
      </c>
      <c r="V85" s="1">
        <f t="shared" si="23"/>
        <v>13.28862394436165</v>
      </c>
      <c r="W85" s="1">
        <v>0.53400000000000003</v>
      </c>
      <c r="X85" s="1">
        <v>0</v>
      </c>
      <c r="Y85" s="1">
        <v>0.80479999999999996</v>
      </c>
      <c r="Z85" s="1">
        <v>1.0149999999999999</v>
      </c>
      <c r="AA85" s="1">
        <v>1.3533333333333299</v>
      </c>
      <c r="AB85" s="1">
        <v>2.0346000000000002</v>
      </c>
      <c r="AC85" s="1">
        <v>2.5781999999999998</v>
      </c>
      <c r="AD85" s="1">
        <v>1.8888</v>
      </c>
      <c r="AE85" s="1">
        <v>1.6140000000000001</v>
      </c>
      <c r="AF85" s="1">
        <v>0.25800000000000001</v>
      </c>
      <c r="AG85" s="21" t="s">
        <v>49</v>
      </c>
      <c r="AH85" s="1">
        <f t="shared" si="24"/>
        <v>0</v>
      </c>
      <c r="AI85" s="1" t="str">
        <f>IFERROR(VLOOKUP(A85,[1]Лист1!$A:$B,2,0),"")</f>
        <v/>
      </c>
      <c r="AJ85" s="1" t="str">
        <f>IFERROR(VLOOKUP(A85,[2]Лист1!$A:$B,2,0),"")</f>
        <v/>
      </c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5" t="s">
        <v>127</v>
      </c>
      <c r="B86" s="15" t="s">
        <v>37</v>
      </c>
      <c r="C86" s="15"/>
      <c r="D86" s="15"/>
      <c r="E86" s="15"/>
      <c r="F86" s="15"/>
      <c r="G86" s="16">
        <v>0</v>
      </c>
      <c r="H86" s="15">
        <v>60</v>
      </c>
      <c r="I86" s="15" t="s">
        <v>38</v>
      </c>
      <c r="J86" s="15"/>
      <c r="K86" s="15">
        <f t="shared" si="18"/>
        <v>0</v>
      </c>
      <c r="L86" s="15">
        <f t="shared" si="19"/>
        <v>0</v>
      </c>
      <c r="M86" s="15"/>
      <c r="N86" s="15">
        <v>0</v>
      </c>
      <c r="O86" s="15"/>
      <c r="P86" s="15">
        <f t="shared" si="20"/>
        <v>0</v>
      </c>
      <c r="Q86" s="17"/>
      <c r="R86" s="5">
        <f t="shared" si="21"/>
        <v>0</v>
      </c>
      <c r="S86" s="17"/>
      <c r="T86" s="15"/>
      <c r="U86" s="1" t="e">
        <f t="shared" si="22"/>
        <v>#DIV/0!</v>
      </c>
      <c r="V86" s="15" t="e">
        <f t="shared" si="23"/>
        <v>#DIV/0!</v>
      </c>
      <c r="W86" s="15">
        <v>0</v>
      </c>
      <c r="X86" s="15">
        <v>0</v>
      </c>
      <c r="Y86" s="15">
        <v>0</v>
      </c>
      <c r="Z86" s="15">
        <v>0</v>
      </c>
      <c r="AA86" s="15">
        <v>0</v>
      </c>
      <c r="AB86" s="15">
        <v>0</v>
      </c>
      <c r="AC86" s="15">
        <v>0</v>
      </c>
      <c r="AD86" s="15">
        <v>0</v>
      </c>
      <c r="AE86" s="15">
        <v>0</v>
      </c>
      <c r="AF86" s="15">
        <v>0</v>
      </c>
      <c r="AG86" s="15" t="s">
        <v>45</v>
      </c>
      <c r="AH86" s="1">
        <f t="shared" si="24"/>
        <v>0</v>
      </c>
      <c r="AI86" s="1" t="str">
        <f>IFERROR(VLOOKUP(A86,[1]Лист1!$A:$B,2,0),"")</f>
        <v/>
      </c>
      <c r="AJ86" s="1" t="str">
        <f>IFERROR(VLOOKUP(A86,[2]Лист1!$A:$B,2,0),"")</f>
        <v/>
      </c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 t="s">
        <v>128</v>
      </c>
      <c r="B87" s="1" t="s">
        <v>44</v>
      </c>
      <c r="C87" s="1">
        <v>61</v>
      </c>
      <c r="D87" s="1"/>
      <c r="E87" s="1">
        <v>13</v>
      </c>
      <c r="F87" s="1">
        <v>30</v>
      </c>
      <c r="G87" s="7">
        <v>0.3</v>
      </c>
      <c r="H87" s="1">
        <v>40</v>
      </c>
      <c r="I87" s="1" t="s">
        <v>38</v>
      </c>
      <c r="J87" s="1">
        <v>18</v>
      </c>
      <c r="K87" s="1">
        <f t="shared" si="18"/>
        <v>-5</v>
      </c>
      <c r="L87" s="1">
        <f t="shared" si="19"/>
        <v>13</v>
      </c>
      <c r="M87" s="1"/>
      <c r="N87" s="1">
        <v>71</v>
      </c>
      <c r="O87" s="1"/>
      <c r="P87" s="1">
        <f t="shared" si="20"/>
        <v>2.6</v>
      </c>
      <c r="Q87" s="5"/>
      <c r="R87" s="5">
        <f t="shared" si="21"/>
        <v>0</v>
      </c>
      <c r="S87" s="5"/>
      <c r="T87" s="1"/>
      <c r="U87" s="1">
        <f t="shared" si="22"/>
        <v>38.846153846153847</v>
      </c>
      <c r="V87" s="1">
        <f t="shared" si="23"/>
        <v>38.846153846153847</v>
      </c>
      <c r="W87" s="1">
        <v>10.199999999999999</v>
      </c>
      <c r="X87" s="1">
        <v>12</v>
      </c>
      <c r="Y87" s="1">
        <v>8</v>
      </c>
      <c r="Z87" s="1">
        <v>10.75</v>
      </c>
      <c r="AA87" s="1">
        <v>3.3333333333333299</v>
      </c>
      <c r="AB87" s="1">
        <v>13.8</v>
      </c>
      <c r="AC87" s="1">
        <v>8.8000000000000007</v>
      </c>
      <c r="AD87" s="1">
        <v>6.2</v>
      </c>
      <c r="AE87" s="1">
        <v>7.8</v>
      </c>
      <c r="AF87" s="1">
        <v>10.8</v>
      </c>
      <c r="AG87" s="21" t="s">
        <v>49</v>
      </c>
      <c r="AH87" s="1">
        <f t="shared" si="24"/>
        <v>0</v>
      </c>
      <c r="AI87" s="1" t="str">
        <f>IFERROR(VLOOKUP(A87,[1]Лист1!$A:$B,2,0),"")</f>
        <v/>
      </c>
      <c r="AJ87" s="1" t="str">
        <f>IFERROR(VLOOKUP(A87,[2]Лист1!$A:$B,2,0),"")</f>
        <v/>
      </c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 t="s">
        <v>129</v>
      </c>
      <c r="B88" s="1" t="s">
        <v>44</v>
      </c>
      <c r="C88" s="1">
        <v>31</v>
      </c>
      <c r="D88" s="1">
        <v>12</v>
      </c>
      <c r="E88" s="1">
        <v>17</v>
      </c>
      <c r="F88" s="1">
        <v>16</v>
      </c>
      <c r="G88" s="7">
        <v>0.3</v>
      </c>
      <c r="H88" s="1">
        <v>40</v>
      </c>
      <c r="I88" s="1" t="s">
        <v>38</v>
      </c>
      <c r="J88" s="1">
        <v>21</v>
      </c>
      <c r="K88" s="1">
        <f t="shared" si="18"/>
        <v>-4</v>
      </c>
      <c r="L88" s="1">
        <f t="shared" si="19"/>
        <v>17</v>
      </c>
      <c r="M88" s="1"/>
      <c r="N88" s="1">
        <v>33.049999999999983</v>
      </c>
      <c r="O88" s="1"/>
      <c r="P88" s="1">
        <f t="shared" si="20"/>
        <v>3.4</v>
      </c>
      <c r="Q88" s="5"/>
      <c r="R88" s="5">
        <f t="shared" si="21"/>
        <v>0</v>
      </c>
      <c r="S88" s="5"/>
      <c r="T88" s="1"/>
      <c r="U88" s="1">
        <f t="shared" si="22"/>
        <v>14.42647058823529</v>
      </c>
      <c r="V88" s="1">
        <f t="shared" si="23"/>
        <v>14.42647058823529</v>
      </c>
      <c r="W88" s="1">
        <v>5</v>
      </c>
      <c r="X88" s="1">
        <v>6.4</v>
      </c>
      <c r="Y88" s="1">
        <v>5.4</v>
      </c>
      <c r="Z88" s="1">
        <v>6.75</v>
      </c>
      <c r="AA88" s="1">
        <v>4.3333333333333304</v>
      </c>
      <c r="AB88" s="1">
        <v>17.8</v>
      </c>
      <c r="AC88" s="1">
        <v>8.6</v>
      </c>
      <c r="AD88" s="1">
        <v>6.8</v>
      </c>
      <c r="AE88" s="1">
        <v>5</v>
      </c>
      <c r="AF88" s="1">
        <v>10.4</v>
      </c>
      <c r="AG88" s="1"/>
      <c r="AH88" s="1">
        <f t="shared" si="24"/>
        <v>0</v>
      </c>
      <c r="AI88" s="1" t="str">
        <f>IFERROR(VLOOKUP(A88,[1]Лист1!$A:$B,2,0),"")</f>
        <v/>
      </c>
      <c r="AJ88" s="1" t="str">
        <f>IFERROR(VLOOKUP(A88,[2]Лист1!$A:$B,2,0),"")</f>
        <v/>
      </c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 t="s">
        <v>130</v>
      </c>
      <c r="B89" s="1" t="s">
        <v>44</v>
      </c>
      <c r="C89" s="1">
        <v>24</v>
      </c>
      <c r="D89" s="1">
        <v>132</v>
      </c>
      <c r="E89" s="1">
        <v>32</v>
      </c>
      <c r="F89" s="1">
        <v>106</v>
      </c>
      <c r="G89" s="7">
        <v>0.3</v>
      </c>
      <c r="H89" s="1">
        <v>40</v>
      </c>
      <c r="I89" s="1" t="s">
        <v>38</v>
      </c>
      <c r="J89" s="1">
        <v>40</v>
      </c>
      <c r="K89" s="1">
        <f t="shared" si="18"/>
        <v>-8</v>
      </c>
      <c r="L89" s="1">
        <f t="shared" si="19"/>
        <v>32</v>
      </c>
      <c r="M89" s="1"/>
      <c r="N89" s="1">
        <v>0</v>
      </c>
      <c r="O89" s="1"/>
      <c r="P89" s="1">
        <f t="shared" si="20"/>
        <v>6.4</v>
      </c>
      <c r="Q89" s="5"/>
      <c r="R89" s="5">
        <f t="shared" si="21"/>
        <v>0</v>
      </c>
      <c r="S89" s="5"/>
      <c r="T89" s="1"/>
      <c r="U89" s="1">
        <f t="shared" si="22"/>
        <v>16.5625</v>
      </c>
      <c r="V89" s="1">
        <f t="shared" si="23"/>
        <v>16.5625</v>
      </c>
      <c r="W89" s="1">
        <v>10.199999999999999</v>
      </c>
      <c r="X89" s="1">
        <v>11.2</v>
      </c>
      <c r="Y89" s="1">
        <v>17</v>
      </c>
      <c r="Z89" s="1">
        <v>12.25</v>
      </c>
      <c r="AA89" s="1">
        <v>8.3333333333333304</v>
      </c>
      <c r="AB89" s="1">
        <v>13</v>
      </c>
      <c r="AC89" s="1">
        <v>5.8</v>
      </c>
      <c r="AD89" s="1">
        <v>20.6</v>
      </c>
      <c r="AE89" s="1">
        <v>14.8</v>
      </c>
      <c r="AF89" s="1">
        <v>0</v>
      </c>
      <c r="AG89" s="1"/>
      <c r="AH89" s="1">
        <f t="shared" si="24"/>
        <v>0</v>
      </c>
      <c r="AI89" s="1" t="str">
        <f>IFERROR(VLOOKUP(A89,[1]Лист1!$A:$B,2,0),"")</f>
        <v/>
      </c>
      <c r="AJ89" s="1" t="str">
        <f>IFERROR(VLOOKUP(A89,[2]Лист1!$A:$B,2,0),"")</f>
        <v/>
      </c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 t="s">
        <v>131</v>
      </c>
      <c r="B90" s="1" t="s">
        <v>44</v>
      </c>
      <c r="C90" s="1">
        <v>144</v>
      </c>
      <c r="D90" s="1">
        <v>1</v>
      </c>
      <c r="E90" s="1">
        <v>39</v>
      </c>
      <c r="F90" s="1">
        <v>90</v>
      </c>
      <c r="G90" s="7">
        <v>0.3</v>
      </c>
      <c r="H90" s="1">
        <v>40</v>
      </c>
      <c r="I90" s="1" t="s">
        <v>38</v>
      </c>
      <c r="J90" s="1">
        <v>42</v>
      </c>
      <c r="K90" s="1">
        <f t="shared" si="18"/>
        <v>-3</v>
      </c>
      <c r="L90" s="1">
        <f t="shared" si="19"/>
        <v>39</v>
      </c>
      <c r="M90" s="1"/>
      <c r="N90" s="1">
        <v>51.400000000000013</v>
      </c>
      <c r="O90" s="1">
        <v>31.400000000000009</v>
      </c>
      <c r="P90" s="1">
        <f t="shared" si="20"/>
        <v>7.8</v>
      </c>
      <c r="Q90" s="5"/>
      <c r="R90" s="5">
        <f t="shared" si="21"/>
        <v>0</v>
      </c>
      <c r="S90" s="5"/>
      <c r="T90" s="1"/>
      <c r="U90" s="1">
        <f t="shared" si="22"/>
        <v>22.153846153846157</v>
      </c>
      <c r="V90" s="1">
        <f t="shared" si="23"/>
        <v>22.153846153846157</v>
      </c>
      <c r="W90" s="1">
        <v>18.8</v>
      </c>
      <c r="X90" s="1">
        <v>19</v>
      </c>
      <c r="Y90" s="1">
        <v>16</v>
      </c>
      <c r="Z90" s="1">
        <v>23</v>
      </c>
      <c r="AA90" s="1">
        <v>16.6666666666667</v>
      </c>
      <c r="AB90" s="1">
        <v>22.8</v>
      </c>
      <c r="AC90" s="1">
        <v>5.2</v>
      </c>
      <c r="AD90" s="1">
        <v>21.6</v>
      </c>
      <c r="AE90" s="1">
        <v>16.2</v>
      </c>
      <c r="AF90" s="1">
        <v>0</v>
      </c>
      <c r="AG90" s="14" t="s">
        <v>139</v>
      </c>
      <c r="AH90" s="1">
        <f t="shared" si="24"/>
        <v>0</v>
      </c>
      <c r="AI90" s="1" t="str">
        <f>IFERROR(VLOOKUP(A90,[1]Лист1!$A:$B,2,0),"")</f>
        <v/>
      </c>
      <c r="AJ90" s="1" t="str">
        <f>IFERROR(VLOOKUP(A90,[2]Лист1!$A:$B,2,0),"")</f>
        <v/>
      </c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 t="s">
        <v>132</v>
      </c>
      <c r="B91" s="1" t="s">
        <v>44</v>
      </c>
      <c r="C91" s="1">
        <v>81</v>
      </c>
      <c r="D91" s="1">
        <v>67</v>
      </c>
      <c r="E91" s="1">
        <v>16</v>
      </c>
      <c r="F91" s="1">
        <v>31</v>
      </c>
      <c r="G91" s="7">
        <v>0.3</v>
      </c>
      <c r="H91" s="1">
        <v>40</v>
      </c>
      <c r="I91" s="1" t="s">
        <v>38</v>
      </c>
      <c r="J91" s="1">
        <v>42</v>
      </c>
      <c r="K91" s="1">
        <f t="shared" si="18"/>
        <v>-26</v>
      </c>
      <c r="L91" s="1">
        <f t="shared" si="19"/>
        <v>16</v>
      </c>
      <c r="M91" s="1"/>
      <c r="N91" s="1">
        <v>0</v>
      </c>
      <c r="O91" s="1">
        <v>5.9999999999999716</v>
      </c>
      <c r="P91" s="1">
        <f t="shared" si="20"/>
        <v>3.2</v>
      </c>
      <c r="Q91" s="5"/>
      <c r="R91" s="5">
        <f t="shared" si="21"/>
        <v>0</v>
      </c>
      <c r="S91" s="5"/>
      <c r="T91" s="1"/>
      <c r="U91" s="1">
        <f t="shared" si="22"/>
        <v>11.562499999999991</v>
      </c>
      <c r="V91" s="1">
        <f t="shared" si="23"/>
        <v>11.562499999999991</v>
      </c>
      <c r="W91" s="1">
        <v>6.6</v>
      </c>
      <c r="X91" s="1">
        <v>8.1999999999999993</v>
      </c>
      <c r="Y91" s="1">
        <v>15.8</v>
      </c>
      <c r="Z91" s="1">
        <v>16.75</v>
      </c>
      <c r="AA91" s="1">
        <v>13.6666666666667</v>
      </c>
      <c r="AB91" s="1">
        <v>65.2</v>
      </c>
      <c r="AC91" s="1">
        <v>68.599999999999994</v>
      </c>
      <c r="AD91" s="1">
        <v>44.6</v>
      </c>
      <c r="AE91" s="1">
        <v>56.2</v>
      </c>
      <c r="AF91" s="1">
        <v>74.8</v>
      </c>
      <c r="AG91" s="1" t="s">
        <v>133</v>
      </c>
      <c r="AH91" s="1">
        <f t="shared" si="24"/>
        <v>0</v>
      </c>
      <c r="AI91" s="1" t="str">
        <f>IFERROR(VLOOKUP(A91,[1]Лист1!$A:$B,2,0),"")</f>
        <v/>
      </c>
      <c r="AJ91" s="1" t="str">
        <f>IFERROR(VLOOKUP(A91,[2]Лист1!$A:$B,2,0),"")</f>
        <v/>
      </c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 t="s">
        <v>134</v>
      </c>
      <c r="B92" s="1" t="s">
        <v>37</v>
      </c>
      <c r="C92" s="1">
        <v>36.177999999999997</v>
      </c>
      <c r="D92" s="1">
        <v>0.44600000000000001</v>
      </c>
      <c r="E92" s="1">
        <v>25.358000000000001</v>
      </c>
      <c r="F92" s="1">
        <v>8.07</v>
      </c>
      <c r="G92" s="7">
        <v>1</v>
      </c>
      <c r="H92" s="1">
        <v>45</v>
      </c>
      <c r="I92" s="1" t="s">
        <v>38</v>
      </c>
      <c r="J92" s="1">
        <v>25.95</v>
      </c>
      <c r="K92" s="1">
        <f t="shared" si="18"/>
        <v>-0.59199999999999875</v>
      </c>
      <c r="L92" s="1">
        <f t="shared" si="19"/>
        <v>25.358000000000001</v>
      </c>
      <c r="M92" s="1"/>
      <c r="N92" s="1">
        <v>32.566000000000003</v>
      </c>
      <c r="O92" s="1">
        <v>41.372799999999998</v>
      </c>
      <c r="P92" s="1">
        <f t="shared" si="20"/>
        <v>5.0716000000000001</v>
      </c>
      <c r="Q92" s="5"/>
      <c r="R92" s="5">
        <f t="shared" si="21"/>
        <v>0</v>
      </c>
      <c r="S92" s="5"/>
      <c r="T92" s="1"/>
      <c r="U92" s="1">
        <f t="shared" si="22"/>
        <v>16.170202697373611</v>
      </c>
      <c r="V92" s="1">
        <f t="shared" si="23"/>
        <v>16.170202697373611</v>
      </c>
      <c r="W92" s="1">
        <v>8.1568000000000005</v>
      </c>
      <c r="X92" s="1">
        <v>6.6024000000000003</v>
      </c>
      <c r="Y92" s="1">
        <v>3.415999999999999</v>
      </c>
      <c r="Z92" s="1">
        <v>1.3025</v>
      </c>
      <c r="AA92" s="1">
        <v>-0.98933333333333295</v>
      </c>
      <c r="AB92" s="1">
        <v>5.8398000000000003</v>
      </c>
      <c r="AC92" s="1">
        <v>3.7652000000000001</v>
      </c>
      <c r="AD92" s="1">
        <v>6.3109999999999999</v>
      </c>
      <c r="AE92" s="1">
        <v>7.1230000000000002</v>
      </c>
      <c r="AF92" s="1">
        <v>7.2324000000000002</v>
      </c>
      <c r="AG92" s="1"/>
      <c r="AH92" s="1">
        <f t="shared" si="24"/>
        <v>0</v>
      </c>
      <c r="AI92" s="1" t="str">
        <f>IFERROR(VLOOKUP(A92,[1]Лист1!$A:$B,2,0),"")</f>
        <v/>
      </c>
      <c r="AJ92" s="1" t="str">
        <f>IFERROR(VLOOKUP(A92,[2]Лист1!$A:$B,2,0),"")</f>
        <v/>
      </c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 t="s">
        <v>135</v>
      </c>
      <c r="B93" s="1" t="s">
        <v>44</v>
      </c>
      <c r="C93" s="1">
        <v>19</v>
      </c>
      <c r="D93" s="1">
        <v>54</v>
      </c>
      <c r="E93" s="1">
        <v>15</v>
      </c>
      <c r="F93" s="1">
        <v>40</v>
      </c>
      <c r="G93" s="7">
        <v>0.33</v>
      </c>
      <c r="H93" s="1">
        <v>40</v>
      </c>
      <c r="I93" s="1" t="s">
        <v>38</v>
      </c>
      <c r="J93" s="1">
        <v>23</v>
      </c>
      <c r="K93" s="1">
        <f t="shared" si="18"/>
        <v>-8</v>
      </c>
      <c r="L93" s="1">
        <f t="shared" si="19"/>
        <v>15</v>
      </c>
      <c r="M93" s="1"/>
      <c r="N93" s="1">
        <v>10.80000000000001</v>
      </c>
      <c r="O93" s="1"/>
      <c r="P93" s="1">
        <f t="shared" si="20"/>
        <v>3</v>
      </c>
      <c r="Q93" s="5"/>
      <c r="R93" s="5">
        <f t="shared" si="21"/>
        <v>0</v>
      </c>
      <c r="S93" s="5"/>
      <c r="T93" s="1"/>
      <c r="U93" s="1">
        <f t="shared" si="22"/>
        <v>16.933333333333337</v>
      </c>
      <c r="V93" s="1">
        <f t="shared" si="23"/>
        <v>16.933333333333337</v>
      </c>
      <c r="W93" s="1">
        <v>4.5999999999999996</v>
      </c>
      <c r="X93" s="1">
        <v>7</v>
      </c>
      <c r="Y93" s="1">
        <v>7.6</v>
      </c>
      <c r="Z93" s="1">
        <v>2.75</v>
      </c>
      <c r="AA93" s="1">
        <v>1.6666666666666701</v>
      </c>
      <c r="AB93" s="1">
        <v>18.8</v>
      </c>
      <c r="AC93" s="1">
        <v>15.6</v>
      </c>
      <c r="AD93" s="1">
        <v>4.5999999999999996</v>
      </c>
      <c r="AE93" s="1">
        <v>9.4</v>
      </c>
      <c r="AF93" s="1">
        <v>15.8</v>
      </c>
      <c r="AG93" s="1"/>
      <c r="AH93" s="1">
        <f t="shared" si="24"/>
        <v>0</v>
      </c>
      <c r="AI93" s="1" t="str">
        <f>IFERROR(VLOOKUP(A93,[1]Лист1!$A:$B,2,0),"")</f>
        <v/>
      </c>
      <c r="AJ93" s="1" t="str">
        <f>IFERROR(VLOOKUP(A93,[2]Лист1!$A:$B,2,0),"")</f>
        <v/>
      </c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20" t="s">
        <v>136</v>
      </c>
      <c r="B94" s="1" t="s">
        <v>44</v>
      </c>
      <c r="C94" s="1"/>
      <c r="D94" s="1"/>
      <c r="E94" s="1">
        <v>-2</v>
      </c>
      <c r="F94" s="1"/>
      <c r="G94" s="7">
        <v>0.33</v>
      </c>
      <c r="H94" s="1">
        <v>50</v>
      </c>
      <c r="I94" s="1" t="s">
        <v>38</v>
      </c>
      <c r="J94" s="1"/>
      <c r="K94" s="1">
        <f t="shared" si="18"/>
        <v>-2</v>
      </c>
      <c r="L94" s="1">
        <f t="shared" si="19"/>
        <v>-2</v>
      </c>
      <c r="M94" s="1"/>
      <c r="N94" s="1">
        <v>8</v>
      </c>
      <c r="O94" s="1">
        <v>8</v>
      </c>
      <c r="P94" s="1">
        <f t="shared" si="20"/>
        <v>-0.4</v>
      </c>
      <c r="Q94" s="5"/>
      <c r="R94" s="5">
        <f t="shared" si="21"/>
        <v>0</v>
      </c>
      <c r="S94" s="5"/>
      <c r="T94" s="1"/>
      <c r="U94" s="1">
        <f t="shared" si="22"/>
        <v>-40</v>
      </c>
      <c r="V94" s="1">
        <f t="shared" si="23"/>
        <v>-40</v>
      </c>
      <c r="W94" s="1">
        <v>0</v>
      </c>
      <c r="X94" s="1">
        <v>1</v>
      </c>
      <c r="Y94" s="1">
        <v>1</v>
      </c>
      <c r="Z94" s="1">
        <v>1</v>
      </c>
      <c r="AA94" s="1">
        <v>0.33333333333333298</v>
      </c>
      <c r="AB94" s="1">
        <v>4.5999999999999996</v>
      </c>
      <c r="AC94" s="1">
        <v>3.2</v>
      </c>
      <c r="AD94" s="1">
        <v>5</v>
      </c>
      <c r="AE94" s="1">
        <v>6.6</v>
      </c>
      <c r="AF94" s="1">
        <v>4.8</v>
      </c>
      <c r="AG94" s="1" t="s">
        <v>137</v>
      </c>
      <c r="AH94" s="1">
        <f t="shared" si="24"/>
        <v>0</v>
      </c>
      <c r="AI94" s="1" t="str">
        <f>IFERROR(VLOOKUP(A94,[1]Лист1!$A:$B,2,0),"")</f>
        <v/>
      </c>
      <c r="AJ94" s="1" t="str">
        <f>IFERROR(VLOOKUP(A94,[2]Лист1!$A:$B,2,0),"")</f>
        <v/>
      </c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  <row r="500" spans="1:51" x14ac:dyDescent="0.25">
      <c r="A500" s="1"/>
      <c r="B500" s="1"/>
      <c r="C500" s="1"/>
      <c r="D500" s="1"/>
      <c r="E500" s="1"/>
      <c r="F500" s="1"/>
      <c r="G500" s="7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</row>
  </sheetData>
  <autoFilter ref="A3:AH94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2025-01-29T12:47:22Z</dcterms:created>
  <dcterms:modified xsi:type="dcterms:W3CDTF">2025-01-30T07:34:26Z</dcterms:modified>
</cp:coreProperties>
</file>