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CC7976A-26FC-449A-8FAA-627732A298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Y609" i="1"/>
  <c r="X609" i="1"/>
  <c r="X608" i="1"/>
  <c r="BP607" i="1"/>
  <c r="BO607" i="1"/>
  <c r="BN607" i="1"/>
  <c r="BM607" i="1"/>
  <c r="Z607" i="1"/>
  <c r="Z608" i="1" s="1"/>
  <c r="Y607" i="1"/>
  <c r="X603" i="1"/>
  <c r="X602" i="1"/>
  <c r="BO601" i="1"/>
  <c r="BM601" i="1"/>
  <c r="Y601" i="1"/>
  <c r="BP601" i="1" s="1"/>
  <c r="BO600" i="1"/>
  <c r="BM600" i="1"/>
  <c r="Y600" i="1"/>
  <c r="Y602" i="1" s="1"/>
  <c r="P600" i="1"/>
  <c r="X598" i="1"/>
  <c r="X597" i="1"/>
  <c r="BO596" i="1"/>
  <c r="BM596" i="1"/>
  <c r="Y596" i="1"/>
  <c r="BP596" i="1" s="1"/>
  <c r="P596" i="1"/>
  <c r="BP595" i="1"/>
  <c r="BO595" i="1"/>
  <c r="BN595" i="1"/>
  <c r="BM595" i="1"/>
  <c r="Z595" i="1"/>
  <c r="Y595" i="1"/>
  <c r="P595" i="1"/>
  <c r="BO594" i="1"/>
  <c r="BM594" i="1"/>
  <c r="Y594" i="1"/>
  <c r="Y597" i="1" s="1"/>
  <c r="P594" i="1"/>
  <c r="X592" i="1"/>
  <c r="X591" i="1"/>
  <c r="BO590" i="1"/>
  <c r="BM590" i="1"/>
  <c r="Y590" i="1"/>
  <c r="BP590" i="1" s="1"/>
  <c r="BO589" i="1"/>
  <c r="BM589" i="1"/>
  <c r="Y589" i="1"/>
  <c r="BP589" i="1" s="1"/>
  <c r="P589" i="1"/>
  <c r="BP588" i="1"/>
  <c r="BO588" i="1"/>
  <c r="BN588" i="1"/>
  <c r="BM588" i="1"/>
  <c r="Z588" i="1"/>
  <c r="Y588" i="1"/>
  <c r="P588" i="1"/>
  <c r="BO587" i="1"/>
  <c r="BM587" i="1"/>
  <c r="Y587" i="1"/>
  <c r="BP587" i="1" s="1"/>
  <c r="BO586" i="1"/>
  <c r="BM586" i="1"/>
  <c r="Y586" i="1"/>
  <c r="BP586" i="1" s="1"/>
  <c r="P586" i="1"/>
  <c r="BP585" i="1"/>
  <c r="BO585" i="1"/>
  <c r="BN585" i="1"/>
  <c r="BM585" i="1"/>
  <c r="Z585" i="1"/>
  <c r="Y585" i="1"/>
  <c r="P585" i="1"/>
  <c r="BO584" i="1"/>
  <c r="BM584" i="1"/>
  <c r="Y584" i="1"/>
  <c r="BP584" i="1" s="1"/>
  <c r="BO583" i="1"/>
  <c r="BM583" i="1"/>
  <c r="Y583" i="1"/>
  <c r="BP583" i="1" s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P579" i="1" s="1"/>
  <c r="BO578" i="1"/>
  <c r="BM578" i="1"/>
  <c r="Y578" i="1"/>
  <c r="BP578" i="1" s="1"/>
  <c r="P578" i="1"/>
  <c r="BP577" i="1"/>
  <c r="BO577" i="1"/>
  <c r="BN577" i="1"/>
  <c r="BM577" i="1"/>
  <c r="Z577" i="1"/>
  <c r="Y577" i="1"/>
  <c r="Y591" i="1" s="1"/>
  <c r="X575" i="1"/>
  <c r="X574" i="1"/>
  <c r="BO573" i="1"/>
  <c r="BM573" i="1"/>
  <c r="Y573" i="1"/>
  <c r="BP573" i="1" s="1"/>
  <c r="BO572" i="1"/>
  <c r="BM572" i="1"/>
  <c r="Y572" i="1"/>
  <c r="BP572" i="1" s="1"/>
  <c r="BO571" i="1"/>
  <c r="BM571" i="1"/>
  <c r="Y571" i="1"/>
  <c r="Y574" i="1" s="1"/>
  <c r="P571" i="1"/>
  <c r="X569" i="1"/>
  <c r="X568" i="1"/>
  <c r="BO567" i="1"/>
  <c r="BM567" i="1"/>
  <c r="Y567" i="1"/>
  <c r="BP567" i="1" s="1"/>
  <c r="BO566" i="1"/>
  <c r="BM566" i="1"/>
  <c r="Y566" i="1"/>
  <c r="BP566" i="1" s="1"/>
  <c r="BO565" i="1"/>
  <c r="BM565" i="1"/>
  <c r="Y565" i="1"/>
  <c r="BP565" i="1" s="1"/>
  <c r="BO564" i="1"/>
  <c r="BM564" i="1"/>
  <c r="Y564" i="1"/>
  <c r="BP564" i="1" s="1"/>
  <c r="P564" i="1"/>
  <c r="BP563" i="1"/>
  <c r="BO563" i="1"/>
  <c r="BN563" i="1"/>
  <c r="BM563" i="1"/>
  <c r="Z563" i="1"/>
  <c r="Y563" i="1"/>
  <c r="P563" i="1"/>
  <c r="BO562" i="1"/>
  <c r="BM562" i="1"/>
  <c r="Y562" i="1"/>
  <c r="BP562" i="1" s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Y568" i="1" s="1"/>
  <c r="P553" i="1"/>
  <c r="X549" i="1"/>
  <c r="X548" i="1"/>
  <c r="BO547" i="1"/>
  <c r="BM547" i="1"/>
  <c r="Y547" i="1"/>
  <c r="Y548" i="1" s="1"/>
  <c r="P547" i="1"/>
  <c r="X545" i="1"/>
  <c r="X544" i="1"/>
  <c r="BO543" i="1"/>
  <c r="BM543" i="1"/>
  <c r="Y543" i="1"/>
  <c r="AC689" i="1" s="1"/>
  <c r="P543" i="1"/>
  <c r="X540" i="1"/>
  <c r="X539" i="1"/>
  <c r="BO538" i="1"/>
  <c r="BM538" i="1"/>
  <c r="Y538" i="1"/>
  <c r="BP538" i="1" s="1"/>
  <c r="BO537" i="1"/>
  <c r="BM537" i="1"/>
  <c r="Y537" i="1"/>
  <c r="BP537" i="1" s="1"/>
  <c r="BO536" i="1"/>
  <c r="BM536" i="1"/>
  <c r="Y536" i="1"/>
  <c r="BP536" i="1" s="1"/>
  <c r="P536" i="1"/>
  <c r="BP535" i="1"/>
  <c r="BO535" i="1"/>
  <c r="BN535" i="1"/>
  <c r="BM535" i="1"/>
  <c r="Z535" i="1"/>
  <c r="Y535" i="1"/>
  <c r="AB689" i="1" s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Y501" i="1" s="1"/>
  <c r="X479" i="1"/>
  <c r="X478" i="1"/>
  <c r="BO477" i="1"/>
  <c r="BM477" i="1"/>
  <c r="Y477" i="1"/>
  <c r="P477" i="1"/>
  <c r="X473" i="1"/>
  <c r="X472" i="1"/>
  <c r="BO471" i="1"/>
  <c r="BM471" i="1"/>
  <c r="Y471" i="1"/>
  <c r="Y472" i="1" s="1"/>
  <c r="X469" i="1"/>
  <c r="X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BO463" i="1"/>
  <c r="BM463" i="1"/>
  <c r="Y463" i="1"/>
  <c r="Y469" i="1" s="1"/>
  <c r="X461" i="1"/>
  <c r="X460" i="1"/>
  <c r="BO459" i="1"/>
  <c r="BM459" i="1"/>
  <c r="Y459" i="1"/>
  <c r="BP459" i="1" s="1"/>
  <c r="P459" i="1"/>
  <c r="BO458" i="1"/>
  <c r="BM458" i="1"/>
  <c r="Y458" i="1"/>
  <c r="Y461" i="1" s="1"/>
  <c r="P458" i="1"/>
  <c r="X456" i="1"/>
  <c r="X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Y456" i="1" s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P438" i="1" s="1"/>
  <c r="BO437" i="1"/>
  <c r="BM437" i="1"/>
  <c r="Y437" i="1"/>
  <c r="Y439" i="1" s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Y435" i="1" s="1"/>
  <c r="P432" i="1"/>
  <c r="X430" i="1"/>
  <c r="X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Y430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BP389" i="1" s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Y375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Y368" i="1" s="1"/>
  <c r="P359" i="1"/>
  <c r="X356" i="1"/>
  <c r="Y355" i="1"/>
  <c r="X355" i="1"/>
  <c r="BP354" i="1"/>
  <c r="BO354" i="1"/>
  <c r="BN354" i="1"/>
  <c r="BM354" i="1"/>
  <c r="Z354" i="1"/>
  <c r="Z355" i="1" s="1"/>
  <c r="Y354" i="1"/>
  <c r="U689" i="1" s="1"/>
  <c r="P354" i="1"/>
  <c r="X351" i="1"/>
  <c r="Y350" i="1"/>
  <c r="X350" i="1"/>
  <c r="BP349" i="1"/>
  <c r="BO349" i="1"/>
  <c r="BN349" i="1"/>
  <c r="BM349" i="1"/>
  <c r="Z349" i="1"/>
  <c r="Z350" i="1" s="1"/>
  <c r="Y349" i="1"/>
  <c r="Y351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Y347" i="1" s="1"/>
  <c r="P344" i="1"/>
  <c r="X342" i="1"/>
  <c r="X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Y336" i="1" s="1"/>
  <c r="P333" i="1"/>
  <c r="X331" i="1"/>
  <c r="X330" i="1"/>
  <c r="BO329" i="1"/>
  <c r="BM329" i="1"/>
  <c r="Y329" i="1"/>
  <c r="Y330" i="1" s="1"/>
  <c r="P329" i="1"/>
  <c r="X327" i="1"/>
  <c r="X326" i="1"/>
  <c r="BO325" i="1"/>
  <c r="BM325" i="1"/>
  <c r="Y325" i="1"/>
  <c r="S689" i="1" s="1"/>
  <c r="P325" i="1"/>
  <c r="X322" i="1"/>
  <c r="X321" i="1"/>
  <c r="BO320" i="1"/>
  <c r="BM320" i="1"/>
  <c r="Y320" i="1"/>
  <c r="BP320" i="1" s="1"/>
  <c r="P320" i="1"/>
  <c r="BP319" i="1"/>
  <c r="BO319" i="1"/>
  <c r="BN319" i="1"/>
  <c r="BM319" i="1"/>
  <c r="Z319" i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Q689" i="1" s="1"/>
  <c r="P301" i="1"/>
  <c r="X298" i="1"/>
  <c r="X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P689" i="1" s="1"/>
  <c r="P294" i="1"/>
  <c r="X291" i="1"/>
  <c r="X290" i="1"/>
  <c r="BO289" i="1"/>
  <c r="BM289" i="1"/>
  <c r="Y289" i="1"/>
  <c r="O689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M689" i="1" s="1"/>
  <c r="P276" i="1"/>
  <c r="X273" i="1"/>
  <c r="X272" i="1"/>
  <c r="BO271" i="1"/>
  <c r="BM271" i="1"/>
  <c r="Y271" i="1"/>
  <c r="Y272" i="1" s="1"/>
  <c r="P271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L689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BO238" i="1"/>
  <c r="BM238" i="1"/>
  <c r="Y238" i="1"/>
  <c r="BP238" i="1" s="1"/>
  <c r="P238" i="1"/>
  <c r="BP237" i="1"/>
  <c r="BO237" i="1"/>
  <c r="BN237" i="1"/>
  <c r="BM237" i="1"/>
  <c r="Z237" i="1"/>
  <c r="Y237" i="1"/>
  <c r="Y244" i="1" s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Y235" i="1" s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J689" i="1" s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Y164" i="1" s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P150" i="1"/>
  <c r="BO149" i="1"/>
  <c r="BM149" i="1"/>
  <c r="Y149" i="1"/>
  <c r="Y153" i="1" s="1"/>
  <c r="P149" i="1"/>
  <c r="X146" i="1"/>
  <c r="X145" i="1"/>
  <c r="BO144" i="1"/>
  <c r="BM144" i="1"/>
  <c r="Y144" i="1"/>
  <c r="Y146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0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0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99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P87" i="1"/>
  <c r="X85" i="1"/>
  <c r="X84" i="1"/>
  <c r="BO83" i="1"/>
  <c r="BM83" i="1"/>
  <c r="Y83" i="1"/>
  <c r="P83" i="1"/>
  <c r="BO82" i="1"/>
  <c r="BN82" i="1"/>
  <c r="BM82" i="1"/>
  <c r="Z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38" i="1"/>
  <c r="Y42" i="1"/>
  <c r="Y52" i="1"/>
  <c r="Y683" i="1" s="1"/>
  <c r="Y58" i="1"/>
  <c r="Y69" i="1"/>
  <c r="Y75" i="1"/>
  <c r="BP83" i="1"/>
  <c r="BN83" i="1"/>
  <c r="H9" i="1"/>
  <c r="B689" i="1"/>
  <c r="X680" i="1"/>
  <c r="X681" i="1"/>
  <c r="X683" i="1"/>
  <c r="Y24" i="1"/>
  <c r="Z27" i="1"/>
  <c r="Z33" i="1" s="1"/>
  <c r="BN27" i="1"/>
  <c r="Y680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81" i="1" s="1"/>
  <c r="Z40" i="1"/>
  <c r="Z41" i="1" s="1"/>
  <c r="BN40" i="1"/>
  <c r="BP40" i="1"/>
  <c r="Z46" i="1"/>
  <c r="Z52" i="1" s="1"/>
  <c r="BN46" i="1"/>
  <c r="BP46" i="1"/>
  <c r="Z48" i="1"/>
  <c r="BN48" i="1"/>
  <c r="Z50" i="1"/>
  <c r="BN50" i="1"/>
  <c r="Y53" i="1"/>
  <c r="Z56" i="1"/>
  <c r="Z57" i="1" s="1"/>
  <c r="BN56" i="1"/>
  <c r="Z61" i="1"/>
  <c r="Z68" i="1" s="1"/>
  <c r="BN61" i="1"/>
  <c r="BP61" i="1"/>
  <c r="Z63" i="1"/>
  <c r="BN63" i="1"/>
  <c r="Z65" i="1"/>
  <c r="BN65" i="1"/>
  <c r="Z67" i="1"/>
  <c r="BN67" i="1"/>
  <c r="Y68" i="1"/>
  <c r="Z71" i="1"/>
  <c r="Z75" i="1" s="1"/>
  <c r="BN71" i="1"/>
  <c r="BP71" i="1"/>
  <c r="Z73" i="1"/>
  <c r="BN73" i="1"/>
  <c r="Y84" i="1"/>
  <c r="Z79" i="1"/>
  <c r="Z84" i="1" s="1"/>
  <c r="BN79" i="1"/>
  <c r="Z81" i="1"/>
  <c r="BN81" i="1"/>
  <c r="Z83" i="1"/>
  <c r="Y85" i="1"/>
  <c r="Y93" i="1"/>
  <c r="Y94" i="1"/>
  <c r="BP87" i="1"/>
  <c r="BN87" i="1"/>
  <c r="Z87" i="1"/>
  <c r="Z93" i="1" s="1"/>
  <c r="Z106" i="1"/>
  <c r="Z130" i="1"/>
  <c r="Z145" i="1"/>
  <c r="Z89" i="1"/>
  <c r="BN89" i="1"/>
  <c r="Z91" i="1"/>
  <c r="BN91" i="1"/>
  <c r="Z97" i="1"/>
  <c r="Z99" i="1" s="1"/>
  <c r="BN97" i="1"/>
  <c r="Y100" i="1"/>
  <c r="E689" i="1"/>
  <c r="Z104" i="1"/>
  <c r="BN104" i="1"/>
  <c r="Y107" i="1"/>
  <c r="Z110" i="1"/>
  <c r="Z115" i="1" s="1"/>
  <c r="BN110" i="1"/>
  <c r="Z112" i="1"/>
  <c r="BN112" i="1"/>
  <c r="Y116" i="1"/>
  <c r="F689" i="1"/>
  <c r="Z120" i="1"/>
  <c r="Z124" i="1" s="1"/>
  <c r="BN120" i="1"/>
  <c r="Z122" i="1"/>
  <c r="BN122" i="1"/>
  <c r="Y125" i="1"/>
  <c r="Z128" i="1"/>
  <c r="BN128" i="1"/>
  <c r="Y131" i="1"/>
  <c r="Z134" i="1"/>
  <c r="Z140" i="1" s="1"/>
  <c r="BN134" i="1"/>
  <c r="Z136" i="1"/>
  <c r="BN136" i="1"/>
  <c r="Z138" i="1"/>
  <c r="BN138" i="1"/>
  <c r="Y141" i="1"/>
  <c r="Z144" i="1"/>
  <c r="BN144" i="1"/>
  <c r="BP144" i="1"/>
  <c r="Z149" i="1"/>
  <c r="BN149" i="1"/>
  <c r="BP151" i="1"/>
  <c r="BN151" i="1"/>
  <c r="Z151" i="1"/>
  <c r="Y158" i="1"/>
  <c r="BP155" i="1"/>
  <c r="BN155" i="1"/>
  <c r="Z155" i="1"/>
  <c r="Z157" i="1" s="1"/>
  <c r="BP162" i="1"/>
  <c r="BN162" i="1"/>
  <c r="Z162" i="1"/>
  <c r="H689" i="1"/>
  <c r="Y168" i="1"/>
  <c r="BP167" i="1"/>
  <c r="BN167" i="1"/>
  <c r="Z167" i="1"/>
  <c r="Z168" i="1" s="1"/>
  <c r="Y169" i="1"/>
  <c r="Y176" i="1"/>
  <c r="BP171" i="1"/>
  <c r="BN171" i="1"/>
  <c r="Z171" i="1"/>
  <c r="Y177" i="1"/>
  <c r="Y106" i="1"/>
  <c r="Y124" i="1"/>
  <c r="G689" i="1"/>
  <c r="Y152" i="1"/>
  <c r="BP149" i="1"/>
  <c r="Y163" i="1"/>
  <c r="BP160" i="1"/>
  <c r="BN160" i="1"/>
  <c r="Z160" i="1"/>
  <c r="Z163" i="1" s="1"/>
  <c r="BP173" i="1"/>
  <c r="BN173" i="1"/>
  <c r="Z173" i="1"/>
  <c r="Y181" i="1"/>
  <c r="Y199" i="1"/>
  <c r="Y204" i="1"/>
  <c r="Y210" i="1"/>
  <c r="Y220" i="1"/>
  <c r="Y234" i="1"/>
  <c r="Y243" i="1"/>
  <c r="Y256" i="1"/>
  <c r="Y269" i="1"/>
  <c r="Y273" i="1"/>
  <c r="Y286" i="1"/>
  <c r="Y291" i="1"/>
  <c r="Y298" i="1"/>
  <c r="Y307" i="1"/>
  <c r="Y322" i="1"/>
  <c r="Y327" i="1"/>
  <c r="Y331" i="1"/>
  <c r="Y335" i="1"/>
  <c r="Y342" i="1"/>
  <c r="Y346" i="1"/>
  <c r="Y374" i="1"/>
  <c r="Y384" i="1"/>
  <c r="Y391" i="1"/>
  <c r="Y397" i="1"/>
  <c r="Y403" i="1"/>
  <c r="Y414" i="1"/>
  <c r="Y434" i="1"/>
  <c r="Y440" i="1"/>
  <c r="Z459" i="1"/>
  <c r="BN459" i="1"/>
  <c r="Y460" i="1"/>
  <c r="Z465" i="1"/>
  <c r="BN465" i="1"/>
  <c r="Z467" i="1"/>
  <c r="BN467" i="1"/>
  <c r="Y468" i="1"/>
  <c r="Y473" i="1"/>
  <c r="Y478" i="1"/>
  <c r="BP477" i="1"/>
  <c r="Z689" i="1"/>
  <c r="Y479" i="1"/>
  <c r="BP484" i="1"/>
  <c r="BN484" i="1"/>
  <c r="Z484" i="1"/>
  <c r="Z500" i="1" s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Z175" i="1"/>
  <c r="BN175" i="1"/>
  <c r="Z179" i="1"/>
  <c r="Z181" i="1" s="1"/>
  <c r="BN179" i="1"/>
  <c r="BP179" i="1"/>
  <c r="I689" i="1"/>
  <c r="Y188" i="1"/>
  <c r="Z191" i="1"/>
  <c r="Z198" i="1" s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BN212" i="1"/>
  <c r="BP212" i="1"/>
  <c r="Z214" i="1"/>
  <c r="BN214" i="1"/>
  <c r="Z216" i="1"/>
  <c r="BN216" i="1"/>
  <c r="Z218" i="1"/>
  <c r="BN218" i="1"/>
  <c r="Z224" i="1"/>
  <c r="Z234" i="1" s="1"/>
  <c r="BN224" i="1"/>
  <c r="Z226" i="1"/>
  <c r="BN226" i="1"/>
  <c r="Z228" i="1"/>
  <c r="BN228" i="1"/>
  <c r="Z230" i="1"/>
  <c r="BN230" i="1"/>
  <c r="Z232" i="1"/>
  <c r="BN232" i="1"/>
  <c r="Z238" i="1"/>
  <c r="Z243" i="1" s="1"/>
  <c r="BN238" i="1"/>
  <c r="Z239" i="1"/>
  <c r="BN239" i="1"/>
  <c r="Z241" i="1"/>
  <c r="BN241" i="1"/>
  <c r="K689" i="1"/>
  <c r="Z248" i="1"/>
  <c r="Z255" i="1" s="1"/>
  <c r="BN248" i="1"/>
  <c r="Z250" i="1"/>
  <c r="BN250" i="1"/>
  <c r="Z252" i="1"/>
  <c r="BN252" i="1"/>
  <c r="Z254" i="1"/>
  <c r="BN254" i="1"/>
  <c r="Y255" i="1"/>
  <c r="Z259" i="1"/>
  <c r="Z268" i="1" s="1"/>
  <c r="BN259" i="1"/>
  <c r="BP259" i="1"/>
  <c r="Z261" i="1"/>
  <c r="BN261" i="1"/>
  <c r="Z263" i="1"/>
  <c r="BN263" i="1"/>
  <c r="Z265" i="1"/>
  <c r="BN265" i="1"/>
  <c r="Z267" i="1"/>
  <c r="BN267" i="1"/>
  <c r="Y268" i="1"/>
  <c r="Z271" i="1"/>
  <c r="Z272" i="1" s="1"/>
  <c r="BN271" i="1"/>
  <c r="BP271" i="1"/>
  <c r="Z276" i="1"/>
  <c r="BN276" i="1"/>
  <c r="BP276" i="1"/>
  <c r="Z278" i="1"/>
  <c r="BN278" i="1"/>
  <c r="Z280" i="1"/>
  <c r="BN280" i="1"/>
  <c r="Z282" i="1"/>
  <c r="BN282" i="1"/>
  <c r="Z284" i="1"/>
  <c r="BN284" i="1"/>
  <c r="Y285" i="1"/>
  <c r="Z289" i="1"/>
  <c r="Z290" i="1" s="1"/>
  <c r="BN289" i="1"/>
  <c r="BP289" i="1"/>
  <c r="Y290" i="1"/>
  <c r="Z294" i="1"/>
  <c r="BN294" i="1"/>
  <c r="BP294" i="1"/>
  <c r="Z296" i="1"/>
  <c r="BN296" i="1"/>
  <c r="Y297" i="1"/>
  <c r="Z301" i="1"/>
  <c r="BN301" i="1"/>
  <c r="BP301" i="1"/>
  <c r="Z303" i="1"/>
  <c r="BN303" i="1"/>
  <c r="Z305" i="1"/>
  <c r="BN305" i="1"/>
  <c r="Y308" i="1"/>
  <c r="R689" i="1"/>
  <c r="Y313" i="1"/>
  <c r="Z320" i="1"/>
  <c r="Z321" i="1" s="1"/>
  <c r="BN320" i="1"/>
  <c r="Z325" i="1"/>
  <c r="Z326" i="1" s="1"/>
  <c r="BN325" i="1"/>
  <c r="BP325" i="1"/>
  <c r="Y326" i="1"/>
  <c r="Z329" i="1"/>
  <c r="Z330" i="1" s="1"/>
  <c r="BN329" i="1"/>
  <c r="BP329" i="1"/>
  <c r="Z333" i="1"/>
  <c r="Z335" i="1" s="1"/>
  <c r="BN333" i="1"/>
  <c r="BP333" i="1"/>
  <c r="T689" i="1"/>
  <c r="Z340" i="1"/>
  <c r="Z341" i="1" s="1"/>
  <c r="BN340" i="1"/>
  <c r="Y341" i="1"/>
  <c r="Z344" i="1"/>
  <c r="Z346" i="1" s="1"/>
  <c r="BN344" i="1"/>
  <c r="BP344" i="1"/>
  <c r="Y356" i="1"/>
  <c r="V689" i="1"/>
  <c r="Z360" i="1"/>
  <c r="Z367" i="1" s="1"/>
  <c r="BN360" i="1"/>
  <c r="Z362" i="1"/>
  <c r="BN362" i="1"/>
  <c r="Z364" i="1"/>
  <c r="BN364" i="1"/>
  <c r="Z366" i="1"/>
  <c r="BN366" i="1"/>
  <c r="Y367" i="1"/>
  <c r="Z370" i="1"/>
  <c r="BN370" i="1"/>
  <c r="BP370" i="1"/>
  <c r="Z372" i="1"/>
  <c r="BN372" i="1"/>
  <c r="Z378" i="1"/>
  <c r="Z383" i="1" s="1"/>
  <c r="BN378" i="1"/>
  <c r="Z380" i="1"/>
  <c r="BN380" i="1"/>
  <c r="Z382" i="1"/>
  <c r="BN382" i="1"/>
  <c r="Z386" i="1"/>
  <c r="Z390" i="1" s="1"/>
  <c r="BN386" i="1"/>
  <c r="BP386" i="1"/>
  <c r="Z388" i="1"/>
  <c r="BN388" i="1"/>
  <c r="Z389" i="1"/>
  <c r="BN389" i="1"/>
  <c r="Z395" i="1"/>
  <c r="Z397" i="1" s="1"/>
  <c r="BN395" i="1"/>
  <c r="Z401" i="1"/>
  <c r="Z403" i="1" s="1"/>
  <c r="BN401" i="1"/>
  <c r="W689" i="1"/>
  <c r="Y409" i="1"/>
  <c r="Z412" i="1"/>
  <c r="Z414" i="1" s="1"/>
  <c r="BN412" i="1"/>
  <c r="X689" i="1"/>
  <c r="Z420" i="1"/>
  <c r="Z429" i="1" s="1"/>
  <c r="BN420" i="1"/>
  <c r="Z422" i="1"/>
  <c r="BN422" i="1"/>
  <c r="Z424" i="1"/>
  <c r="BN424" i="1"/>
  <c r="Z426" i="1"/>
  <c r="BN426" i="1"/>
  <c r="Z428" i="1"/>
  <c r="BN428" i="1"/>
  <c r="Y429" i="1"/>
  <c r="Z432" i="1"/>
  <c r="Z434" i="1" s="1"/>
  <c r="BN432" i="1"/>
  <c r="BP432" i="1"/>
  <c r="Z437" i="1"/>
  <c r="Z439" i="1" s="1"/>
  <c r="BN437" i="1"/>
  <c r="BP437" i="1"/>
  <c r="Z438" i="1"/>
  <c r="BN438" i="1"/>
  <c r="Y689" i="1"/>
  <c r="Z448" i="1"/>
  <c r="Z455" i="1" s="1"/>
  <c r="BN448" i="1"/>
  <c r="Z450" i="1"/>
  <c r="BN450" i="1"/>
  <c r="Z452" i="1"/>
  <c r="BN452" i="1"/>
  <c r="Z454" i="1"/>
  <c r="BN454" i="1"/>
  <c r="Y455" i="1"/>
  <c r="Z458" i="1"/>
  <c r="Z460" i="1" s="1"/>
  <c r="BN458" i="1"/>
  <c r="BP458" i="1"/>
  <c r="Z463" i="1"/>
  <c r="Z468" i="1" s="1"/>
  <c r="BN463" i="1"/>
  <c r="BP463" i="1"/>
  <c r="Z464" i="1"/>
  <c r="BN464" i="1"/>
  <c r="Z466" i="1"/>
  <c r="BN466" i="1"/>
  <c r="Z471" i="1"/>
  <c r="Z472" i="1" s="1"/>
  <c r="BN471" i="1"/>
  <c r="BP471" i="1"/>
  <c r="Z477" i="1"/>
  <c r="Z478" i="1" s="1"/>
  <c r="BN477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24" i="1"/>
  <c r="BP518" i="1"/>
  <c r="BN518" i="1"/>
  <c r="Z518" i="1"/>
  <c r="Y523" i="1"/>
  <c r="Y540" i="1"/>
  <c r="Y545" i="1"/>
  <c r="Y549" i="1"/>
  <c r="Y569" i="1"/>
  <c r="Y575" i="1"/>
  <c r="Y592" i="1"/>
  <c r="Y598" i="1"/>
  <c r="Y603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Y653" i="1"/>
  <c r="AG689" i="1"/>
  <c r="Y665" i="1"/>
  <c r="BP663" i="1"/>
  <c r="BN663" i="1"/>
  <c r="Z663" i="1"/>
  <c r="AD689" i="1"/>
  <c r="AA689" i="1"/>
  <c r="Y516" i="1"/>
  <c r="Z521" i="1"/>
  <c r="BN521" i="1"/>
  <c r="Z536" i="1"/>
  <c r="Z539" i="1" s="1"/>
  <c r="BN536" i="1"/>
  <c r="Z537" i="1"/>
  <c r="BN537" i="1"/>
  <c r="Z538" i="1"/>
  <c r="BN538" i="1"/>
  <c r="Y539" i="1"/>
  <c r="Z543" i="1"/>
  <c r="Z544" i="1" s="1"/>
  <c r="BN543" i="1"/>
  <c r="BP543" i="1"/>
  <c r="Y544" i="1"/>
  <c r="Z547" i="1"/>
  <c r="Z548" i="1" s="1"/>
  <c r="BN547" i="1"/>
  <c r="BP547" i="1"/>
  <c r="Z553" i="1"/>
  <c r="BN553" i="1"/>
  <c r="BP553" i="1"/>
  <c r="Z555" i="1"/>
  <c r="BN555" i="1"/>
  <c r="Z557" i="1"/>
  <c r="BN557" i="1"/>
  <c r="Z559" i="1"/>
  <c r="BN559" i="1"/>
  <c r="Z561" i="1"/>
  <c r="BN561" i="1"/>
  <c r="Z562" i="1"/>
  <c r="BN562" i="1"/>
  <c r="Z564" i="1"/>
  <c r="BN564" i="1"/>
  <c r="Z565" i="1"/>
  <c r="BN565" i="1"/>
  <c r="Z566" i="1"/>
  <c r="BN566" i="1"/>
  <c r="Z567" i="1"/>
  <c r="BN567" i="1"/>
  <c r="Z571" i="1"/>
  <c r="Z574" i="1" s="1"/>
  <c r="BN571" i="1"/>
  <c r="BP571" i="1"/>
  <c r="Z572" i="1"/>
  <c r="BN572" i="1"/>
  <c r="Z573" i="1"/>
  <c r="BN573" i="1"/>
  <c r="Z578" i="1"/>
  <c r="Z591" i="1" s="1"/>
  <c r="BN578" i="1"/>
  <c r="Z579" i="1"/>
  <c r="BN579" i="1"/>
  <c r="Z583" i="1"/>
  <c r="BN583" i="1"/>
  <c r="Z584" i="1"/>
  <c r="BN584" i="1"/>
  <c r="Z586" i="1"/>
  <c r="BN586" i="1"/>
  <c r="Z587" i="1"/>
  <c r="BN587" i="1"/>
  <c r="Z589" i="1"/>
  <c r="BN589" i="1"/>
  <c r="Z590" i="1"/>
  <c r="BN590" i="1"/>
  <c r="Z594" i="1"/>
  <c r="BN594" i="1"/>
  <c r="BP594" i="1"/>
  <c r="Z596" i="1"/>
  <c r="BN596" i="1"/>
  <c r="Z600" i="1"/>
  <c r="Z602" i="1" s="1"/>
  <c r="BN600" i="1"/>
  <c r="BP600" i="1"/>
  <c r="Z601" i="1"/>
  <c r="BN601" i="1"/>
  <c r="AE689" i="1"/>
  <c r="Y608" i="1"/>
  <c r="BP628" i="1"/>
  <c r="BN628" i="1"/>
  <c r="Z628" i="1"/>
  <c r="BP630" i="1"/>
  <c r="BN630" i="1"/>
  <c r="Z630" i="1"/>
  <c r="Y632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682" i="1" l="1"/>
  <c r="Z652" i="1"/>
  <c r="Z597" i="1"/>
  <c r="Z568" i="1"/>
  <c r="Z665" i="1"/>
  <c r="Z523" i="1"/>
  <c r="Z374" i="1"/>
  <c r="Z307" i="1"/>
  <c r="Z297" i="1"/>
  <c r="Z285" i="1"/>
  <c r="Z220" i="1"/>
  <c r="Z176" i="1"/>
  <c r="Y679" i="1"/>
  <c r="Z631" i="1"/>
  <c r="Z152" i="1"/>
  <c r="Z684" i="1" s="1"/>
  <c r="X682" i="1"/>
</calcChain>
</file>

<file path=xl/sharedStrings.xml><?xml version="1.0" encoding="utf-8"?>
<sst xmlns="http://schemas.openxmlformats.org/spreadsheetml/2006/main" count="3186" uniqueCount="1099">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</sst>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75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27</v>
      </c>
      <c r="Y47" s="780">
        <f t="shared" si="6"/>
        <v>32.400000000000006</v>
      </c>
      <c r="Z47" s="36">
        <f>IFERROR(IF(Y47=0,"",ROUNDUP(Y47/H47,0)*0.01898),"")</f>
        <v>5.6940000000000004E-2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28.087499999999995</v>
      </c>
      <c r="BN47" s="64">
        <f t="shared" si="8"/>
        <v>33.705000000000005</v>
      </c>
      <c r="BO47" s="64">
        <f t="shared" si="9"/>
        <v>3.90625E-2</v>
      </c>
      <c r="BP47" s="64">
        <f t="shared" si="10"/>
        <v>4.6875000000000007E-2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2.5</v>
      </c>
      <c r="Y52" s="781">
        <f>IFERROR(Y46/H46,"0")+IFERROR(Y47/H47,"0")+IFERROR(Y48/H48,"0")+IFERROR(Y49/H49,"0")+IFERROR(Y50/H50,"0")+IFERROR(Y51/H51,"0")</f>
        <v>3.0000000000000004</v>
      </c>
      <c r="Z52" s="781">
        <f>IFERROR(IF(Z46="",0,Z46),"0")+IFERROR(IF(Z47="",0,Z47),"0")+IFERROR(IF(Z48="",0,Z48),"0")+IFERROR(IF(Z49="",0,Z49),"0")+IFERROR(IF(Z50="",0,Z50),"0")+IFERROR(IF(Z51="",0,Z51),"0")</f>
        <v>5.6940000000000004E-2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27</v>
      </c>
      <c r="Y53" s="781">
        <f>IFERROR(SUM(Y46:Y51),"0")</f>
        <v>32.400000000000006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146</v>
      </c>
      <c r="B63" s="54" t="s">
        <v>147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152</v>
      </c>
      <c r="B65" s="54" t="s">
        <v>153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customHeight="1" x14ac:dyDescent="0.25">
      <c r="A70" s="799" t="s">
        <v>160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customHeight="1" x14ac:dyDescent="0.25">
      <c r="A72" s="54" t="s">
        <v>164</v>
      </c>
      <c r="B72" s="54" t="s">
        <v>165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167</v>
      </c>
      <c r="B73" s="54" t="s">
        <v>168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171</v>
      </c>
      <c r="B78" s="54" t="s">
        <v>172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174</v>
      </c>
      <c r="B79" s="54" t="s">
        <v>175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180</v>
      </c>
      <c r="B81" s="54" t="s">
        <v>181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182</v>
      </c>
      <c r="B82" s="54" t="s">
        <v>183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3</v>
      </c>
      <c r="Y83" s="780">
        <f t="shared" si="16"/>
        <v>3.6</v>
      </c>
      <c r="Z83" s="36">
        <f>IFERROR(IF(Y83=0,"",ROUNDUP(Y83/H83,0)*0.00502),"")</f>
        <v>1.004E-2</v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3.1666666666666661</v>
      </c>
      <c r="BN83" s="64">
        <f t="shared" si="18"/>
        <v>3.8</v>
      </c>
      <c r="BO83" s="64">
        <f t="shared" si="19"/>
        <v>7.1225071225071226E-3</v>
      </c>
      <c r="BP83" s="64">
        <f t="shared" si="20"/>
        <v>8.5470085470085479E-3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1.6666666666666665</v>
      </c>
      <c r="Y84" s="781">
        <f>IFERROR(Y78/H78,"0")+IFERROR(Y79/H79,"0")+IFERROR(Y80/H80,"0")+IFERROR(Y81/H81,"0")+IFERROR(Y82/H82,"0")+IFERROR(Y83/H83,"0")</f>
        <v>2</v>
      </c>
      <c r="Z84" s="781">
        <f>IFERROR(IF(Z78="",0,Z78),"0")+IFERROR(IF(Z79="",0,Z79),"0")+IFERROR(IF(Z80="",0,Z80),"0")+IFERROR(IF(Z81="",0,Z81),"0")+IFERROR(IF(Z82="",0,Z82),"0")+IFERROR(IF(Z83="",0,Z83),"0")</f>
        <v>1.004E-2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3</v>
      </c>
      <c r="Y85" s="781">
        <f>IFERROR(SUM(Y78:Y83),"0")</f>
        <v>3.6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186</v>
      </c>
      <c r="B87" s="54" t="s">
        <v>187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192</v>
      </c>
      <c r="B89" s="54" t="s">
        <v>193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201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202</v>
      </c>
      <c r="B96" s="54" t="s">
        <v>203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76</v>
      </c>
      <c r="Y97" s="780">
        <f>IFERROR(IF(X97="",0,CEILING((X97/$H97),1)*$H97),"")</f>
        <v>84</v>
      </c>
      <c r="Z97" s="36">
        <f>IFERROR(IF(Y97=0,"",ROUNDUP(Y97/H97,0)*0.01898),"")</f>
        <v>0.1898</v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80.695714285714288</v>
      </c>
      <c r="BN97" s="64">
        <f>IFERROR(Y97*I97/H97,"0")</f>
        <v>89.19</v>
      </c>
      <c r="BO97" s="64">
        <f>IFERROR(1/J97*(X97/H97),"0")</f>
        <v>0.14136904761904762</v>
      </c>
      <c r="BP97" s="64">
        <f>IFERROR(1/J97*(Y97/H97),"0")</f>
        <v>0.15625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9.0476190476190474</v>
      </c>
      <c r="Y99" s="781">
        <f>IFERROR(Y96/H96,"0")+IFERROR(Y97/H97,"0")+IFERROR(Y98/H98,"0")</f>
        <v>10</v>
      </c>
      <c r="Z99" s="781">
        <f>IFERROR(IF(Z96="",0,Z96),"0")+IFERROR(IF(Z97="",0,Z97),"0")+IFERROR(IF(Z98="",0,Z98),"0")</f>
        <v>0.1898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76</v>
      </c>
      <c r="Y100" s="781">
        <f>IFERROR(SUM(Y96:Y98),"0")</f>
        <v>84</v>
      </c>
      <c r="Z100" s="37"/>
      <c r="AA100" s="782"/>
      <c r="AB100" s="782"/>
      <c r="AC100" s="782"/>
    </row>
    <row r="101" spans="1:68" ht="16.5" customHeight="1" x14ac:dyDescent="0.25">
      <c r="A101" s="796" t="s">
        <v>209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213</v>
      </c>
      <c r="B104" s="54" t="s">
        <v>214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218</v>
      </c>
      <c r="B109" s="54" t="s">
        <v>219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374</v>
      </c>
      <c r="Y110" s="780">
        <f t="shared" si="26"/>
        <v>378</v>
      </c>
      <c r="Z110" s="36">
        <f>IFERROR(IF(Y110=0,"",ROUNDUP(Y110/H110,0)*0.01898),"")</f>
        <v>0.85409999999999997</v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397.10785714285714</v>
      </c>
      <c r="BN110" s="64">
        <f t="shared" si="28"/>
        <v>401.35500000000002</v>
      </c>
      <c r="BO110" s="64">
        <f t="shared" si="29"/>
        <v>0.69568452380952372</v>
      </c>
      <c r="BP110" s="64">
        <f t="shared" si="30"/>
        <v>0.703125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227</v>
      </c>
      <c r="B114" s="54" t="s">
        <v>229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29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44.523809523809518</v>
      </c>
      <c r="Y115" s="781">
        <f>IFERROR(Y109/H109,"0")+IFERROR(Y110/H110,"0")+IFERROR(Y111/H111,"0")+IFERROR(Y112/H112,"0")+IFERROR(Y113/H113,"0")+IFERROR(Y114/H114,"0")</f>
        <v>45</v>
      </c>
      <c r="Z115" s="781">
        <f>IFERROR(IF(Z109="",0,Z109),"0")+IFERROR(IF(Z110="",0,Z110),"0")+IFERROR(IF(Z111="",0,Z111),"0")+IFERROR(IF(Z112="",0,Z112),"0")+IFERROR(IF(Z113="",0,Z113),"0")+IFERROR(IF(Z114="",0,Z114),"0")</f>
        <v>0.85409999999999997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374</v>
      </c>
      <c r="Y116" s="781">
        <f>IFERROR(SUM(Y109:Y114),"0")</f>
        <v>378</v>
      </c>
      <c r="Z116" s="37"/>
      <c r="AA116" s="782"/>
      <c r="AB116" s="782"/>
      <c r="AC116" s="782"/>
    </row>
    <row r="117" spans="1:68" ht="16.5" customHeight="1" x14ac:dyDescent="0.25">
      <c r="A117" s="796" t="s">
        <v>231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232</v>
      </c>
      <c r="B119" s="54" t="s">
        <v>233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18</v>
      </c>
      <c r="Y120" s="780">
        <f>IFERROR(IF(X120="",0,CEILING((X120/$H120),1)*$H120),"")</f>
        <v>22.4</v>
      </c>
      <c r="Z120" s="36">
        <f>IFERROR(IF(Y120=0,"",ROUNDUP(Y120/H120,0)*0.01898),"")</f>
        <v>3.7960000000000001E-2</v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18.699107142857144</v>
      </c>
      <c r="BN120" s="64">
        <f>IFERROR(Y120*I120/H120,"0")</f>
        <v>23.27</v>
      </c>
      <c r="BO120" s="64">
        <f>IFERROR(1/J120*(X120/H120),"0")</f>
        <v>2.5111607142857144E-2</v>
      </c>
      <c r="BP120" s="64">
        <f>IFERROR(1/J120*(Y120/H120),"0")</f>
        <v>3.125E-2</v>
      </c>
    </row>
    <row r="121" spans="1:68" ht="16.5" customHeight="1" x14ac:dyDescent="0.25">
      <c r="A121" s="54" t="s">
        <v>236</v>
      </c>
      <c r="B121" s="54" t="s">
        <v>237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240</v>
      </c>
      <c r="B123" s="54" t="s">
        <v>241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1.6071428571428572</v>
      </c>
      <c r="Y124" s="781">
        <f>IFERROR(Y119/H119,"0")+IFERROR(Y120/H120,"0")+IFERROR(Y121/H121,"0")+IFERROR(Y122/H122,"0")+IFERROR(Y123/H123,"0")</f>
        <v>2</v>
      </c>
      <c r="Z124" s="781">
        <f>IFERROR(IF(Z119="",0,Z119),"0")+IFERROR(IF(Z120="",0,Z120),"0")+IFERROR(IF(Z121="",0,Z121),"0")+IFERROR(IF(Z122="",0,Z122),"0")+IFERROR(IF(Z123="",0,Z123),"0")</f>
        <v>3.7960000000000001E-2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18</v>
      </c>
      <c r="Y125" s="781">
        <f>IFERROR(SUM(Y119:Y123),"0")</f>
        <v>22.4</v>
      </c>
      <c r="Z125" s="37"/>
      <c r="AA125" s="782"/>
      <c r="AB125" s="782"/>
      <c r="AC125" s="782"/>
    </row>
    <row r="126" spans="1:68" ht="14.25" customHeight="1" x14ac:dyDescent="0.25">
      <c r="A126" s="799" t="s">
        <v>160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31</v>
      </c>
      <c r="Y127" s="780">
        <f>IFERROR(IF(X127="",0,CEILING((X127/$H127),1)*$H127),"")</f>
        <v>32.400000000000006</v>
      </c>
      <c r="Z127" s="36">
        <f>IFERROR(IF(Y127=0,"",ROUNDUP(Y127/H127,0)*0.01898),"")</f>
        <v>5.6940000000000004E-2</v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32.248611111111103</v>
      </c>
      <c r="BN127" s="64">
        <f>IFERROR(Y127*I127/H127,"0")</f>
        <v>33.705000000000005</v>
      </c>
      <c r="BO127" s="64">
        <f>IFERROR(1/J127*(X127/H127),"0")</f>
        <v>4.4849537037037035E-2</v>
      </c>
      <c r="BP127" s="64">
        <f>IFERROR(1/J127*(Y127/H127),"0")</f>
        <v>4.6875000000000007E-2</v>
      </c>
    </row>
    <row r="128" spans="1:68" ht="16.5" customHeight="1" x14ac:dyDescent="0.25">
      <c r="A128" s="54" t="s">
        <v>245</v>
      </c>
      <c r="B128" s="54" t="s">
        <v>246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2.8703703703703702</v>
      </c>
      <c r="Y130" s="781">
        <f>IFERROR(Y127/H127,"0")+IFERROR(Y128/H128,"0")+IFERROR(Y129/H129,"0")</f>
        <v>3.0000000000000004</v>
      </c>
      <c r="Z130" s="781">
        <f>IFERROR(IF(Z127="",0,Z127),"0")+IFERROR(IF(Z128="",0,Z128),"0")+IFERROR(IF(Z129="",0,Z129),"0")</f>
        <v>5.6940000000000004E-2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31</v>
      </c>
      <c r="Y131" s="781">
        <f>IFERROR(SUM(Y127:Y129),"0")</f>
        <v>32.400000000000006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249</v>
      </c>
      <c r="B133" s="54" t="s">
        <v>250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254</v>
      </c>
      <c r="B135" s="54" t="s">
        <v>255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257</v>
      </c>
      <c r="B136" s="54" t="s">
        <v>258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261</v>
      </c>
      <c r="B138" s="54" t="s">
        <v>262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263</v>
      </c>
      <c r="B139" s="54" t="s">
        <v>264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0</v>
      </c>
      <c r="Y140" s="781">
        <f>IFERROR(Y133/H133,"0")+IFERROR(Y134/H134,"0")+IFERROR(Y135/H135,"0")+IFERROR(Y136/H136,"0")+IFERROR(Y137/H137,"0")+IFERROR(Y138/H138,"0")+IFERROR(Y139/H139,"0")</f>
        <v>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0</v>
      </c>
      <c r="Y141" s="781">
        <f>IFERROR(SUM(Y133:Y139),"0")</f>
        <v>0</v>
      </c>
      <c r="Z141" s="37"/>
      <c r="AA141" s="782"/>
      <c r="AB141" s="782"/>
      <c r="AC141" s="782"/>
    </row>
    <row r="142" spans="1:68" ht="14.25" customHeight="1" x14ac:dyDescent="0.25">
      <c r="A142" s="799" t="s">
        <v>201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266</v>
      </c>
      <c r="B143" s="54" t="s">
        <v>267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269</v>
      </c>
      <c r="B144" s="54" t="s">
        <v>270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272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273</v>
      </c>
      <c r="B149" s="54" t="s">
        <v>274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277</v>
      </c>
      <c r="B150" s="54" t="s">
        <v>278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277</v>
      </c>
      <c r="B151" s="54" t="s">
        <v>280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281</v>
      </c>
      <c r="B155" s="54" t="s">
        <v>282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281</v>
      </c>
      <c r="B156" s="54" t="s">
        <v>284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285</v>
      </c>
      <c r="B160" s="54" t="s">
        <v>286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289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288</v>
      </c>
      <c r="B162" s="54" t="s">
        <v>290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291</v>
      </c>
      <c r="B167" s="54" t="s">
        <v>292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294</v>
      </c>
      <c r="B171" s="54" t="s">
        <v>295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297</v>
      </c>
      <c r="B172" s="54" t="s">
        <v>298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300</v>
      </c>
      <c r="B173" s="54" t="s">
        <v>301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303</v>
      </c>
      <c r="B174" s="54" t="s">
        <v>304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307</v>
      </c>
      <c r="B179" s="54" t="s">
        <v>308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310</v>
      </c>
      <c r="B180" s="54" t="s">
        <v>311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313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314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160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315</v>
      </c>
      <c r="B186" s="54" t="s">
        <v>316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65</v>
      </c>
      <c r="Y190" s="780">
        <f t="shared" ref="Y190:Y197" si="36">IFERROR(IF(X190="",0,CEILING((X190/$H190),1)*$H190),"")</f>
        <v>67.2</v>
      </c>
      <c r="Z190" s="36">
        <f>IFERROR(IF(Y190=0,"",ROUNDUP(Y190/H190,0)*0.00902),"")</f>
        <v>0.14432</v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69.178571428571431</v>
      </c>
      <c r="BN190" s="64">
        <f t="shared" ref="BN190:BN197" si="38">IFERROR(Y190*I190/H190,"0")</f>
        <v>71.52</v>
      </c>
      <c r="BO190" s="64">
        <f t="shared" ref="BO190:BO197" si="39">IFERROR(1/J190*(X190/H190),"0")</f>
        <v>0.11724386724386725</v>
      </c>
      <c r="BP190" s="64">
        <f t="shared" ref="BP190:BP197" si="40">IFERROR(1/J190*(Y190/H190),"0")</f>
        <v>0.12121212121212122</v>
      </c>
    </row>
    <row r="191" spans="1:68" ht="27" customHeight="1" x14ac:dyDescent="0.25">
      <c r="A191" s="54" t="s">
        <v>321</v>
      </c>
      <c r="B191" s="54" t="s">
        <v>322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48</v>
      </c>
      <c r="Y192" s="780">
        <f t="shared" si="36"/>
        <v>50.400000000000006</v>
      </c>
      <c r="Z192" s="36">
        <f>IFERROR(IF(Y192=0,"",ROUNDUP(Y192/H192,0)*0.00902),"")</f>
        <v>0.10824</v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50.4</v>
      </c>
      <c r="BN192" s="64">
        <f t="shared" si="38"/>
        <v>52.920000000000009</v>
      </c>
      <c r="BO192" s="64">
        <f t="shared" si="39"/>
        <v>8.658008658008659E-2</v>
      </c>
      <c r="BP192" s="64">
        <f t="shared" si="40"/>
        <v>9.0909090909090912E-2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329</v>
      </c>
      <c r="B194" s="54" t="s">
        <v>330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333</v>
      </c>
      <c r="B196" s="54" t="s">
        <v>334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335</v>
      </c>
      <c r="B197" s="54" t="s">
        <v>336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26.904761904761905</v>
      </c>
      <c r="Y198" s="781">
        <f>IFERROR(Y190/H190,"0")+IFERROR(Y191/H191,"0")+IFERROR(Y192/H192,"0")+IFERROR(Y193/H193,"0")+IFERROR(Y194/H194,"0")+IFERROR(Y195/H195,"0")+IFERROR(Y196/H196,"0")+IFERROR(Y197/H197,"0")</f>
        <v>28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0.25256000000000001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113</v>
      </c>
      <c r="Y199" s="781">
        <f>IFERROR(SUM(Y190:Y197),"0")</f>
        <v>117.60000000000001</v>
      </c>
      <c r="Z199" s="37"/>
      <c r="AA199" s="782"/>
      <c r="AB199" s="782"/>
      <c r="AC199" s="782"/>
    </row>
    <row r="200" spans="1:68" ht="16.5" customHeight="1" x14ac:dyDescent="0.25">
      <c r="A200" s="796" t="s">
        <v>338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339</v>
      </c>
      <c r="B202" s="54" t="s">
        <v>340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160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344</v>
      </c>
      <c r="B207" s="54" t="s">
        <v>345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347</v>
      </c>
      <c r="B208" s="54" t="s">
        <v>348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69</v>
      </c>
      <c r="Y212" s="780">
        <f t="shared" ref="Y212:Y219" si="41">IFERROR(IF(X212="",0,CEILING((X212/$H212),1)*$H212),"")</f>
        <v>70.2</v>
      </c>
      <c r="Z212" s="36">
        <f>IFERROR(IF(Y212=0,"",ROUNDUP(Y212/H212,0)*0.00902),"")</f>
        <v>0.11726</v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71.683333333333337</v>
      </c>
      <c r="BN212" s="64">
        <f t="shared" ref="BN212:BN219" si="43">IFERROR(Y212*I212/H212,"0")</f>
        <v>72.930000000000007</v>
      </c>
      <c r="BO212" s="64">
        <f t="shared" ref="BO212:BO219" si="44">IFERROR(1/J212*(X212/H212),"0")</f>
        <v>9.6801346801346791E-2</v>
      </c>
      <c r="BP212" s="64">
        <f t="shared" ref="BP212:BP219" si="45">IFERROR(1/J212*(Y212/H212),"0")</f>
        <v>9.8484848484848481E-2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54</v>
      </c>
      <c r="Y213" s="780">
        <f t="shared" si="41"/>
        <v>54</v>
      </c>
      <c r="Z213" s="36">
        <f>IFERROR(IF(Y213=0,"",ROUNDUP(Y213/H213,0)*0.00902),"")</f>
        <v>9.0200000000000002E-2</v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56.099999999999994</v>
      </c>
      <c r="BN213" s="64">
        <f t="shared" si="43"/>
        <v>56.099999999999994</v>
      </c>
      <c r="BO213" s="64">
        <f t="shared" si="44"/>
        <v>7.575757575757576E-2</v>
      </c>
      <c r="BP213" s="64">
        <f t="shared" si="45"/>
        <v>7.575757575757576E-2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4</v>
      </c>
      <c r="Y217" s="780">
        <f t="shared" si="41"/>
        <v>5.4</v>
      </c>
      <c r="Z217" s="36">
        <f>IFERROR(IF(Y217=0,"",ROUNDUP(Y217/H217,0)*0.00502),"")</f>
        <v>1.506E-2</v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4.2222222222222223</v>
      </c>
      <c r="BN217" s="64">
        <f t="shared" si="43"/>
        <v>5.7</v>
      </c>
      <c r="BO217" s="64">
        <f t="shared" si="44"/>
        <v>9.4966761633428314E-3</v>
      </c>
      <c r="BP217" s="64">
        <f t="shared" si="45"/>
        <v>1.2820512820512822E-2</v>
      </c>
    </row>
    <row r="218" spans="1:68" ht="27" customHeight="1" x14ac:dyDescent="0.25">
      <c r="A218" s="54" t="s">
        <v>365</v>
      </c>
      <c r="B218" s="54" t="s">
        <v>366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25</v>
      </c>
      <c r="Y220" s="781">
        <f>IFERROR(Y212/H212,"0")+IFERROR(Y213/H213,"0")+IFERROR(Y214/H214,"0")+IFERROR(Y215/H215,"0")+IFERROR(Y216/H216,"0")+IFERROR(Y217/H217,"0")+IFERROR(Y218/H218,"0")+IFERROR(Y219/H219,"0")</f>
        <v>26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0.22252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127</v>
      </c>
      <c r="Y221" s="781">
        <f>IFERROR(SUM(Y212:Y219),"0")</f>
        <v>129.6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375</v>
      </c>
      <c r="B225" s="54" t="s">
        <v>376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205</v>
      </c>
      <c r="Y227" s="780">
        <f t="shared" si="46"/>
        <v>206.4</v>
      </c>
      <c r="Z227" s="36">
        <f t="shared" ref="Z227:Z233" si="51">IFERROR(IF(Y227=0,"",ROUNDUP(Y227/H227,0)*0.00651),"")</f>
        <v>0.55986000000000002</v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228.06250000000003</v>
      </c>
      <c r="BN227" s="64">
        <f t="shared" si="48"/>
        <v>229.62</v>
      </c>
      <c r="BO227" s="64">
        <f t="shared" si="49"/>
        <v>0.46932234432234438</v>
      </c>
      <c r="BP227" s="64">
        <f t="shared" si="50"/>
        <v>0.47252747252747257</v>
      </c>
    </row>
    <row r="228" spans="1:68" ht="37.5" customHeight="1" x14ac:dyDescent="0.25">
      <c r="A228" s="54" t="s">
        <v>383</v>
      </c>
      <c r="B228" s="54" t="s">
        <v>384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24</v>
      </c>
      <c r="Y230" s="780">
        <f t="shared" si="46"/>
        <v>24</v>
      </c>
      <c r="Z230" s="36">
        <f t="shared" si="51"/>
        <v>6.5100000000000005E-2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26.520000000000003</v>
      </c>
      <c r="BN230" s="64">
        <f t="shared" si="48"/>
        <v>26.520000000000003</v>
      </c>
      <c r="BO230" s="64">
        <f t="shared" si="49"/>
        <v>5.4945054945054951E-2</v>
      </c>
      <c r="BP230" s="64">
        <f t="shared" si="50"/>
        <v>5.4945054945054951E-2</v>
      </c>
    </row>
    <row r="231" spans="1:68" ht="27" customHeight="1" x14ac:dyDescent="0.25">
      <c r="A231" s="54" t="s">
        <v>391</v>
      </c>
      <c r="B231" s="54" t="s">
        <v>392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56</v>
      </c>
      <c r="Y233" s="780">
        <f t="shared" si="46"/>
        <v>57.599999999999994</v>
      </c>
      <c r="Z233" s="36">
        <f t="shared" si="51"/>
        <v>0.15623999999999999</v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62.019999999999996</v>
      </c>
      <c r="BN233" s="64">
        <f t="shared" si="48"/>
        <v>63.792000000000002</v>
      </c>
      <c r="BO233" s="64">
        <f t="shared" si="49"/>
        <v>0.12820512820512822</v>
      </c>
      <c r="BP233" s="64">
        <f t="shared" si="50"/>
        <v>0.13186813186813187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118.75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120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0.78120000000000012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285</v>
      </c>
      <c r="Y235" s="781">
        <f>IFERROR(SUM(Y223:Y233),"0")</f>
        <v>288</v>
      </c>
      <c r="Z235" s="37"/>
      <c r="AA235" s="782"/>
      <c r="AB235" s="782"/>
      <c r="AC235" s="782"/>
    </row>
    <row r="236" spans="1:68" ht="14.25" customHeight="1" x14ac:dyDescent="0.25">
      <c r="A236" s="799" t="s">
        <v>201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398</v>
      </c>
      <c r="B237" s="54" t="s">
        <v>399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398</v>
      </c>
      <c r="B238" s="54" t="s">
        <v>401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398</v>
      </c>
      <c r="B239" s="54" t="s">
        <v>403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67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406</v>
      </c>
      <c r="B240" s="54" t="s">
        <v>407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415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416</v>
      </c>
      <c r="B247" s="54" t="s">
        <v>417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416</v>
      </c>
      <c r="B248" s="54" t="s">
        <v>419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435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436</v>
      </c>
      <c r="B259" s="54" t="s">
        <v>437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436</v>
      </c>
      <c r="B260" s="54" t="s">
        <v>439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441</v>
      </c>
      <c r="B261" s="54" t="s">
        <v>442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444</v>
      </c>
      <c r="B263" s="54" t="s">
        <v>447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455</v>
      </c>
      <c r="B267" s="54" t="s">
        <v>456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160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457</v>
      </c>
      <c r="B271" s="54" t="s">
        <v>458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460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461</v>
      </c>
      <c r="B276" s="54" t="s">
        <v>462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464</v>
      </c>
      <c r="B277" s="54" t="s">
        <v>465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464</v>
      </c>
      <c r="B278" s="54" t="s">
        <v>467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469</v>
      </c>
      <c r="B279" s="54" t="s">
        <v>470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487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488</v>
      </c>
      <c r="B289" s="54" t="s">
        <v>489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490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491</v>
      </c>
      <c r="B294" s="54" t="s">
        <v>492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496</v>
      </c>
      <c r="B296" s="54" t="s">
        <v>497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499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500</v>
      </c>
      <c r="B301" s="54" t="s">
        <v>501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503</v>
      </c>
      <c r="B302" s="54" t="s">
        <v>504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510</v>
      </c>
      <c r="B305" s="54" t="s">
        <v>511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515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516</v>
      </c>
      <c r="B311" s="54" t="s">
        <v>517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519</v>
      </c>
      <c r="B315" s="54" t="s">
        <v>520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522</v>
      </c>
      <c r="B319" s="54" t="s">
        <v>523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525</v>
      </c>
      <c r="B320" s="54" t="s">
        <v>526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528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529</v>
      </c>
      <c r="B325" s="54" t="s">
        <v>530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532</v>
      </c>
      <c r="B329" s="54" t="s">
        <v>533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535</v>
      </c>
      <c r="B333" s="54" t="s">
        <v>536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541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542</v>
      </c>
      <c r="B339" s="54" t="s">
        <v>543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546</v>
      </c>
      <c r="B344" s="54" t="s">
        <v>547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551</v>
      </c>
      <c r="B349" s="54" t="s">
        <v>552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554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555</v>
      </c>
      <c r="B354" s="54" t="s">
        <v>556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559</v>
      </c>
      <c r="B359" s="54" t="s">
        <v>560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562</v>
      </c>
      <c r="B360" s="54" t="s">
        <v>563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201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36</v>
      </c>
      <c r="Y388" s="780">
        <f>IFERROR(IF(X388="",0,CEILING((X388/$H388),1)*$H388),"")</f>
        <v>42</v>
      </c>
      <c r="Z388" s="36">
        <f>IFERROR(IF(Y388=0,"",ROUNDUP(Y388/H388,0)*0.01898),"")</f>
        <v>9.4899999999999998E-2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38.224285714285713</v>
      </c>
      <c r="BN388" s="64">
        <f>IFERROR(Y388*I388/H388,"0")</f>
        <v>44.594999999999999</v>
      </c>
      <c r="BO388" s="64">
        <f>IFERROR(1/J388*(X388/H388),"0")</f>
        <v>6.6964285714285712E-2</v>
      </c>
      <c r="BP388" s="64">
        <f>IFERROR(1/J388*(Y388/H388),"0")</f>
        <v>7.8125E-2</v>
      </c>
    </row>
    <row r="389" spans="1:68" ht="16.5" customHeight="1" x14ac:dyDescent="0.25">
      <c r="A389" s="54" t="s">
        <v>616</v>
      </c>
      <c r="B389" s="54" t="s">
        <v>619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05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4.2857142857142856</v>
      </c>
      <c r="Y390" s="781">
        <f>IFERROR(Y386/H386,"0")+IFERROR(Y387/H387,"0")+IFERROR(Y388/H388,"0")+IFERROR(Y389/H389,"0")</f>
        <v>5</v>
      </c>
      <c r="Z390" s="781">
        <f>IFERROR(IF(Z386="",0,Z386),"0")+IFERROR(IF(Z387="",0,Z387),"0")+IFERROR(IF(Z388="",0,Z388),"0")+IFERROR(IF(Z389="",0,Z389),"0")</f>
        <v>9.4899999999999998E-2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36</v>
      </c>
      <c r="Y391" s="781">
        <f>IFERROR(SUM(Y386:Y389),"0")</f>
        <v>42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3</v>
      </c>
      <c r="Y396" s="780">
        <f>IFERROR(IF(X396="",0,CEILING((X396/$H396),1)*$H396),"")</f>
        <v>5.0999999999999996</v>
      </c>
      <c r="Z396" s="36">
        <f>IFERROR(IF(Y396=0,"",ROUNDUP(Y396/H396,0)*0.00651),"")</f>
        <v>1.302E-2</v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3.3882352941176475</v>
      </c>
      <c r="BN396" s="64">
        <f>IFERROR(Y396*I396/H396,"0")</f>
        <v>5.76</v>
      </c>
      <c r="BO396" s="64">
        <f>IFERROR(1/J396*(X396/H396),"0")</f>
        <v>6.4641241111829352E-3</v>
      </c>
      <c r="BP396" s="64">
        <f>IFERROR(1/J396*(Y396/H396),"0")</f>
        <v>1.098901098901099E-2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1.1764705882352942</v>
      </c>
      <c r="Y397" s="781">
        <f>IFERROR(Y393/H393,"0")+IFERROR(Y394/H394,"0")+IFERROR(Y395/H395,"0")+IFERROR(Y396/H396,"0")</f>
        <v>2</v>
      </c>
      <c r="Z397" s="781">
        <f>IFERROR(IF(Z393="",0,Z393),"0")+IFERROR(IF(Z394="",0,Z394),"0")+IFERROR(IF(Z395="",0,Z395),"0")+IFERROR(IF(Z396="",0,Z396),"0")</f>
        <v>1.302E-2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3</v>
      </c>
      <c r="Y398" s="781">
        <f>IFERROR(SUM(Y393:Y396),"0")</f>
        <v>5.0999999999999996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658</v>
      </c>
      <c r="B419" s="54" t="s">
        <v>659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639</v>
      </c>
      <c r="Y420" s="780">
        <f t="shared" si="87"/>
        <v>645</v>
      </c>
      <c r="Z420" s="36">
        <f>IFERROR(IF(Y420=0,"",ROUNDUP(Y420/H420,0)*0.02175),"")</f>
        <v>0.93524999999999991</v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659.44800000000009</v>
      </c>
      <c r="BN420" s="64">
        <f t="shared" si="89"/>
        <v>665.64</v>
      </c>
      <c r="BO420" s="64">
        <f t="shared" si="90"/>
        <v>0.88749999999999996</v>
      </c>
      <c r="BP420" s="64">
        <f t="shared" si="91"/>
        <v>0.89583333333333326</v>
      </c>
    </row>
    <row r="421" spans="1:68" ht="27" customHeight="1" x14ac:dyDescent="0.25">
      <c r="A421" s="54" t="s">
        <v>663</v>
      </c>
      <c r="B421" s="54" t="s">
        <v>664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667</v>
      </c>
      <c r="B423" s="54" t="s">
        <v>668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62</v>
      </c>
      <c r="Y423" s="780">
        <f t="shared" si="87"/>
        <v>75</v>
      </c>
      <c r="Z423" s="36">
        <f>IFERROR(IF(Y423=0,"",ROUNDUP(Y423/H423,0)*0.02175),"")</f>
        <v>0.10874999999999999</v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63.984000000000002</v>
      </c>
      <c r="BN423" s="64">
        <f t="shared" si="89"/>
        <v>77.400000000000006</v>
      </c>
      <c r="BO423" s="64">
        <f t="shared" si="90"/>
        <v>8.611111111111111E-2</v>
      </c>
      <c r="BP423" s="64">
        <f t="shared" si="91"/>
        <v>0.10416666666666666</v>
      </c>
    </row>
    <row r="424" spans="1:68" ht="27" customHeight="1" x14ac:dyDescent="0.25">
      <c r="A424" s="54" t="s">
        <v>670</v>
      </c>
      <c r="B424" s="54" t="s">
        <v>671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670</v>
      </c>
      <c r="B425" s="54" t="s">
        <v>672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46.733333333333334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48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1.0439999999999998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701</v>
      </c>
      <c r="Y430" s="781">
        <f>IFERROR(SUM(Y419:Y428),"0")</f>
        <v>720</v>
      </c>
      <c r="Z430" s="37"/>
      <c r="AA430" s="782"/>
      <c r="AB430" s="782"/>
      <c r="AC430" s="782"/>
    </row>
    <row r="431" spans="1:68" ht="14.25" customHeight="1" x14ac:dyDescent="0.25">
      <c r="A431" s="799" t="s">
        <v>160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656</v>
      </c>
      <c r="Y432" s="780">
        <f>IFERROR(IF(X432="",0,CEILING((X432/$H432),1)*$H432),"")</f>
        <v>660</v>
      </c>
      <c r="Z432" s="36">
        <f>IFERROR(IF(Y432=0,"",ROUNDUP(Y432/H432,0)*0.02175),"")</f>
        <v>0.95699999999999996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676.99200000000008</v>
      </c>
      <c r="BN432" s="64">
        <f>IFERROR(Y432*I432/H432,"0")</f>
        <v>681.12000000000012</v>
      </c>
      <c r="BO432" s="64">
        <f>IFERROR(1/J432*(X432/H432),"0")</f>
        <v>0.91111111111111109</v>
      </c>
      <c r="BP432" s="64">
        <f>IFERROR(1/J432*(Y432/H432),"0")</f>
        <v>0.91666666666666663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43.733333333333334</v>
      </c>
      <c r="Y434" s="781">
        <f>IFERROR(Y432/H432,"0")+IFERROR(Y433/H433,"0")</f>
        <v>44</v>
      </c>
      <c r="Z434" s="781">
        <f>IFERROR(IF(Z432="",0,Z432),"0")+IFERROR(IF(Z433="",0,Z433),"0")</f>
        <v>0.95699999999999996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656</v>
      </c>
      <c r="Y435" s="781">
        <f>IFERROR(SUM(Y432:Y433),"0")</f>
        <v>660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65</v>
      </c>
      <c r="Y438" s="780">
        <f>IFERROR(IF(X438="",0,CEILING((X438/$H438),1)*$H438),"")</f>
        <v>72</v>
      </c>
      <c r="Z438" s="36">
        <f>IFERROR(IF(Y438=0,"",ROUNDUP(Y438/H438,0)*0.01898),"")</f>
        <v>0.15184</v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68.748333333333335</v>
      </c>
      <c r="BN438" s="64">
        <f>IFERROR(Y438*I438/H438,"0")</f>
        <v>76.152000000000001</v>
      </c>
      <c r="BO438" s="64">
        <f>IFERROR(1/J438*(X438/H438),"0")</f>
        <v>0.11284722222222222</v>
      </c>
      <c r="BP438" s="64">
        <f>IFERROR(1/J438*(Y438/H438),"0")</f>
        <v>0.125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7.2222222222222223</v>
      </c>
      <c r="Y439" s="781">
        <f>IFERROR(Y437/H437,"0")+IFERROR(Y438/H438,"0")</f>
        <v>8</v>
      </c>
      <c r="Z439" s="781">
        <f>IFERROR(IF(Z437="",0,Z437),"0")+IFERROR(IF(Z438="",0,Z438),"0")</f>
        <v>0.15184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65</v>
      </c>
      <c r="Y440" s="781">
        <f>IFERROR(SUM(Y437:Y438),"0")</f>
        <v>72</v>
      </c>
      <c r="Z440" s="37"/>
      <c r="AA440" s="782"/>
      <c r="AB440" s="782"/>
      <c r="AC440" s="782"/>
    </row>
    <row r="441" spans="1:68" ht="14.25" customHeight="1" x14ac:dyDescent="0.25">
      <c r="A441" s="799" t="s">
        <v>201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51</v>
      </c>
      <c r="Y442" s="780">
        <f>IFERROR(IF(X442="",0,CEILING((X442/$H442),1)*$H442),"")</f>
        <v>54</v>
      </c>
      <c r="Z442" s="36">
        <f>IFERROR(IF(Y442=0,"",ROUNDUP(Y442/H442,0)*0.01898),"")</f>
        <v>0.11388000000000001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53.941000000000003</v>
      </c>
      <c r="BN442" s="64">
        <f>IFERROR(Y442*I442/H442,"0")</f>
        <v>57.113999999999997</v>
      </c>
      <c r="BO442" s="64">
        <f>IFERROR(1/J442*(X442/H442),"0")</f>
        <v>8.8541666666666671E-2</v>
      </c>
      <c r="BP442" s="64">
        <f>IFERROR(1/J442*(Y442/H442),"0")</f>
        <v>9.375E-2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5.666666666666667</v>
      </c>
      <c r="Y443" s="781">
        <f>IFERROR(Y442/H442,"0")</f>
        <v>6</v>
      </c>
      <c r="Z443" s="781">
        <f>IFERROR(IF(Z442="",0,Z442),"0")</f>
        <v>0.11388000000000001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51</v>
      </c>
      <c r="Y444" s="781">
        <f>IFERROR(SUM(Y442:Y442),"0")</f>
        <v>54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699</v>
      </c>
      <c r="B447" s="54" t="s">
        <v>700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699</v>
      </c>
      <c r="B448" s="54" t="s">
        <v>702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704</v>
      </c>
      <c r="B449" s="54" t="s">
        <v>705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704</v>
      </c>
      <c r="B450" s="54" t="s">
        <v>706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437</v>
      </c>
      <c r="Y463" s="780">
        <f>IFERROR(IF(X463="",0,CEILING((X463/$H463),1)*$H463),"")</f>
        <v>441</v>
      </c>
      <c r="Z463" s="36">
        <f>IFERROR(IF(Y463=0,"",ROUNDUP(Y463/H463,0)*0.01898),"")</f>
        <v>0.93002000000000007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462.20033333333333</v>
      </c>
      <c r="BN463" s="64">
        <f>IFERROR(Y463*I463/H463,"0")</f>
        <v>466.43099999999998</v>
      </c>
      <c r="BO463" s="64">
        <f>IFERROR(1/J463*(X463/H463),"0")</f>
        <v>0.75868055555555558</v>
      </c>
      <c r="BP463" s="64">
        <f>IFERROR(1/J463*(Y463/H463),"0")</f>
        <v>0.765625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730</v>
      </c>
      <c r="B465" s="54" t="s">
        <v>731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730</v>
      </c>
      <c r="B466" s="54" t="s">
        <v>733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48.555555555555557</v>
      </c>
      <c r="Y468" s="781">
        <f>IFERROR(Y463/H463,"0")+IFERROR(Y464/H464,"0")+IFERROR(Y465/H465,"0")+IFERROR(Y466/H466,"0")+IFERROR(Y467/H467,"0")</f>
        <v>49</v>
      </c>
      <c r="Z468" s="781">
        <f>IFERROR(IF(Z463="",0,Z463),"0")+IFERROR(IF(Z464="",0,Z464),"0")+IFERROR(IF(Z465="",0,Z465),"0")+IFERROR(IF(Z466="",0,Z466),"0")+IFERROR(IF(Z467="",0,Z467),"0")</f>
        <v>0.93002000000000007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437</v>
      </c>
      <c r="Y469" s="781">
        <f>IFERROR(SUM(Y463:Y467),"0")</f>
        <v>441</v>
      </c>
      <c r="Z469" s="37"/>
      <c r="AA469" s="782"/>
      <c r="AB469" s="782"/>
      <c r="AC469" s="782"/>
    </row>
    <row r="470" spans="1:68" ht="14.25" customHeight="1" x14ac:dyDescent="0.25">
      <c r="A470" s="799" t="s">
        <v>201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91</v>
      </c>
      <c r="Y481" s="780">
        <f t="shared" ref="Y481:Y499" si="97">IFERROR(IF(X481="",0,CEILING((X481/$H481),1)*$H481),"")</f>
        <v>91.800000000000011</v>
      </c>
      <c r="Z481" s="36">
        <f>IFERROR(IF(Y481=0,"",ROUNDUP(Y481/H481,0)*0.00902),"")</f>
        <v>0.15334</v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94.538888888888891</v>
      </c>
      <c r="BN481" s="64">
        <f t="shared" ref="BN481:BN499" si="99">IFERROR(Y481*I481/H481,"0")</f>
        <v>95.37</v>
      </c>
      <c r="BO481" s="64">
        <f t="shared" ref="BO481:BO499" si="100">IFERROR(1/J481*(X481/H481),"0")</f>
        <v>0.127665544332211</v>
      </c>
      <c r="BP481" s="64">
        <f t="shared" ref="BP481:BP499" si="101">IFERROR(1/J481*(Y481/H481),"0")</f>
        <v>0.12878787878787878</v>
      </c>
    </row>
    <row r="482" spans="1:68" ht="27" customHeight="1" x14ac:dyDescent="0.25">
      <c r="A482" s="54" t="s">
        <v>751</v>
      </c>
      <c r="B482" s="54" t="s">
        <v>752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16.851851851851851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17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0.15334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91</v>
      </c>
      <c r="Y501" s="781">
        <f>IFERROR(SUM(Y481:Y499),"0")</f>
        <v>91.800000000000011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160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150</v>
      </c>
      <c r="Y518" s="780">
        <f>IFERROR(IF(X518="",0,CEILING((X518/$H518),1)*$H518),"")</f>
        <v>151.20000000000002</v>
      </c>
      <c r="Z518" s="36">
        <f>IFERROR(IF(Y518=0,"",ROUNDUP(Y518/H518,0)*0.00902),"")</f>
        <v>0.25256000000000001</v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155.83333333333331</v>
      </c>
      <c r="BN518" s="64">
        <f>IFERROR(Y518*I518/H518,"0")</f>
        <v>157.08000000000001</v>
      </c>
      <c r="BO518" s="64">
        <f>IFERROR(1/J518*(X518/H518),"0")</f>
        <v>0.21043771043771042</v>
      </c>
      <c r="BP518" s="64">
        <f>IFERROR(1/J518*(Y518/H518),"0")</f>
        <v>0.21212121212121213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27.777777777777775</v>
      </c>
      <c r="Y523" s="781">
        <f>IFERROR(Y518/H518,"0")+IFERROR(Y519/H519,"0")+IFERROR(Y520/H520,"0")+IFERROR(Y521/H521,"0")+IFERROR(Y522/H522,"0")</f>
        <v>28</v>
      </c>
      <c r="Z523" s="781">
        <f>IFERROR(IF(Z518="",0,Z518),"0")+IFERROR(IF(Z519="",0,Z519),"0")+IFERROR(IF(Z520="",0,Z520),"0")+IFERROR(IF(Z521="",0,Z521),"0")+IFERROR(IF(Z522="",0,Z522),"0")</f>
        <v>0.25256000000000001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150</v>
      </c>
      <c r="Y524" s="781">
        <f>IFERROR(SUM(Y518:Y522),"0")</f>
        <v>151.20000000000002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1</v>
      </c>
      <c r="Y530" s="780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1.2</v>
      </c>
      <c r="BN530" s="64">
        <f>IFERROR(Y530*I530/H530,"0")</f>
        <v>3.6</v>
      </c>
      <c r="BO530" s="64">
        <f>IFERROR(1/J530*(X530/H530),"0")</f>
        <v>1.6666666666666666E-3</v>
      </c>
      <c r="BP530" s="64">
        <f>IFERROR(1/J530*(Y530/H530),"0")</f>
        <v>5.0000000000000001E-3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0.33333333333333331</v>
      </c>
      <c r="Y531" s="781">
        <f>IFERROR(Y530/H530,"0")</f>
        <v>1</v>
      </c>
      <c r="Z531" s="781">
        <f>IFERROR(IF(Z530="",0,Z530),"0")</f>
        <v>6.2700000000000004E-3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1</v>
      </c>
      <c r="Y532" s="781">
        <f>IFERROR(SUM(Y530:Y530),"0")</f>
        <v>3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201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98</v>
      </c>
      <c r="Y553" s="780">
        <f t="shared" ref="Y553:Y567" si="103">IFERROR(IF(X553="",0,CEILING((X553/$H553),1)*$H553),"")</f>
        <v>100.32000000000001</v>
      </c>
      <c r="Z553" s="36">
        <f t="shared" ref="Z553:Z558" si="104">IFERROR(IF(Y553=0,"",ROUNDUP(Y553/H553,0)*0.01196),"")</f>
        <v>0.22724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104.68181818181816</v>
      </c>
      <c r="BN553" s="64">
        <f t="shared" ref="BN553:BN567" si="106">IFERROR(Y553*I553/H553,"0")</f>
        <v>107.16</v>
      </c>
      <c r="BO553" s="64">
        <f t="shared" ref="BO553:BO567" si="107">IFERROR(1/J553*(X553/H553),"0")</f>
        <v>0.17846736596736595</v>
      </c>
      <c r="BP553" s="64">
        <f t="shared" ref="BP553:BP567" si="108">IFERROR(1/J553*(Y553/H553),"0")</f>
        <v>0.18269230769230771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251</v>
      </c>
      <c r="Y556" s="780">
        <f t="shared" si="103"/>
        <v>253.44</v>
      </c>
      <c r="Z556" s="36">
        <f t="shared" si="104"/>
        <v>0.57408000000000003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268.11363636363632</v>
      </c>
      <c r="BN556" s="64">
        <f t="shared" si="106"/>
        <v>270.71999999999997</v>
      </c>
      <c r="BO556" s="64">
        <f t="shared" si="107"/>
        <v>0.45709498834498841</v>
      </c>
      <c r="BP556" s="64">
        <f t="shared" si="108"/>
        <v>0.46153846153846156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47</v>
      </c>
      <c r="Y558" s="780">
        <f t="shared" si="103"/>
        <v>47.52</v>
      </c>
      <c r="Z558" s="36">
        <f t="shared" si="104"/>
        <v>0.10764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50.204545454545446</v>
      </c>
      <c r="BN558" s="64">
        <f t="shared" si="106"/>
        <v>50.760000000000005</v>
      </c>
      <c r="BO558" s="64">
        <f t="shared" si="107"/>
        <v>8.559149184149184E-2</v>
      </c>
      <c r="BP558" s="64">
        <f t="shared" si="108"/>
        <v>8.6538461538461536E-2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867</v>
      </c>
      <c r="B560" s="54" t="s">
        <v>869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878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75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76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0.90895999999999999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396</v>
      </c>
      <c r="Y569" s="781">
        <f>IFERROR(SUM(Y553:Y567),"0")</f>
        <v>401.28</v>
      </c>
      <c r="Z569" s="37"/>
      <c r="AA569" s="782"/>
      <c r="AB569" s="782"/>
      <c r="AC569" s="782"/>
    </row>
    <row r="570" spans="1:68" ht="14.25" customHeight="1" x14ac:dyDescent="0.25">
      <c r="A570" s="799" t="s">
        <v>160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108</v>
      </c>
      <c r="Y571" s="780">
        <f>IFERROR(IF(X571="",0,CEILING((X571/$H571),1)*$H571),"")</f>
        <v>110.88000000000001</v>
      </c>
      <c r="Z571" s="36">
        <f>IFERROR(IF(Y571=0,"",ROUNDUP(Y571/H571,0)*0.01196),"")</f>
        <v>0.25115999999999999</v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115.36363636363636</v>
      </c>
      <c r="BN571" s="64">
        <f>IFERROR(Y571*I571/H571,"0")</f>
        <v>118.44</v>
      </c>
      <c r="BO571" s="64">
        <f>IFERROR(1/J571*(X571/H571),"0")</f>
        <v>0.19667832167832167</v>
      </c>
      <c r="BP571" s="64">
        <f>IFERROR(1/J571*(Y571/H571),"0")</f>
        <v>0.20192307692307693</v>
      </c>
    </row>
    <row r="572" spans="1:68" ht="16.5" customHeight="1" x14ac:dyDescent="0.25">
      <c r="A572" s="54" t="s">
        <v>888</v>
      </c>
      <c r="B572" s="54" t="s">
        <v>891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98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20.454545454545453</v>
      </c>
      <c r="Y574" s="781">
        <f>IFERROR(Y571/H571,"0")+IFERROR(Y572/H572,"0")+IFERROR(Y573/H573,"0")</f>
        <v>21</v>
      </c>
      <c r="Z574" s="781">
        <f>IFERROR(IF(Z571="",0,Z571),"0")+IFERROR(IF(Z572="",0,Z572),"0")+IFERROR(IF(Z573="",0,Z573),"0")</f>
        <v>0.25115999999999999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108</v>
      </c>
      <c r="Y575" s="781">
        <f>IFERROR(SUM(Y571:Y573),"0")</f>
        <v>110.88000000000001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901</v>
      </c>
      <c r="B578" s="54" t="s">
        <v>902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904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185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111</v>
      </c>
      <c r="Y580" s="780">
        <f t="shared" si="109"/>
        <v>116.16000000000001</v>
      </c>
      <c r="Z580" s="36">
        <f>IFERROR(IF(Y580=0,"",ROUNDUP(Y580/H580,0)*0.01196),"")</f>
        <v>0.26312000000000002</v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118.5681818181818</v>
      </c>
      <c r="BN580" s="64">
        <f t="shared" si="111"/>
        <v>124.08000000000001</v>
      </c>
      <c r="BO580" s="64">
        <f t="shared" si="112"/>
        <v>0.20214160839160841</v>
      </c>
      <c r="BP580" s="64">
        <f t="shared" si="113"/>
        <v>0.21153846153846156</v>
      </c>
    </row>
    <row r="581" spans="1:68" ht="27" customHeight="1" x14ac:dyDescent="0.25">
      <c r="A581" s="54" t="s">
        <v>907</v>
      </c>
      <c r="B581" s="54" t="s">
        <v>910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8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1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920</v>
      </c>
      <c r="B586" s="54" t="s">
        <v>922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923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4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925</v>
      </c>
      <c r="B589" s="54" t="s">
        <v>927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928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999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21.022727272727273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22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0.26312000000000002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111</v>
      </c>
      <c r="Y592" s="781">
        <f>IFERROR(SUM(Y577:Y590),"0")</f>
        <v>116.16000000000001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201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160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1018</v>
      </c>
      <c r="B645" s="54" t="s">
        <v>1022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201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160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3860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3956.42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4063.6223114124441</v>
      </c>
      <c r="Y680" s="781">
        <f>IFERROR(SUM(BN22:BN676),"0")</f>
        <v>4165.549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7</v>
      </c>
      <c r="Y681" s="38">
        <f>ROUNDUP(SUM(BP22:BP676),0)</f>
        <v>7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4238.6223114124441</v>
      </c>
      <c r="Y682" s="781">
        <f>GrossWeightTotalR+PalletQtyTotalR*25</f>
        <v>4340.549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551.68390204566674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566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7.6021299999999989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313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209</v>
      </c>
      <c r="F687" s="808" t="s">
        <v>231</v>
      </c>
      <c r="G687" s="808" t="s">
        <v>272</v>
      </c>
      <c r="H687" s="808" t="s">
        <v>108</v>
      </c>
      <c r="I687" s="808" t="s">
        <v>314</v>
      </c>
      <c r="J687" s="808" t="s">
        <v>338</v>
      </c>
      <c r="K687" s="808" t="s">
        <v>415</v>
      </c>
      <c r="L687" s="808" t="s">
        <v>435</v>
      </c>
      <c r="M687" s="808" t="s">
        <v>460</v>
      </c>
      <c r="N687" s="777"/>
      <c r="O687" s="808" t="s">
        <v>487</v>
      </c>
      <c r="P687" s="808" t="s">
        <v>490</v>
      </c>
      <c r="Q687" s="808" t="s">
        <v>499</v>
      </c>
      <c r="R687" s="808" t="s">
        <v>515</v>
      </c>
      <c r="S687" s="808" t="s">
        <v>528</v>
      </c>
      <c r="T687" s="808" t="s">
        <v>541</v>
      </c>
      <c r="U687" s="808" t="s">
        <v>554</v>
      </c>
      <c r="V687" s="808" t="s">
        <v>558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32.400000000000006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87.6</v>
      </c>
      <c r="E689" s="46">
        <f>IFERROR(Y103*1,"0")+IFERROR(Y104*1,"0")+IFERROR(Y105*1,"0")+IFERROR(Y109*1,"0")+IFERROR(Y110*1,"0")+IFERROR(Y111*1,"0")+IFERROR(Y112*1,"0")+IFERROR(Y113*1,"0")+IFERROR(Y114*1,"0")</f>
        <v>378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54.800000000000004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117.60000000000001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417.6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47.1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1506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441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91.800000000000011</v>
      </c>
      <c r="AA689" s="46">
        <f>IFERROR(Y514*1,"0")+IFERROR(Y518*1,"0")+IFERROR(Y519*1,"0")+IFERROR(Y520*1,"0")+IFERROR(Y521*1,"0")+IFERROR(Y522*1,"0")+IFERROR(Y526*1,"0")+IFERROR(Y530*1,"0")</f>
        <v>154.20000000000002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628.31999999999994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2025-01-31T08:07:20Z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