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2E50E50-4FB7-4CD0-8E39-F1C8610554A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Y609" i="1"/>
  <c r="X609" i="1"/>
  <c r="X608" i="1"/>
  <c r="BP607" i="1"/>
  <c r="BO607" i="1"/>
  <c r="BN607" i="1"/>
  <c r="BM607" i="1"/>
  <c r="Z607" i="1"/>
  <c r="Z608" i="1" s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P595" i="1"/>
  <c r="BO595" i="1"/>
  <c r="BN595" i="1"/>
  <c r="BM595" i="1"/>
  <c r="Z595" i="1"/>
  <c r="Y595" i="1"/>
  <c r="P595" i="1"/>
  <c r="BO594" i="1"/>
  <c r="BM594" i="1"/>
  <c r="Y594" i="1"/>
  <c r="P594" i="1"/>
  <c r="X592" i="1"/>
  <c r="X591" i="1"/>
  <c r="BO590" i="1"/>
  <c r="BM590" i="1"/>
  <c r="Y590" i="1"/>
  <c r="BO589" i="1"/>
  <c r="BM589" i="1"/>
  <c r="Y589" i="1"/>
  <c r="P589" i="1"/>
  <c r="BP588" i="1"/>
  <c r="BO588" i="1"/>
  <c r="BN588" i="1"/>
  <c r="BM588" i="1"/>
  <c r="Z588" i="1"/>
  <c r="Y588" i="1"/>
  <c r="P588" i="1"/>
  <c r="BO587" i="1"/>
  <c r="BM587" i="1"/>
  <c r="Y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BO572" i="1"/>
  <c r="BM572" i="1"/>
  <c r="Y572" i="1"/>
  <c r="BO571" i="1"/>
  <c r="BM571" i="1"/>
  <c r="Y571" i="1"/>
  <c r="P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AB689" i="1" s="1"/>
  <c r="P535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V689" i="1" s="1"/>
  <c r="P359" i="1"/>
  <c r="X356" i="1"/>
  <c r="Y355" i="1"/>
  <c r="X355" i="1"/>
  <c r="BP354" i="1"/>
  <c r="BO354" i="1"/>
  <c r="BN354" i="1"/>
  <c r="BM354" i="1"/>
  <c r="Z354" i="1"/>
  <c r="Z355" i="1" s="1"/>
  <c r="Y354" i="1"/>
  <c r="U689" i="1" s="1"/>
  <c r="P354" i="1"/>
  <c r="X351" i="1"/>
  <c r="Y350" i="1"/>
  <c r="X350" i="1"/>
  <c r="BP349" i="1"/>
  <c r="BO349" i="1"/>
  <c r="BN349" i="1"/>
  <c r="BM349" i="1"/>
  <c r="Z349" i="1"/>
  <c r="Z350" i="1" s="1"/>
  <c r="Y349" i="1"/>
  <c r="Y351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X336" i="1"/>
  <c r="Y335" i="1"/>
  <c r="X335" i="1"/>
  <c r="BP334" i="1"/>
  <c r="BO334" i="1"/>
  <c r="BN334" i="1"/>
  <c r="BM334" i="1"/>
  <c r="Z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O320" i="1"/>
  <c r="BM320" i="1"/>
  <c r="Y320" i="1"/>
  <c r="R689" i="1" s="1"/>
  <c r="P320" i="1"/>
  <c r="BP319" i="1"/>
  <c r="BO319" i="1"/>
  <c r="BN319" i="1"/>
  <c r="BM319" i="1"/>
  <c r="Z319" i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BO238" i="1"/>
  <c r="BM238" i="1"/>
  <c r="Y238" i="1"/>
  <c r="P238" i="1"/>
  <c r="BP237" i="1"/>
  <c r="BO237" i="1"/>
  <c r="BN237" i="1"/>
  <c r="BM237" i="1"/>
  <c r="Z237" i="1"/>
  <c r="Y237" i="1"/>
  <c r="Y244" i="1" s="1"/>
  <c r="P237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X210" i="1"/>
  <c r="X209" i="1"/>
  <c r="BO208" i="1"/>
  <c r="BM208" i="1"/>
  <c r="Y208" i="1"/>
  <c r="P208" i="1"/>
  <c r="BP207" i="1"/>
  <c r="BO207" i="1"/>
  <c r="BN207" i="1"/>
  <c r="BM207" i="1"/>
  <c r="Z207" i="1"/>
  <c r="Y207" i="1"/>
  <c r="P207" i="1"/>
  <c r="X205" i="1"/>
  <c r="Y204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X199" i="1"/>
  <c r="X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Z187" i="1" s="1"/>
  <c r="Y186" i="1"/>
  <c r="Y188" i="1" s="1"/>
  <c r="P186" i="1"/>
  <c r="X182" i="1"/>
  <c r="Y181" i="1"/>
  <c r="X181" i="1"/>
  <c r="BP180" i="1"/>
  <c r="BO180" i="1"/>
  <c r="BN180" i="1"/>
  <c r="BM180" i="1"/>
  <c r="Z180" i="1"/>
  <c r="Y180" i="1"/>
  <c r="P180" i="1"/>
  <c r="BO179" i="1"/>
  <c r="BM179" i="1"/>
  <c r="Y179" i="1"/>
  <c r="P179" i="1"/>
  <c r="X177" i="1"/>
  <c r="X176" i="1"/>
  <c r="BO175" i="1"/>
  <c r="BN175" i="1"/>
  <c r="BM175" i="1"/>
  <c r="Z175" i="1"/>
  <c r="Y175" i="1"/>
  <c r="BP175" i="1" s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X169" i="1"/>
  <c r="Y168" i="1"/>
  <c r="X168" i="1"/>
  <c r="BP167" i="1"/>
  <c r="BO167" i="1"/>
  <c r="BN167" i="1"/>
  <c r="BM167" i="1"/>
  <c r="Z167" i="1"/>
  <c r="Z168" i="1" s="1"/>
  <c r="Y167" i="1"/>
  <c r="P167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Y164" i="1" s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689" i="1" s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89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Y93" i="1" s="1"/>
  <c r="P87" i="1"/>
  <c r="X85" i="1"/>
  <c r="X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Y85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Y75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8" i="1"/>
  <c r="X57" i="1"/>
  <c r="BP56" i="1"/>
  <c r="BO56" i="1"/>
  <c r="BN56" i="1"/>
  <c r="BM56" i="1"/>
  <c r="Z56" i="1"/>
  <c r="Y56" i="1"/>
  <c r="P56" i="1"/>
  <c r="BO55" i="1"/>
  <c r="BM55" i="1"/>
  <c r="Y55" i="1"/>
  <c r="Y58" i="1" s="1"/>
  <c r="P55" i="1"/>
  <c r="X53" i="1"/>
  <c r="X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X42" i="1"/>
  <c r="Y41" i="1"/>
  <c r="X41" i="1"/>
  <c r="BP40" i="1"/>
  <c r="BO40" i="1"/>
  <c r="BN40" i="1"/>
  <c r="BM40" i="1"/>
  <c r="Z40" i="1"/>
  <c r="Z41" i="1" s="1"/>
  <c r="Y40" i="1"/>
  <c r="Y42" i="1" s="1"/>
  <c r="P40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4" i="1" s="1"/>
  <c r="P26" i="1"/>
  <c r="X24" i="1"/>
  <c r="X23" i="1"/>
  <c r="X683" i="1" s="1"/>
  <c r="BO22" i="1"/>
  <c r="X681" i="1" s="1"/>
  <c r="BM22" i="1"/>
  <c r="X680" i="1" s="1"/>
  <c r="X682" i="1" s="1"/>
  <c r="Y22" i="1"/>
  <c r="P22" i="1"/>
  <c r="H10" i="1"/>
  <c r="A9" i="1"/>
  <c r="H9" i="1" s="1"/>
  <c r="D7" i="1"/>
  <c r="Q6" i="1"/>
  <c r="P2" i="1"/>
  <c r="B689" i="1" l="1"/>
  <c r="Y23" i="1"/>
  <c r="BP22" i="1"/>
  <c r="BN22" i="1"/>
  <c r="Z22" i="1"/>
  <c r="Z23" i="1" s="1"/>
  <c r="Y24" i="1"/>
  <c r="Z68" i="1"/>
  <c r="Z152" i="1"/>
  <c r="F10" i="1"/>
  <c r="J9" i="1"/>
  <c r="F9" i="1"/>
  <c r="A10" i="1"/>
  <c r="Z93" i="1"/>
  <c r="Y33" i="1"/>
  <c r="Y53" i="1"/>
  <c r="Y57" i="1"/>
  <c r="Y68" i="1"/>
  <c r="Y76" i="1"/>
  <c r="Y84" i="1"/>
  <c r="Y94" i="1"/>
  <c r="Y100" i="1"/>
  <c r="Y107" i="1"/>
  <c r="Y116" i="1"/>
  <c r="Y125" i="1"/>
  <c r="Y131" i="1"/>
  <c r="Y141" i="1"/>
  <c r="Y145" i="1"/>
  <c r="Y152" i="1"/>
  <c r="Y158" i="1"/>
  <c r="Y163" i="1"/>
  <c r="BP191" i="1"/>
  <c r="BN191" i="1"/>
  <c r="Z191" i="1"/>
  <c r="Z198" i="1" s="1"/>
  <c r="BP195" i="1"/>
  <c r="BN195" i="1"/>
  <c r="Z195" i="1"/>
  <c r="BP208" i="1"/>
  <c r="BN208" i="1"/>
  <c r="Z208" i="1"/>
  <c r="Z209" i="1" s="1"/>
  <c r="Y210" i="1"/>
  <c r="Y221" i="1"/>
  <c r="BP212" i="1"/>
  <c r="BN212" i="1"/>
  <c r="Z212" i="1"/>
  <c r="BP216" i="1"/>
  <c r="BN216" i="1"/>
  <c r="Z216" i="1"/>
  <c r="Y220" i="1"/>
  <c r="BP224" i="1"/>
  <c r="BN224" i="1"/>
  <c r="Z224" i="1"/>
  <c r="BP228" i="1"/>
  <c r="BN228" i="1"/>
  <c r="Z228" i="1"/>
  <c r="Z234" i="1" s="1"/>
  <c r="BP232" i="1"/>
  <c r="BN232" i="1"/>
  <c r="Z232" i="1"/>
  <c r="BP239" i="1"/>
  <c r="BN239" i="1"/>
  <c r="Z239" i="1"/>
  <c r="Y243" i="1"/>
  <c r="BP248" i="1"/>
  <c r="BN248" i="1"/>
  <c r="Z248" i="1"/>
  <c r="Z255" i="1" s="1"/>
  <c r="BP252" i="1"/>
  <c r="BN252" i="1"/>
  <c r="Z252" i="1"/>
  <c r="BP261" i="1"/>
  <c r="BN261" i="1"/>
  <c r="Z261" i="1"/>
  <c r="BP265" i="1"/>
  <c r="BN265" i="1"/>
  <c r="Z265" i="1"/>
  <c r="BP278" i="1"/>
  <c r="BN278" i="1"/>
  <c r="Z278" i="1"/>
  <c r="BP282" i="1"/>
  <c r="BN282" i="1"/>
  <c r="Z282" i="1"/>
  <c r="BP296" i="1"/>
  <c r="BN296" i="1"/>
  <c r="Z296" i="1"/>
  <c r="Y298" i="1"/>
  <c r="Q689" i="1"/>
  <c r="Y308" i="1"/>
  <c r="BP301" i="1"/>
  <c r="BN301" i="1"/>
  <c r="Z301" i="1"/>
  <c r="BP305" i="1"/>
  <c r="BN305" i="1"/>
  <c r="Z305" i="1"/>
  <c r="BP340" i="1"/>
  <c r="BN340" i="1"/>
  <c r="Z340" i="1"/>
  <c r="Z341" i="1" s="1"/>
  <c r="Y342" i="1"/>
  <c r="Y347" i="1"/>
  <c r="BP344" i="1"/>
  <c r="BN344" i="1"/>
  <c r="Z344" i="1"/>
  <c r="Z346" i="1" s="1"/>
  <c r="BP362" i="1"/>
  <c r="BN362" i="1"/>
  <c r="Z362" i="1"/>
  <c r="BP366" i="1"/>
  <c r="BN366" i="1"/>
  <c r="Z366" i="1"/>
  <c r="Y368" i="1"/>
  <c r="Y375" i="1"/>
  <c r="BP370" i="1"/>
  <c r="BN370" i="1"/>
  <c r="Z370" i="1"/>
  <c r="Y374" i="1"/>
  <c r="BP378" i="1"/>
  <c r="BN378" i="1"/>
  <c r="Z378" i="1"/>
  <c r="Z383" i="1" s="1"/>
  <c r="BP382" i="1"/>
  <c r="BN382" i="1"/>
  <c r="Z382" i="1"/>
  <c r="Y384" i="1"/>
  <c r="Y390" i="1"/>
  <c r="BP386" i="1"/>
  <c r="BN386" i="1"/>
  <c r="Z386" i="1"/>
  <c r="Z390" i="1" s="1"/>
  <c r="BP389" i="1"/>
  <c r="BN389" i="1"/>
  <c r="Z389" i="1"/>
  <c r="Y391" i="1"/>
  <c r="BP395" i="1"/>
  <c r="BN395" i="1"/>
  <c r="Z395" i="1"/>
  <c r="Z397" i="1" s="1"/>
  <c r="BP412" i="1"/>
  <c r="BN412" i="1"/>
  <c r="Z412" i="1"/>
  <c r="Z414" i="1" s="1"/>
  <c r="BP422" i="1"/>
  <c r="BN422" i="1"/>
  <c r="Z422" i="1"/>
  <c r="BP426" i="1"/>
  <c r="BN426" i="1"/>
  <c r="Z426" i="1"/>
  <c r="Y439" i="1"/>
  <c r="BP437" i="1"/>
  <c r="BN437" i="1"/>
  <c r="Z437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BP464" i="1"/>
  <c r="BN464" i="1"/>
  <c r="Z464" i="1"/>
  <c r="Y468" i="1"/>
  <c r="Y472" i="1"/>
  <c r="BP471" i="1"/>
  <c r="BN471" i="1"/>
  <c r="Z471" i="1"/>
  <c r="Z472" i="1" s="1"/>
  <c r="Y473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Z500" i="1" s="1"/>
  <c r="BP490" i="1"/>
  <c r="BN490" i="1"/>
  <c r="Z490" i="1"/>
  <c r="BP495" i="1"/>
  <c r="BN495" i="1"/>
  <c r="Z495" i="1"/>
  <c r="Y500" i="1"/>
  <c r="BP504" i="1"/>
  <c r="BN504" i="1"/>
  <c r="Z504" i="1"/>
  <c r="Z505" i="1" s="1"/>
  <c r="Y506" i="1"/>
  <c r="Y511" i="1"/>
  <c r="BP508" i="1"/>
  <c r="BN508" i="1"/>
  <c r="Z508" i="1"/>
  <c r="Z510" i="1" s="1"/>
  <c r="Y510" i="1"/>
  <c r="BP537" i="1"/>
  <c r="BN537" i="1"/>
  <c r="Z537" i="1"/>
  <c r="BP555" i="1"/>
  <c r="BN555" i="1"/>
  <c r="Z555" i="1"/>
  <c r="BP559" i="1"/>
  <c r="BN559" i="1"/>
  <c r="Z559" i="1"/>
  <c r="BP562" i="1"/>
  <c r="BN562" i="1"/>
  <c r="Z562" i="1"/>
  <c r="BP565" i="1"/>
  <c r="BN565" i="1"/>
  <c r="Z565" i="1"/>
  <c r="BP567" i="1"/>
  <c r="BN567" i="1"/>
  <c r="Z567" i="1"/>
  <c r="Y569" i="1"/>
  <c r="Y574" i="1"/>
  <c r="BP571" i="1"/>
  <c r="BN571" i="1"/>
  <c r="Z571" i="1"/>
  <c r="BP573" i="1"/>
  <c r="BN573" i="1"/>
  <c r="Z573" i="1"/>
  <c r="Y575" i="1"/>
  <c r="BP578" i="1"/>
  <c r="BN578" i="1"/>
  <c r="Z578" i="1"/>
  <c r="Y592" i="1"/>
  <c r="BP583" i="1"/>
  <c r="BN583" i="1"/>
  <c r="Z583" i="1"/>
  <c r="BP586" i="1"/>
  <c r="BN586" i="1"/>
  <c r="Z586" i="1"/>
  <c r="BP589" i="1"/>
  <c r="BN589" i="1"/>
  <c r="Z589" i="1"/>
  <c r="BP596" i="1"/>
  <c r="BN596" i="1"/>
  <c r="Z596" i="1"/>
  <c r="Y598" i="1"/>
  <c r="Y602" i="1"/>
  <c r="BP600" i="1"/>
  <c r="BN600" i="1"/>
  <c r="Z600" i="1"/>
  <c r="Y603" i="1"/>
  <c r="X679" i="1"/>
  <c r="Z26" i="1"/>
  <c r="Z33" i="1" s="1"/>
  <c r="BN26" i="1"/>
  <c r="BP26" i="1"/>
  <c r="Z31" i="1"/>
  <c r="BN31" i="1"/>
  <c r="C689" i="1"/>
  <c r="Z47" i="1"/>
  <c r="Z52" i="1" s="1"/>
  <c r="BN47" i="1"/>
  <c r="Z49" i="1"/>
  <c r="BN49" i="1"/>
  <c r="Z51" i="1"/>
  <c r="BN51" i="1"/>
  <c r="Y52" i="1"/>
  <c r="Z55" i="1"/>
  <c r="Z57" i="1" s="1"/>
  <c r="BN55" i="1"/>
  <c r="BP55" i="1"/>
  <c r="D689" i="1"/>
  <c r="Z62" i="1"/>
  <c r="BN62" i="1"/>
  <c r="Z64" i="1"/>
  <c r="BN64" i="1"/>
  <c r="Z66" i="1"/>
  <c r="BN66" i="1"/>
  <c r="Y69" i="1"/>
  <c r="Z72" i="1"/>
  <c r="Z75" i="1" s="1"/>
  <c r="BN72" i="1"/>
  <c r="Z74" i="1"/>
  <c r="BN74" i="1"/>
  <c r="Z78" i="1"/>
  <c r="Z84" i="1" s="1"/>
  <c r="BN78" i="1"/>
  <c r="BP78" i="1"/>
  <c r="Z80" i="1"/>
  <c r="BN80" i="1"/>
  <c r="Z82" i="1"/>
  <c r="BN82" i="1"/>
  <c r="Z88" i="1"/>
  <c r="BN88" i="1"/>
  <c r="Z90" i="1"/>
  <c r="BN90" i="1"/>
  <c r="Z92" i="1"/>
  <c r="BN92" i="1"/>
  <c r="Z96" i="1"/>
  <c r="BN96" i="1"/>
  <c r="BP96" i="1"/>
  <c r="Z98" i="1"/>
  <c r="BN98" i="1"/>
  <c r="Z103" i="1"/>
  <c r="Z106" i="1" s="1"/>
  <c r="BN103" i="1"/>
  <c r="BP103" i="1"/>
  <c r="Z105" i="1"/>
  <c r="BN105" i="1"/>
  <c r="Y106" i="1"/>
  <c r="Z109" i="1"/>
  <c r="Z115" i="1" s="1"/>
  <c r="BN109" i="1"/>
  <c r="BP109" i="1"/>
  <c r="Z111" i="1"/>
  <c r="BN111" i="1"/>
  <c r="Z113" i="1"/>
  <c r="BN113" i="1"/>
  <c r="Z114" i="1"/>
  <c r="BN114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Z133" i="1"/>
  <c r="Z140" i="1" s="1"/>
  <c r="BN133" i="1"/>
  <c r="BP133" i="1"/>
  <c r="Z135" i="1"/>
  <c r="BN135" i="1"/>
  <c r="Z137" i="1"/>
  <c r="BN137" i="1"/>
  <c r="Z139" i="1"/>
  <c r="BN139" i="1"/>
  <c r="Z143" i="1"/>
  <c r="Z145" i="1" s="1"/>
  <c r="BN143" i="1"/>
  <c r="BP143" i="1"/>
  <c r="G689" i="1"/>
  <c r="Z150" i="1"/>
  <c r="BN150" i="1"/>
  <c r="Y153" i="1"/>
  <c r="Z156" i="1"/>
  <c r="Z157" i="1" s="1"/>
  <c r="BN156" i="1"/>
  <c r="Z161" i="1"/>
  <c r="Z163" i="1" s="1"/>
  <c r="BN161" i="1"/>
  <c r="H689" i="1"/>
  <c r="Y169" i="1"/>
  <c r="Y176" i="1"/>
  <c r="Z172" i="1"/>
  <c r="Z176" i="1" s="1"/>
  <c r="BN172" i="1"/>
  <c r="Z174" i="1"/>
  <c r="BN174" i="1"/>
  <c r="Y177" i="1"/>
  <c r="Y182" i="1"/>
  <c r="BP179" i="1"/>
  <c r="BN179" i="1"/>
  <c r="Z179" i="1"/>
  <c r="Z181" i="1" s="1"/>
  <c r="Y198" i="1"/>
  <c r="BP193" i="1"/>
  <c r="BN193" i="1"/>
  <c r="Z193" i="1"/>
  <c r="BP197" i="1"/>
  <c r="BN197" i="1"/>
  <c r="Z197" i="1"/>
  <c r="Y199" i="1"/>
  <c r="J689" i="1"/>
  <c r="Y205" i="1"/>
  <c r="BP202" i="1"/>
  <c r="BN202" i="1"/>
  <c r="Z202" i="1"/>
  <c r="Z204" i="1" s="1"/>
  <c r="Y209" i="1"/>
  <c r="BP214" i="1"/>
  <c r="BN214" i="1"/>
  <c r="Z214" i="1"/>
  <c r="BP218" i="1"/>
  <c r="BN218" i="1"/>
  <c r="Z218" i="1"/>
  <c r="Y235" i="1"/>
  <c r="BP226" i="1"/>
  <c r="BN226" i="1"/>
  <c r="Z226" i="1"/>
  <c r="BP230" i="1"/>
  <c r="BN230" i="1"/>
  <c r="Z230" i="1"/>
  <c r="Y234" i="1"/>
  <c r="BP238" i="1"/>
  <c r="BN238" i="1"/>
  <c r="Z238" i="1"/>
  <c r="BP241" i="1"/>
  <c r="BN241" i="1"/>
  <c r="Z241" i="1"/>
  <c r="Z243" i="1" s="1"/>
  <c r="BP250" i="1"/>
  <c r="BN250" i="1"/>
  <c r="Z250" i="1"/>
  <c r="BP254" i="1"/>
  <c r="BN254" i="1"/>
  <c r="Z254" i="1"/>
  <c r="Y256" i="1"/>
  <c r="L689" i="1"/>
  <c r="Y268" i="1"/>
  <c r="BP259" i="1"/>
  <c r="BN259" i="1"/>
  <c r="Z259" i="1"/>
  <c r="BP263" i="1"/>
  <c r="BN263" i="1"/>
  <c r="Z263" i="1"/>
  <c r="BP267" i="1"/>
  <c r="BN267" i="1"/>
  <c r="Z267" i="1"/>
  <c r="Y269" i="1"/>
  <c r="Y272" i="1"/>
  <c r="BP271" i="1"/>
  <c r="BN271" i="1"/>
  <c r="Z271" i="1"/>
  <c r="Z272" i="1" s="1"/>
  <c r="Y273" i="1"/>
  <c r="M689" i="1"/>
  <c r="Y285" i="1"/>
  <c r="BP276" i="1"/>
  <c r="BN276" i="1"/>
  <c r="Z276" i="1"/>
  <c r="BP280" i="1"/>
  <c r="BN280" i="1"/>
  <c r="Z280" i="1"/>
  <c r="BP284" i="1"/>
  <c r="BN284" i="1"/>
  <c r="Z284" i="1"/>
  <c r="Y286" i="1"/>
  <c r="O689" i="1"/>
  <c r="Y290" i="1"/>
  <c r="BP289" i="1"/>
  <c r="BN289" i="1"/>
  <c r="Z289" i="1"/>
  <c r="Z290" i="1" s="1"/>
  <c r="Y291" i="1"/>
  <c r="P689" i="1"/>
  <c r="Y297" i="1"/>
  <c r="BP294" i="1"/>
  <c r="BN294" i="1"/>
  <c r="Z294" i="1"/>
  <c r="BP303" i="1"/>
  <c r="BN303" i="1"/>
  <c r="Z303" i="1"/>
  <c r="Y307" i="1"/>
  <c r="BP320" i="1"/>
  <c r="BN320" i="1"/>
  <c r="Z320" i="1"/>
  <c r="Z321" i="1" s="1"/>
  <c r="Y322" i="1"/>
  <c r="S689" i="1"/>
  <c r="Y326" i="1"/>
  <c r="BP325" i="1"/>
  <c r="BN325" i="1"/>
  <c r="Z325" i="1"/>
  <c r="Z326" i="1" s="1"/>
  <c r="Y327" i="1"/>
  <c r="Y330" i="1"/>
  <c r="BP329" i="1"/>
  <c r="BN329" i="1"/>
  <c r="Z329" i="1"/>
  <c r="Z330" i="1" s="1"/>
  <c r="Y331" i="1"/>
  <c r="Y336" i="1"/>
  <c r="BP333" i="1"/>
  <c r="BN333" i="1"/>
  <c r="Z333" i="1"/>
  <c r="Z335" i="1" s="1"/>
  <c r="Y346" i="1"/>
  <c r="BP360" i="1"/>
  <c r="BN360" i="1"/>
  <c r="Z360" i="1"/>
  <c r="Z367" i="1" s="1"/>
  <c r="BP364" i="1"/>
  <c r="BN364" i="1"/>
  <c r="Z364" i="1"/>
  <c r="BP372" i="1"/>
  <c r="BN372" i="1"/>
  <c r="Z372" i="1"/>
  <c r="Y383" i="1"/>
  <c r="BP380" i="1"/>
  <c r="BN380" i="1"/>
  <c r="Z380" i="1"/>
  <c r="BP388" i="1"/>
  <c r="BN388" i="1"/>
  <c r="Z388" i="1"/>
  <c r="Y398" i="1"/>
  <c r="Y397" i="1"/>
  <c r="Z403" i="1"/>
  <c r="BP401" i="1"/>
  <c r="BN401" i="1"/>
  <c r="Z401" i="1"/>
  <c r="Y415" i="1"/>
  <c r="Y414" i="1"/>
  <c r="BP420" i="1"/>
  <c r="BN420" i="1"/>
  <c r="Z420" i="1"/>
  <c r="Z429" i="1" s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Y440" i="1"/>
  <c r="BP448" i="1"/>
  <c r="BN448" i="1"/>
  <c r="Z448" i="1"/>
  <c r="Z455" i="1" s="1"/>
  <c r="BP452" i="1"/>
  <c r="BN452" i="1"/>
  <c r="Z452" i="1"/>
  <c r="Y460" i="1"/>
  <c r="Y469" i="1"/>
  <c r="BP463" i="1"/>
  <c r="BN463" i="1"/>
  <c r="Z463" i="1"/>
  <c r="Z468" i="1" s="1"/>
  <c r="BP466" i="1"/>
  <c r="BN466" i="1"/>
  <c r="Z466" i="1"/>
  <c r="BP521" i="1"/>
  <c r="BN521" i="1"/>
  <c r="Z521" i="1"/>
  <c r="I689" i="1"/>
  <c r="Z689" i="1"/>
  <c r="K689" i="1"/>
  <c r="Y255" i="1"/>
  <c r="T689" i="1"/>
  <c r="Y341" i="1"/>
  <c r="Y356" i="1"/>
  <c r="Y367" i="1"/>
  <c r="W689" i="1"/>
  <c r="Y409" i="1"/>
  <c r="X689" i="1"/>
  <c r="Y429" i="1"/>
  <c r="Y689" i="1"/>
  <c r="Y455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Y523" i="1"/>
  <c r="BP536" i="1"/>
  <c r="BN536" i="1"/>
  <c r="Z536" i="1"/>
  <c r="Z539" i="1" s="1"/>
  <c r="BP538" i="1"/>
  <c r="BN538" i="1"/>
  <c r="Z538" i="1"/>
  <c r="Y540" i="1"/>
  <c r="AC689" i="1"/>
  <c r="Y544" i="1"/>
  <c r="BP543" i="1"/>
  <c r="BN543" i="1"/>
  <c r="Z543" i="1"/>
  <c r="Z544" i="1" s="1"/>
  <c r="Y545" i="1"/>
  <c r="Y548" i="1"/>
  <c r="BP547" i="1"/>
  <c r="BN547" i="1"/>
  <c r="Z547" i="1"/>
  <c r="Z548" i="1" s="1"/>
  <c r="Y549" i="1"/>
  <c r="Y568" i="1"/>
  <c r="BP553" i="1"/>
  <c r="BN553" i="1"/>
  <c r="Z553" i="1"/>
  <c r="BP557" i="1"/>
  <c r="BN557" i="1"/>
  <c r="Z557" i="1"/>
  <c r="BP561" i="1"/>
  <c r="BN561" i="1"/>
  <c r="Z561" i="1"/>
  <c r="BP564" i="1"/>
  <c r="BN564" i="1"/>
  <c r="Z564" i="1"/>
  <c r="BP566" i="1"/>
  <c r="BN566" i="1"/>
  <c r="Z566" i="1"/>
  <c r="BP572" i="1"/>
  <c r="BN572" i="1"/>
  <c r="Z572" i="1"/>
  <c r="Y591" i="1"/>
  <c r="BP579" i="1"/>
  <c r="BN579" i="1"/>
  <c r="Z579" i="1"/>
  <c r="BP584" i="1"/>
  <c r="BN584" i="1"/>
  <c r="Z584" i="1"/>
  <c r="Z591" i="1" s="1"/>
  <c r="BP587" i="1"/>
  <c r="BN587" i="1"/>
  <c r="Z587" i="1"/>
  <c r="BP590" i="1"/>
  <c r="BN590" i="1"/>
  <c r="Z590" i="1"/>
  <c r="Y597" i="1"/>
  <c r="BP594" i="1"/>
  <c r="BN594" i="1"/>
  <c r="Z594" i="1"/>
  <c r="Z597" i="1" s="1"/>
  <c r="BP601" i="1"/>
  <c r="BN601" i="1"/>
  <c r="Z601" i="1"/>
  <c r="Y612" i="1"/>
  <c r="BP611" i="1"/>
  <c r="BN611" i="1"/>
  <c r="Z611" i="1"/>
  <c r="Z612" i="1" s="1"/>
  <c r="Y613" i="1"/>
  <c r="Y631" i="1"/>
  <c r="BP627" i="1"/>
  <c r="BN627" i="1"/>
  <c r="Z627" i="1"/>
  <c r="AF689" i="1"/>
  <c r="Y632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Y653" i="1"/>
  <c r="AG689" i="1"/>
  <c r="Y665" i="1"/>
  <c r="BP663" i="1"/>
  <c r="BN663" i="1"/>
  <c r="Z663" i="1"/>
  <c r="Y666" i="1"/>
  <c r="AD689" i="1"/>
  <c r="AA689" i="1"/>
  <c r="Y516" i="1"/>
  <c r="Y539" i="1"/>
  <c r="AE689" i="1"/>
  <c r="Y608" i="1"/>
  <c r="BP628" i="1"/>
  <c r="BN628" i="1"/>
  <c r="Z628" i="1"/>
  <c r="BP630" i="1"/>
  <c r="BN630" i="1"/>
  <c r="Z630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73" i="1"/>
  <c r="BP672" i="1"/>
  <c r="BN672" i="1"/>
  <c r="Z672" i="1"/>
  <c r="Z673" i="1" s="1"/>
  <c r="Y674" i="1"/>
  <c r="Z652" i="1" l="1"/>
  <c r="Z631" i="1"/>
  <c r="Z568" i="1"/>
  <c r="Z268" i="1"/>
  <c r="Z439" i="1"/>
  <c r="Z374" i="1"/>
  <c r="Z307" i="1"/>
  <c r="Y679" i="1"/>
  <c r="Y680" i="1"/>
  <c r="Y683" i="1"/>
  <c r="Z665" i="1"/>
  <c r="Z523" i="1"/>
  <c r="Z297" i="1"/>
  <c r="Z285" i="1"/>
  <c r="Z130" i="1"/>
  <c r="Z124" i="1"/>
  <c r="Z684" i="1" s="1"/>
  <c r="Z99" i="1"/>
  <c r="Z602" i="1"/>
  <c r="Z574" i="1"/>
  <c r="Z220" i="1"/>
  <c r="Y681" i="1"/>
  <c r="Y682" i="1" l="1"/>
</calcChain>
</file>

<file path=xl/sharedStrings.xml><?xml version="1.0" encoding="utf-8"?>
<sst xmlns="http://schemas.openxmlformats.org/spreadsheetml/2006/main" count="3186" uniqueCount="1099">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</sst>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3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943">
        <v>0.41666666666666669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21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22</v>
      </c>
      <c r="Q10" s="1001"/>
      <c r="R10" s="1002"/>
      <c r="U10" s="24" t="s">
        <v>23</v>
      </c>
      <c r="V10" s="842" t="s">
        <v>24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4"/>
      <c r="R11" s="935"/>
      <c r="U11" s="24" t="s">
        <v>27</v>
      </c>
      <c r="V11" s="1125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4" t="s">
        <v>38</v>
      </c>
      <c r="D17" s="835" t="s">
        <v>39</v>
      </c>
      <c r="E17" s="911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10"/>
      <c r="R17" s="910"/>
      <c r="S17" s="910"/>
      <c r="T17" s="911"/>
      <c r="U17" s="1215" t="s">
        <v>51</v>
      </c>
      <c r="V17" s="828"/>
      <c r="W17" s="835" t="s">
        <v>52</v>
      </c>
      <c r="X17" s="835" t="s">
        <v>53</v>
      </c>
      <c r="Y17" s="1213" t="s">
        <v>54</v>
      </c>
      <c r="Z17" s="1091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63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71</v>
      </c>
      <c r="Q33" s="801"/>
      <c r="R33" s="801"/>
      <c r="S33" s="801"/>
      <c r="T33" s="801"/>
      <c r="U33" s="801"/>
      <c r="V33" s="802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71</v>
      </c>
      <c r="Q34" s="801"/>
      <c r="R34" s="801"/>
      <c r="S34" s="801"/>
      <c r="T34" s="801"/>
      <c r="U34" s="801"/>
      <c r="V34" s="802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99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71</v>
      </c>
      <c r="Q37" s="801"/>
      <c r="R37" s="801"/>
      <c r="S37" s="801"/>
      <c r="T37" s="801"/>
      <c r="U37" s="801"/>
      <c r="V37" s="802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71</v>
      </c>
      <c r="Q38" s="801"/>
      <c r="R38" s="801"/>
      <c r="S38" s="801"/>
      <c r="T38" s="801"/>
      <c r="U38" s="801"/>
      <c r="V38" s="802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105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71</v>
      </c>
      <c r="Q41" s="801"/>
      <c r="R41" s="801"/>
      <c r="S41" s="801"/>
      <c r="T41" s="801"/>
      <c r="U41" s="801"/>
      <c r="V41" s="802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71</v>
      </c>
      <c r="Q42" s="801"/>
      <c r="R42" s="801"/>
      <c r="S42" s="801"/>
      <c r="T42" s="801"/>
      <c r="U42" s="801"/>
      <c r="V42" s="802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108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109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110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 t="s">
        <v>125</v>
      </c>
      <c r="M49" s="33" t="s">
        <v>114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 t="s">
        <v>126</v>
      </c>
      <c r="AK49" s="68">
        <v>44.4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125</v>
      </c>
      <c r="M50" s="33" t="s">
        <v>114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126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71</v>
      </c>
      <c r="Q52" s="801"/>
      <c r="R52" s="801"/>
      <c r="S52" s="801"/>
      <c r="T52" s="801"/>
      <c r="U52" s="801"/>
      <c r="V52" s="802"/>
      <c r="W52" s="37" t="s">
        <v>72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71</v>
      </c>
      <c r="Q53" s="801"/>
      <c r="R53" s="801"/>
      <c r="S53" s="801"/>
      <c r="T53" s="801"/>
      <c r="U53" s="801"/>
      <c r="V53" s="802"/>
      <c r="W53" s="37" t="s">
        <v>69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customHeight="1" x14ac:dyDescent="0.25">
      <c r="A54" s="799" t="s">
        <v>73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137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110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146</v>
      </c>
      <c r="B63" s="54" t="s">
        <v>147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149</v>
      </c>
      <c r="B64" s="54" t="s">
        <v>150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152</v>
      </c>
      <c r="B65" s="54" t="s">
        <v>153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125</v>
      </c>
      <c r="M67" s="33" t="s">
        <v>117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144</v>
      </c>
      <c r="AG67" s="64"/>
      <c r="AJ67" s="68" t="s">
        <v>126</v>
      </c>
      <c r="AK67" s="68">
        <v>54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71</v>
      </c>
      <c r="Q68" s="801"/>
      <c r="R68" s="801"/>
      <c r="S68" s="801"/>
      <c r="T68" s="801"/>
      <c r="U68" s="801"/>
      <c r="V68" s="802"/>
      <c r="W68" s="37" t="s">
        <v>72</v>
      </c>
      <c r="X68" s="781">
        <f>IFERROR(X61/H61,"0")+IFERROR(X62/H62,"0")+IFERROR(X63/H63,"0")+IFERROR(X64/H64,"0")+IFERROR(X65/H65,"0")+IFERROR(X66/H66,"0")+IFERROR(X67/H67,"0")</f>
        <v>0</v>
      </c>
      <c r="Y68" s="781">
        <f>IFERROR(Y61/H61,"0")+IFERROR(Y62/H62,"0")+IFERROR(Y63/H63,"0")+IFERROR(Y64/H64,"0")+IFERROR(Y65/H65,"0")+IFERROR(Y66/H66,"0")+IFERROR(Y67/H67,"0")</f>
        <v>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71</v>
      </c>
      <c r="Q69" s="801"/>
      <c r="R69" s="801"/>
      <c r="S69" s="801"/>
      <c r="T69" s="801"/>
      <c r="U69" s="801"/>
      <c r="V69" s="802"/>
      <c r="W69" s="37" t="s">
        <v>69</v>
      </c>
      <c r="X69" s="781">
        <f>IFERROR(SUM(X61:X67),"0")</f>
        <v>0</v>
      </c>
      <c r="Y69" s="781">
        <f>IFERROR(SUM(Y61:Y67),"0")</f>
        <v>0</v>
      </c>
      <c r="Z69" s="37"/>
      <c r="AA69" s="782"/>
      <c r="AB69" s="782"/>
      <c r="AC69" s="782"/>
    </row>
    <row r="70" spans="1:68" ht="14.25" customHeight="1" x14ac:dyDescent="0.25">
      <c r="A70" s="799" t="s">
        <v>160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161</v>
      </c>
      <c r="B71" s="54" t="s">
        <v>162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customHeight="1" x14ac:dyDescent="0.25">
      <c r="A72" s="54" t="s">
        <v>164</v>
      </c>
      <c r="B72" s="54" t="s">
        <v>165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167</v>
      </c>
      <c r="B73" s="54" t="s">
        <v>168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125</v>
      </c>
      <c r="M74" s="33" t="s">
        <v>117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126</v>
      </c>
      <c r="AK74" s="68">
        <v>37.799999999999997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customHeight="1" x14ac:dyDescent="0.25">
      <c r="A77" s="799" t="s">
        <v>64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171</v>
      </c>
      <c r="B78" s="54" t="s">
        <v>172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174</v>
      </c>
      <c r="B79" s="54" t="s">
        <v>175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177</v>
      </c>
      <c r="B80" s="54" t="s">
        <v>178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180</v>
      </c>
      <c r="B81" s="54" t="s">
        <v>181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182</v>
      </c>
      <c r="B82" s="54" t="s">
        <v>183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184</v>
      </c>
      <c r="B83" s="54" t="s">
        <v>185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71</v>
      </c>
      <c r="Q84" s="801"/>
      <c r="R84" s="801"/>
      <c r="S84" s="801"/>
      <c r="T84" s="801"/>
      <c r="U84" s="801"/>
      <c r="V84" s="802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71</v>
      </c>
      <c r="Q85" s="801"/>
      <c r="R85" s="801"/>
      <c r="S85" s="801"/>
      <c r="T85" s="801"/>
      <c r="U85" s="801"/>
      <c r="V85" s="802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73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186</v>
      </c>
      <c r="B87" s="54" t="s">
        <v>187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189</v>
      </c>
      <c r="B88" s="54" t="s">
        <v>190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192</v>
      </c>
      <c r="B89" s="54" t="s">
        <v>193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195</v>
      </c>
      <c r="B90" s="54" t="s">
        <v>196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71</v>
      </c>
      <c r="Q93" s="801"/>
      <c r="R93" s="801"/>
      <c r="S93" s="801"/>
      <c r="T93" s="801"/>
      <c r="U93" s="801"/>
      <c r="V93" s="802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71</v>
      </c>
      <c r="Q94" s="801"/>
      <c r="R94" s="801"/>
      <c r="S94" s="801"/>
      <c r="T94" s="801"/>
      <c r="U94" s="801"/>
      <c r="V94" s="802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201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202</v>
      </c>
      <c r="B96" s="54" t="s">
        <v>203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202</v>
      </c>
      <c r="B97" s="54" t="s">
        <v>205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71</v>
      </c>
      <c r="Q99" s="801"/>
      <c r="R99" s="801"/>
      <c r="S99" s="801"/>
      <c r="T99" s="801"/>
      <c r="U99" s="801"/>
      <c r="V99" s="802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71</v>
      </c>
      <c r="Q100" s="801"/>
      <c r="R100" s="801"/>
      <c r="S100" s="801"/>
      <c r="T100" s="801"/>
      <c r="U100" s="801"/>
      <c r="V100" s="802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796" t="s">
        <v>209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110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customHeight="1" x14ac:dyDescent="0.25">
      <c r="A104" s="54" t="s">
        <v>213</v>
      </c>
      <c r="B104" s="54" t="s">
        <v>214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125</v>
      </c>
      <c r="M105" s="33" t="s">
        <v>156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217</v>
      </c>
      <c r="AG105" s="64"/>
      <c r="AJ105" s="68" t="s">
        <v>126</v>
      </c>
      <c r="AK105" s="68">
        <v>54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1">
        <f>IFERROR(X103/H103,"0")+IFERROR(X104/H104,"0")+IFERROR(X105/H105,"0")</f>
        <v>0</v>
      </c>
      <c r="Y106" s="781">
        <f>IFERROR(Y103/H103,"0")+IFERROR(Y104/H104,"0")+IFERROR(Y105/H105,"0")</f>
        <v>0</v>
      </c>
      <c r="Z106" s="781">
        <f>IFERROR(IF(Z103="",0,Z103),"0")+IFERROR(IF(Z104="",0,Z104),"0")+IFERROR(IF(Z105="",0,Z105),"0")</f>
        <v>0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1">
        <f>IFERROR(SUM(X103:X105),"0")</f>
        <v>0</v>
      </c>
      <c r="Y107" s="781">
        <f>IFERROR(SUM(Y103:Y105),"0")</f>
        <v>0</v>
      </c>
      <c r="Z107" s="37"/>
      <c r="AA107" s="782"/>
      <c r="AB107" s="782"/>
      <c r="AC107" s="782"/>
    </row>
    <row r="108" spans="1:68" ht="14.25" customHeight="1" x14ac:dyDescent="0.25">
      <c r="A108" s="799" t="s">
        <v>73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218</v>
      </c>
      <c r="B109" s="54" t="s">
        <v>219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218</v>
      </c>
      <c r="B110" s="54" t="s">
        <v>221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customHeight="1" x14ac:dyDescent="0.25">
      <c r="A112" s="54" t="s">
        <v>224</v>
      </c>
      <c r="B112" s="54" t="s">
        <v>225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227</v>
      </c>
      <c r="B114" s="54" t="s">
        <v>229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29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71</v>
      </c>
      <c r="Q115" s="801"/>
      <c r="R115" s="801"/>
      <c r="S115" s="801"/>
      <c r="T115" s="801"/>
      <c r="U115" s="801"/>
      <c r="V115" s="802"/>
      <c r="W115" s="37" t="s">
        <v>72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71</v>
      </c>
      <c r="Q116" s="801"/>
      <c r="R116" s="801"/>
      <c r="S116" s="801"/>
      <c r="T116" s="801"/>
      <c r="U116" s="801"/>
      <c r="V116" s="802"/>
      <c r="W116" s="37" t="s">
        <v>69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customHeight="1" x14ac:dyDescent="0.25">
      <c r="A117" s="796" t="s">
        <v>231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110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232</v>
      </c>
      <c r="B119" s="54" t="s">
        <v>233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235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236</v>
      </c>
      <c r="B121" s="54" t="s">
        <v>237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125</v>
      </c>
      <c r="M121" s="33" t="s">
        <v>114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126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239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240</v>
      </c>
      <c r="B123" s="54" t="s">
        <v>241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71</v>
      </c>
      <c r="Q124" s="801"/>
      <c r="R124" s="801"/>
      <c r="S124" s="801"/>
      <c r="T124" s="801"/>
      <c r="U124" s="801"/>
      <c r="V124" s="802"/>
      <c r="W124" s="37" t="s">
        <v>72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71</v>
      </c>
      <c r="Q125" s="801"/>
      <c r="R125" s="801"/>
      <c r="S125" s="801"/>
      <c r="T125" s="801"/>
      <c r="U125" s="801"/>
      <c r="V125" s="802"/>
      <c r="W125" s="37" t="s">
        <v>69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customHeight="1" x14ac:dyDescent="0.25">
      <c r="A126" s="799" t="s">
        <v>160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242</v>
      </c>
      <c r="B127" s="54" t="s">
        <v>243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245</v>
      </c>
      <c r="B128" s="54" t="s">
        <v>246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248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71</v>
      </c>
      <c r="Q130" s="801"/>
      <c r="R130" s="801"/>
      <c r="S130" s="801"/>
      <c r="T130" s="801"/>
      <c r="U130" s="801"/>
      <c r="V130" s="802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71</v>
      </c>
      <c r="Q131" s="801"/>
      <c r="R131" s="801"/>
      <c r="S131" s="801"/>
      <c r="T131" s="801"/>
      <c r="U131" s="801"/>
      <c r="V131" s="802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customHeight="1" x14ac:dyDescent="0.25">
      <c r="A132" s="799" t="s">
        <v>73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249</v>
      </c>
      <c r="B133" s="54" t="s">
        <v>250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customHeight="1" x14ac:dyDescent="0.25">
      <c r="A135" s="54" t="s">
        <v>254</v>
      </c>
      <c r="B135" s="54" t="s">
        <v>255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257</v>
      </c>
      <c r="B136" s="54" t="s">
        <v>258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259</v>
      </c>
      <c r="B137" s="54" t="s">
        <v>260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261</v>
      </c>
      <c r="B138" s="54" t="s">
        <v>262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263</v>
      </c>
      <c r="B139" s="54" t="s">
        <v>264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71</v>
      </c>
      <c r="Q140" s="801"/>
      <c r="R140" s="801"/>
      <c r="S140" s="801"/>
      <c r="T140" s="801"/>
      <c r="U140" s="801"/>
      <c r="V140" s="802"/>
      <c r="W140" s="37" t="s">
        <v>72</v>
      </c>
      <c r="X140" s="781">
        <f>IFERROR(X133/H133,"0")+IFERROR(X134/H134,"0")+IFERROR(X135/H135,"0")+IFERROR(X136/H136,"0")+IFERROR(X137/H137,"0")+IFERROR(X138/H138,"0")+IFERROR(X139/H139,"0")</f>
        <v>0</v>
      </c>
      <c r="Y140" s="781">
        <f>IFERROR(Y133/H133,"0")+IFERROR(Y134/H134,"0")+IFERROR(Y135/H135,"0")+IFERROR(Y136/H136,"0")+IFERROR(Y137/H137,"0")+IFERROR(Y138/H138,"0")+IFERROR(Y139/H139,"0")</f>
        <v>0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71</v>
      </c>
      <c r="Q141" s="801"/>
      <c r="R141" s="801"/>
      <c r="S141" s="801"/>
      <c r="T141" s="801"/>
      <c r="U141" s="801"/>
      <c r="V141" s="802"/>
      <c r="W141" s="37" t="s">
        <v>69</v>
      </c>
      <c r="X141" s="781">
        <f>IFERROR(SUM(X133:X139),"0")</f>
        <v>0</v>
      </c>
      <c r="Y141" s="781">
        <f>IFERROR(SUM(Y133:Y139),"0")</f>
        <v>0</v>
      </c>
      <c r="Z141" s="37"/>
      <c r="AA141" s="782"/>
      <c r="AB141" s="782"/>
      <c r="AC141" s="782"/>
    </row>
    <row r="142" spans="1:68" ht="14.25" customHeight="1" x14ac:dyDescent="0.25">
      <c r="A142" s="799" t="s">
        <v>201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266</v>
      </c>
      <c r="B143" s="54" t="s">
        <v>267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269</v>
      </c>
      <c r="B144" s="54" t="s">
        <v>270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272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110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273</v>
      </c>
      <c r="B149" s="54" t="s">
        <v>274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277</v>
      </c>
      <c r="B150" s="54" t="s">
        <v>278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277</v>
      </c>
      <c r="B151" s="54" t="s">
        <v>280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71</v>
      </c>
      <c r="Q152" s="801"/>
      <c r="R152" s="801"/>
      <c r="S152" s="801"/>
      <c r="T152" s="801"/>
      <c r="U152" s="801"/>
      <c r="V152" s="802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71</v>
      </c>
      <c r="Q153" s="801"/>
      <c r="R153" s="801"/>
      <c r="S153" s="801"/>
      <c r="T153" s="801"/>
      <c r="U153" s="801"/>
      <c r="V153" s="802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799" t="s">
        <v>64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281</v>
      </c>
      <c r="B155" s="54" t="s">
        <v>282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281</v>
      </c>
      <c r="B156" s="54" t="s">
        <v>284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799" t="s">
        <v>73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285</v>
      </c>
      <c r="B160" s="54" t="s">
        <v>286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289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288</v>
      </c>
      <c r="B162" s="54" t="s">
        <v>290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71</v>
      </c>
      <c r="Q163" s="801"/>
      <c r="R163" s="801"/>
      <c r="S163" s="801"/>
      <c r="T163" s="801"/>
      <c r="U163" s="801"/>
      <c r="V163" s="802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71</v>
      </c>
      <c r="Q164" s="801"/>
      <c r="R164" s="801"/>
      <c r="S164" s="801"/>
      <c r="T164" s="801"/>
      <c r="U164" s="801"/>
      <c r="V164" s="802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796" t="s">
        <v>108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110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291</v>
      </c>
      <c r="B167" s="54" t="s">
        <v>292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64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294</v>
      </c>
      <c r="B171" s="54" t="s">
        <v>295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297</v>
      </c>
      <c r="B172" s="54" t="s">
        <v>298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300</v>
      </c>
      <c r="B173" s="54" t="s">
        <v>301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303</v>
      </c>
      <c r="B174" s="54" t="s">
        <v>304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305</v>
      </c>
      <c r="B175" s="54" t="s">
        <v>306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71</v>
      </c>
      <c r="Q176" s="801"/>
      <c r="R176" s="801"/>
      <c r="S176" s="801"/>
      <c r="T176" s="801"/>
      <c r="U176" s="801"/>
      <c r="V176" s="802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71</v>
      </c>
      <c r="Q177" s="801"/>
      <c r="R177" s="801"/>
      <c r="S177" s="801"/>
      <c r="T177" s="801"/>
      <c r="U177" s="801"/>
      <c r="V177" s="802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73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307</v>
      </c>
      <c r="B179" s="54" t="s">
        <v>308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310</v>
      </c>
      <c r="B180" s="54" t="s">
        <v>311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313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314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160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315</v>
      </c>
      <c r="B186" s="54" t="s">
        <v>316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71</v>
      </c>
      <c r="Q187" s="801"/>
      <c r="R187" s="801"/>
      <c r="S187" s="801"/>
      <c r="T187" s="801"/>
      <c r="U187" s="801"/>
      <c r="V187" s="802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71</v>
      </c>
      <c r="Q188" s="801"/>
      <c r="R188" s="801"/>
      <c r="S188" s="801"/>
      <c r="T188" s="801"/>
      <c r="U188" s="801"/>
      <c r="V188" s="802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64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318</v>
      </c>
      <c r="B190" s="54" t="s">
        <v>319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customHeight="1" x14ac:dyDescent="0.25">
      <c r="A191" s="54" t="s">
        <v>321</v>
      </c>
      <c r="B191" s="54" t="s">
        <v>322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329</v>
      </c>
      <c r="B194" s="54" t="s">
        <v>330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333</v>
      </c>
      <c r="B196" s="54" t="s">
        <v>334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335</v>
      </c>
      <c r="B197" s="54" t="s">
        <v>336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71</v>
      </c>
      <c r="Q198" s="801"/>
      <c r="R198" s="801"/>
      <c r="S198" s="801"/>
      <c r="T198" s="801"/>
      <c r="U198" s="801"/>
      <c r="V198" s="802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0</v>
      </c>
      <c r="Y198" s="781">
        <f>IFERROR(Y190/H190,"0")+IFERROR(Y191/H191,"0")+IFERROR(Y192/H192,"0")+IFERROR(Y193/H193,"0")+IFERROR(Y194/H194,"0")+IFERROR(Y195/H195,"0")+IFERROR(Y196/H196,"0")+IFERROR(Y197/H197,"0")</f>
        <v>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71</v>
      </c>
      <c r="Q199" s="801"/>
      <c r="R199" s="801"/>
      <c r="S199" s="801"/>
      <c r="T199" s="801"/>
      <c r="U199" s="801"/>
      <c r="V199" s="802"/>
      <c r="W199" s="37" t="s">
        <v>69</v>
      </c>
      <c r="X199" s="781">
        <f>IFERROR(SUM(X190:X197),"0")</f>
        <v>0</v>
      </c>
      <c r="Y199" s="781">
        <f>IFERROR(SUM(Y190:Y197),"0")</f>
        <v>0</v>
      </c>
      <c r="Z199" s="37"/>
      <c r="AA199" s="782"/>
      <c r="AB199" s="782"/>
      <c r="AC199" s="782"/>
    </row>
    <row r="200" spans="1:68" ht="16.5" customHeight="1" x14ac:dyDescent="0.25">
      <c r="A200" s="796" t="s">
        <v>338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110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339</v>
      </c>
      <c r="B202" s="54" t="s">
        <v>340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342</v>
      </c>
      <c r="B203" s="54" t="s">
        <v>343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71</v>
      </c>
      <c r="Q204" s="801"/>
      <c r="R204" s="801"/>
      <c r="S204" s="801"/>
      <c r="T204" s="801"/>
      <c r="U204" s="801"/>
      <c r="V204" s="802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71</v>
      </c>
      <c r="Q205" s="801"/>
      <c r="R205" s="801"/>
      <c r="S205" s="801"/>
      <c r="T205" s="801"/>
      <c r="U205" s="801"/>
      <c r="V205" s="802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160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344</v>
      </c>
      <c r="B207" s="54" t="s">
        <v>345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347</v>
      </c>
      <c r="B208" s="54" t="s">
        <v>348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64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349</v>
      </c>
      <c r="B212" s="54" t="s">
        <v>350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customHeight="1" x14ac:dyDescent="0.25">
      <c r="A213" s="54" t="s">
        <v>352</v>
      </c>
      <c r="B213" s="54" t="s">
        <v>353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355</v>
      </c>
      <c r="B214" s="54" t="s">
        <v>356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358</v>
      </c>
      <c r="B215" s="54" t="s">
        <v>359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361</v>
      </c>
      <c r="B216" s="54" t="s">
        <v>362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363</v>
      </c>
      <c r="B217" s="54" t="s">
        <v>364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71</v>
      </c>
      <c r="Q220" s="801"/>
      <c r="R220" s="801"/>
      <c r="S220" s="801"/>
      <c r="T220" s="801"/>
      <c r="U220" s="801"/>
      <c r="V220" s="802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71</v>
      </c>
      <c r="Q221" s="801"/>
      <c r="R221" s="801"/>
      <c r="S221" s="801"/>
      <c r="T221" s="801"/>
      <c r="U221" s="801"/>
      <c r="V221" s="802"/>
      <c r="W221" s="37" t="s">
        <v>69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customHeight="1" x14ac:dyDescent="0.25">
      <c r="A222" s="799" t="s">
        <v>73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369</v>
      </c>
      <c r="B223" s="54" t="s">
        <v>370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customHeight="1" x14ac:dyDescent="0.25">
      <c r="A225" s="54" t="s">
        <v>375</v>
      </c>
      <c r="B225" s="54" t="s">
        <v>376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381</v>
      </c>
      <c r="B227" s="54" t="s">
        <v>382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383</v>
      </c>
      <c r="B228" s="54" t="s">
        <v>384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389</v>
      </c>
      <c r="B230" s="54" t="s">
        <v>390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customHeight="1" x14ac:dyDescent="0.25">
      <c r="A231" s="54" t="s">
        <v>391</v>
      </c>
      <c r="B231" s="54" t="s">
        <v>392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393</v>
      </c>
      <c r="B232" s="54" t="s">
        <v>394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395</v>
      </c>
      <c r="B233" s="54" t="s">
        <v>396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71</v>
      </c>
      <c r="Q234" s="801"/>
      <c r="R234" s="801"/>
      <c r="S234" s="801"/>
      <c r="T234" s="801"/>
      <c r="U234" s="801"/>
      <c r="V234" s="802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71</v>
      </c>
      <c r="Q235" s="801"/>
      <c r="R235" s="801"/>
      <c r="S235" s="801"/>
      <c r="T235" s="801"/>
      <c r="U235" s="801"/>
      <c r="V235" s="802"/>
      <c r="W235" s="37" t="s">
        <v>69</v>
      </c>
      <c r="X235" s="781">
        <f>IFERROR(SUM(X223:X233),"0")</f>
        <v>0</v>
      </c>
      <c r="Y235" s="781">
        <f>IFERROR(SUM(Y223:Y233),"0")</f>
        <v>0</v>
      </c>
      <c r="Z235" s="37"/>
      <c r="AA235" s="782"/>
      <c r="AB235" s="782"/>
      <c r="AC235" s="782"/>
    </row>
    <row r="236" spans="1:68" ht="14.25" customHeight="1" x14ac:dyDescent="0.25">
      <c r="A236" s="799" t="s">
        <v>201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398</v>
      </c>
      <c r="B237" s="54" t="s">
        <v>399</v>
      </c>
      <c r="C237" s="31">
        <v>4301060360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398</v>
      </c>
      <c r="B238" s="54" t="s">
        <v>401</v>
      </c>
      <c r="C238" s="31">
        <v>4301060404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402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398</v>
      </c>
      <c r="B239" s="54" t="s">
        <v>403</v>
      </c>
      <c r="C239" s="31">
        <v>4301060460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156</v>
      </c>
      <c r="N239" s="33"/>
      <c r="O239" s="32">
        <v>30</v>
      </c>
      <c r="P239" s="967" t="s">
        <v>404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406</v>
      </c>
      <c r="B240" s="54" t="s">
        <v>407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412</v>
      </c>
      <c r="B242" s="54" t="s">
        <v>413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71</v>
      </c>
      <c r="Q243" s="801"/>
      <c r="R243" s="801"/>
      <c r="S243" s="801"/>
      <c r="T243" s="801"/>
      <c r="U243" s="801"/>
      <c r="V243" s="802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71</v>
      </c>
      <c r="Q244" s="801"/>
      <c r="R244" s="801"/>
      <c r="S244" s="801"/>
      <c r="T244" s="801"/>
      <c r="U244" s="801"/>
      <c r="V244" s="802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customHeight="1" x14ac:dyDescent="0.25">
      <c r="A245" s="796" t="s">
        <v>415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110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416</v>
      </c>
      <c r="B247" s="54" t="s">
        <v>417</v>
      </c>
      <c r="C247" s="31">
        <v>4301011717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113</v>
      </c>
      <c r="L247" s="32"/>
      <c r="M247" s="33" t="s">
        <v>117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418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416</v>
      </c>
      <c r="B248" s="54" t="s">
        <v>419</v>
      </c>
      <c r="C248" s="31">
        <v>4301011945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113</v>
      </c>
      <c r="L248" s="32"/>
      <c r="M248" s="33" t="s">
        <v>420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4301011733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4301011944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113</v>
      </c>
      <c r="L251" s="32"/>
      <c r="M251" s="33" t="s">
        <v>420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418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71</v>
      </c>
      <c r="Q255" s="801"/>
      <c r="R255" s="801"/>
      <c r="S255" s="801"/>
      <c r="T255" s="801"/>
      <c r="U255" s="801"/>
      <c r="V255" s="802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71</v>
      </c>
      <c r="Q256" s="801"/>
      <c r="R256" s="801"/>
      <c r="S256" s="801"/>
      <c r="T256" s="801"/>
      <c r="U256" s="801"/>
      <c r="V256" s="802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435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110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436</v>
      </c>
      <c r="B259" s="54" t="s">
        <v>437</v>
      </c>
      <c r="C259" s="31">
        <v>4301011826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113</v>
      </c>
      <c r="L259" s="32"/>
      <c r="M259" s="33" t="s">
        <v>117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436</v>
      </c>
      <c r="B260" s="54" t="s">
        <v>439</v>
      </c>
      <c r="C260" s="31">
        <v>4301011942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113</v>
      </c>
      <c r="L260" s="32"/>
      <c r="M260" s="33" t="s">
        <v>420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441</v>
      </c>
      <c r="B261" s="54" t="s">
        <v>442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4301011721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113</v>
      </c>
      <c r="L262" s="32"/>
      <c r="M262" s="33" t="s">
        <v>117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444</v>
      </c>
      <c r="B263" s="54" t="s">
        <v>447</v>
      </c>
      <c r="C263" s="31">
        <v>4301011941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113</v>
      </c>
      <c r="L263" s="32"/>
      <c r="M263" s="33" t="s">
        <v>420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440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450</v>
      </c>
      <c r="B265" s="54" t="s">
        <v>451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454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455</v>
      </c>
      <c r="B267" s="54" t="s">
        <v>456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71</v>
      </c>
      <c r="Q268" s="801"/>
      <c r="R268" s="801"/>
      <c r="S268" s="801"/>
      <c r="T268" s="801"/>
      <c r="U268" s="801"/>
      <c r="V268" s="802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71</v>
      </c>
      <c r="Q269" s="801"/>
      <c r="R269" s="801"/>
      <c r="S269" s="801"/>
      <c r="T269" s="801"/>
      <c r="U269" s="801"/>
      <c r="V269" s="802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customHeight="1" x14ac:dyDescent="0.25">
      <c r="A270" s="799" t="s">
        <v>160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457</v>
      </c>
      <c r="B271" s="54" t="s">
        <v>458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71</v>
      </c>
      <c r="Q272" s="801"/>
      <c r="R272" s="801"/>
      <c r="S272" s="801"/>
      <c r="T272" s="801"/>
      <c r="U272" s="801"/>
      <c r="V272" s="802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71</v>
      </c>
      <c r="Q273" s="801"/>
      <c r="R273" s="801"/>
      <c r="S273" s="801"/>
      <c r="T273" s="801"/>
      <c r="U273" s="801"/>
      <c r="V273" s="802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460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110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461</v>
      </c>
      <c r="B276" s="54" t="s">
        <v>462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464</v>
      </c>
      <c r="B277" s="54" t="s">
        <v>465</v>
      </c>
      <c r="C277" s="31">
        <v>4301011850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113</v>
      </c>
      <c r="L277" s="32"/>
      <c r="M277" s="33" t="s">
        <v>117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464</v>
      </c>
      <c r="B278" s="54" t="s">
        <v>467</v>
      </c>
      <c r="C278" s="31">
        <v>4301011910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113</v>
      </c>
      <c r="L278" s="32"/>
      <c r="M278" s="33" t="s">
        <v>420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469</v>
      </c>
      <c r="B279" s="54" t="s">
        <v>470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472</v>
      </c>
      <c r="B280" s="54" t="s">
        <v>473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475</v>
      </c>
      <c r="B281" s="54" t="s">
        <v>476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478</v>
      </c>
      <c r="B282" s="54" t="s">
        <v>479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481</v>
      </c>
      <c r="B283" s="54" t="s">
        <v>482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71</v>
      </c>
      <c r="Q285" s="801"/>
      <c r="R285" s="801"/>
      <c r="S285" s="801"/>
      <c r="T285" s="801"/>
      <c r="U285" s="801"/>
      <c r="V285" s="802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71</v>
      </c>
      <c r="Q286" s="801"/>
      <c r="R286" s="801"/>
      <c r="S286" s="801"/>
      <c r="T286" s="801"/>
      <c r="U286" s="801"/>
      <c r="V286" s="802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487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110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488</v>
      </c>
      <c r="B289" s="54" t="s">
        <v>489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427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71</v>
      </c>
      <c r="Q290" s="801"/>
      <c r="R290" s="801"/>
      <c r="S290" s="801"/>
      <c r="T290" s="801"/>
      <c r="U290" s="801"/>
      <c r="V290" s="802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71</v>
      </c>
      <c r="Q291" s="801"/>
      <c r="R291" s="801"/>
      <c r="S291" s="801"/>
      <c r="T291" s="801"/>
      <c r="U291" s="801"/>
      <c r="V291" s="802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490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110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491</v>
      </c>
      <c r="B294" s="54" t="s">
        <v>492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493</v>
      </c>
      <c r="B295" s="54" t="s">
        <v>494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496</v>
      </c>
      <c r="B296" s="54" t="s">
        <v>497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71</v>
      </c>
      <c r="Q297" s="801"/>
      <c r="R297" s="801"/>
      <c r="S297" s="801"/>
      <c r="T297" s="801"/>
      <c r="U297" s="801"/>
      <c r="V297" s="802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71</v>
      </c>
      <c r="Q298" s="801"/>
      <c r="R298" s="801"/>
      <c r="S298" s="801"/>
      <c r="T298" s="801"/>
      <c r="U298" s="801"/>
      <c r="V298" s="802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499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73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500</v>
      </c>
      <c r="B301" s="54" t="s">
        <v>501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503</v>
      </c>
      <c r="B302" s="54" t="s">
        <v>504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506</v>
      </c>
      <c r="B303" s="54" t="s">
        <v>507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508</v>
      </c>
      <c r="B304" s="54" t="s">
        <v>509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customHeight="1" x14ac:dyDescent="0.25">
      <c r="A305" s="54" t="s">
        <v>510</v>
      </c>
      <c r="B305" s="54" t="s">
        <v>511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143</v>
      </c>
      <c r="M305" s="33" t="s">
        <v>68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145</v>
      </c>
      <c r="AK305" s="68">
        <v>436.8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71</v>
      </c>
      <c r="Q307" s="801"/>
      <c r="R307" s="801"/>
      <c r="S307" s="801"/>
      <c r="T307" s="801"/>
      <c r="U307" s="801"/>
      <c r="V307" s="802"/>
      <c r="W307" s="37" t="s">
        <v>72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71</v>
      </c>
      <c r="Q308" s="801"/>
      <c r="R308" s="801"/>
      <c r="S308" s="801"/>
      <c r="T308" s="801"/>
      <c r="U308" s="801"/>
      <c r="V308" s="802"/>
      <c r="W308" s="37" t="s">
        <v>69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customHeight="1" x14ac:dyDescent="0.25">
      <c r="A309" s="796" t="s">
        <v>515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110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516</v>
      </c>
      <c r="B311" s="54" t="s">
        <v>517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71</v>
      </c>
      <c r="Q312" s="801"/>
      <c r="R312" s="801"/>
      <c r="S312" s="801"/>
      <c r="T312" s="801"/>
      <c r="U312" s="801"/>
      <c r="V312" s="802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71</v>
      </c>
      <c r="Q313" s="801"/>
      <c r="R313" s="801"/>
      <c r="S313" s="801"/>
      <c r="T313" s="801"/>
      <c r="U313" s="801"/>
      <c r="V313" s="802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64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519</v>
      </c>
      <c r="B315" s="54" t="s">
        <v>520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73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522</v>
      </c>
      <c r="B319" s="54" t="s">
        <v>523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525</v>
      </c>
      <c r="B320" s="54" t="s">
        <v>526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71</v>
      </c>
      <c r="Q321" s="801"/>
      <c r="R321" s="801"/>
      <c r="S321" s="801"/>
      <c r="T321" s="801"/>
      <c r="U321" s="801"/>
      <c r="V321" s="802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71</v>
      </c>
      <c r="Q322" s="801"/>
      <c r="R322" s="801"/>
      <c r="S322" s="801"/>
      <c r="T322" s="801"/>
      <c r="U322" s="801"/>
      <c r="V322" s="802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528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110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529</v>
      </c>
      <c r="B325" s="54" t="s">
        <v>530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64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532</v>
      </c>
      <c r="B329" s="54" t="s">
        <v>533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71</v>
      </c>
      <c r="Q330" s="801"/>
      <c r="R330" s="801"/>
      <c r="S330" s="801"/>
      <c r="T330" s="801"/>
      <c r="U330" s="801"/>
      <c r="V330" s="802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71</v>
      </c>
      <c r="Q331" s="801"/>
      <c r="R331" s="801"/>
      <c r="S331" s="801"/>
      <c r="T331" s="801"/>
      <c r="U331" s="801"/>
      <c r="V331" s="802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73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535</v>
      </c>
      <c r="B333" s="54" t="s">
        <v>536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541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110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542</v>
      </c>
      <c r="B339" s="54" t="s">
        <v>543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427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427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71</v>
      </c>
      <c r="Q341" s="801"/>
      <c r="R341" s="801"/>
      <c r="S341" s="801"/>
      <c r="T341" s="801"/>
      <c r="U341" s="801"/>
      <c r="V341" s="802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71</v>
      </c>
      <c r="Q342" s="801"/>
      <c r="R342" s="801"/>
      <c r="S342" s="801"/>
      <c r="T342" s="801"/>
      <c r="U342" s="801"/>
      <c r="V342" s="802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64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546</v>
      </c>
      <c r="B344" s="54" t="s">
        <v>547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549</v>
      </c>
      <c r="B345" s="54" t="s">
        <v>550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71</v>
      </c>
      <c r="Q346" s="801"/>
      <c r="R346" s="801"/>
      <c r="S346" s="801"/>
      <c r="T346" s="801"/>
      <c r="U346" s="801"/>
      <c r="V346" s="802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71</v>
      </c>
      <c r="Q347" s="801"/>
      <c r="R347" s="801"/>
      <c r="S347" s="801"/>
      <c r="T347" s="801"/>
      <c r="U347" s="801"/>
      <c r="V347" s="802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73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551</v>
      </c>
      <c r="B349" s="54" t="s">
        <v>552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554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110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555</v>
      </c>
      <c r="B354" s="54" t="s">
        <v>556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71</v>
      </c>
      <c r="Q355" s="801"/>
      <c r="R355" s="801"/>
      <c r="S355" s="801"/>
      <c r="T355" s="801"/>
      <c r="U355" s="801"/>
      <c r="V355" s="802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71</v>
      </c>
      <c r="Q356" s="801"/>
      <c r="R356" s="801"/>
      <c r="S356" s="801"/>
      <c r="T356" s="801"/>
      <c r="U356" s="801"/>
      <c r="V356" s="802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558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110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559</v>
      </c>
      <c r="B359" s="54" t="s">
        <v>560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562</v>
      </c>
      <c r="B360" s="54" t="s">
        <v>563</v>
      </c>
      <c r="C360" s="31">
        <v>4301012016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113</v>
      </c>
      <c r="L360" s="32"/>
      <c r="M360" s="33" t="s">
        <v>114</v>
      </c>
      <c r="N360" s="33"/>
      <c r="O360" s="32">
        <v>55</v>
      </c>
      <c r="P360" s="12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562</v>
      </c>
      <c r="B361" s="54" t="s">
        <v>565</v>
      </c>
      <c r="C361" s="31">
        <v>4301011911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113</v>
      </c>
      <c r="L361" s="32"/>
      <c r="M361" s="33" t="s">
        <v>420</v>
      </c>
      <c r="N361" s="33"/>
      <c r="O361" s="32">
        <v>55</v>
      </c>
      <c r="P361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570</v>
      </c>
      <c r="B363" s="54" t="s">
        <v>571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564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799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customHeight="1" x14ac:dyDescent="0.25">
      <c r="A376" s="799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595</v>
      </c>
      <c r="B378" s="54" t="s">
        <v>596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201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616</v>
      </c>
      <c r="B389" s="54" t="s">
        <v>619</v>
      </c>
      <c r="C389" s="31">
        <v>4301060484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156</v>
      </c>
      <c r="N389" s="33"/>
      <c r="O389" s="32">
        <v>30</v>
      </c>
      <c r="P389" s="805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1">
        <f>IFERROR(X386/H386,"0")+IFERROR(X387/H387,"0")+IFERROR(X388/H388,"0")+IFERROR(X389/H389,"0")</f>
        <v>0</v>
      </c>
      <c r="Y390" s="781">
        <f>IFERROR(Y386/H386,"0")+IFERROR(Y387/H387,"0")+IFERROR(Y388/H388,"0")+IFERROR(Y389/H389,"0")</f>
        <v>0</v>
      </c>
      <c r="Z390" s="781">
        <f>IFERROR(IF(Z386="",0,Z386),"0")+IFERROR(IF(Z387="",0,Z387),"0")+IFERROR(IF(Z388="",0,Z388),"0")+IFERROR(IF(Z389="",0,Z389),"0")</f>
        <v>0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1">
        <f>IFERROR(SUM(X386:X389),"0")</f>
        <v>0</v>
      </c>
      <c r="Y391" s="781">
        <f>IFERROR(SUM(Y386:Y389),"0")</f>
        <v>0</v>
      </c>
      <c r="Z391" s="37"/>
      <c r="AA391" s="782"/>
      <c r="AB391" s="782"/>
      <c r="AC391" s="782"/>
    </row>
    <row r="392" spans="1:68" ht="14.25" customHeight="1" x14ac:dyDescent="0.25">
      <c r="A392" s="799" t="s">
        <v>99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622</v>
      </c>
      <c r="B393" s="54" t="s">
        <v>623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6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626</v>
      </c>
      <c r="B394" s="54" t="s">
        <v>627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52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customHeight="1" x14ac:dyDescent="0.25">
      <c r="A399" s="799" t="s">
        <v>634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639</v>
      </c>
      <c r="B401" s="54" t="s">
        <v>640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643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73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customHeight="1" x14ac:dyDescent="0.2">
      <c r="A416" s="831" t="s">
        <v>656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657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110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27" customHeight="1" x14ac:dyDescent="0.25">
      <c r="A419" s="54" t="s">
        <v>658</v>
      </c>
      <c r="B419" s="54" t="s">
        <v>659</v>
      </c>
      <c r="C419" s="31">
        <v>4301011946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420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143</v>
      </c>
      <c r="M420" s="33" t="s">
        <v>68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440</v>
      </c>
      <c r="Y420" s="780">
        <f t="shared" si="87"/>
        <v>450</v>
      </c>
      <c r="Z420" s="36">
        <f>IFERROR(IF(Y420=0,"",ROUNDUP(Y420/H420,0)*0.02175),"")</f>
        <v>0.65249999999999997</v>
      </c>
      <c r="AA420" s="56"/>
      <c r="AB420" s="57"/>
      <c r="AC420" s="487" t="s">
        <v>662</v>
      </c>
      <c r="AG420" s="64"/>
      <c r="AJ420" s="68" t="s">
        <v>145</v>
      </c>
      <c r="AK420" s="68">
        <v>720</v>
      </c>
      <c r="BB420" s="488" t="s">
        <v>1</v>
      </c>
      <c r="BM420" s="64">
        <f t="shared" si="88"/>
        <v>454.08</v>
      </c>
      <c r="BN420" s="64">
        <f t="shared" si="89"/>
        <v>464.4</v>
      </c>
      <c r="BO420" s="64">
        <f t="shared" si="90"/>
        <v>0.61111111111111105</v>
      </c>
      <c r="BP420" s="64">
        <f t="shared" si="91"/>
        <v>0.625</v>
      </c>
    </row>
    <row r="421" spans="1:68" ht="27" customHeight="1" x14ac:dyDescent="0.25">
      <c r="A421" s="54" t="s">
        <v>663</v>
      </c>
      <c r="B421" s="54" t="s">
        <v>664</v>
      </c>
      <c r="C421" s="31">
        <v>4301011947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420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143</v>
      </c>
      <c r="M422" s="33" t="s">
        <v>68</v>
      </c>
      <c r="N422" s="33"/>
      <c r="O422" s="32">
        <v>60</v>
      </c>
      <c r="P422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300</v>
      </c>
      <c r="Y422" s="780">
        <f t="shared" si="87"/>
        <v>300</v>
      </c>
      <c r="Z422" s="36">
        <f>IFERROR(IF(Y422=0,"",ROUNDUP(Y422/H422,0)*0.02175),"")</f>
        <v>0.43499999999999994</v>
      </c>
      <c r="AA422" s="56"/>
      <c r="AB422" s="57"/>
      <c r="AC422" s="491" t="s">
        <v>666</v>
      </c>
      <c r="AG422" s="64"/>
      <c r="AJ422" s="68" t="s">
        <v>145</v>
      </c>
      <c r="AK422" s="68">
        <v>720</v>
      </c>
      <c r="BB422" s="492" t="s">
        <v>1</v>
      </c>
      <c r="BM422" s="64">
        <f t="shared" si="88"/>
        <v>309.60000000000002</v>
      </c>
      <c r="BN422" s="64">
        <f t="shared" si="89"/>
        <v>309.60000000000002</v>
      </c>
      <c r="BO422" s="64">
        <f t="shared" si="90"/>
        <v>0.41666666666666663</v>
      </c>
      <c r="BP422" s="64">
        <f t="shared" si="91"/>
        <v>0.41666666666666663</v>
      </c>
    </row>
    <row r="423" spans="1:68" ht="27" customHeight="1" x14ac:dyDescent="0.25">
      <c r="A423" s="54" t="s">
        <v>667</v>
      </c>
      <c r="B423" s="54" t="s">
        <v>668</v>
      </c>
      <c r="C423" s="31">
        <v>4301011339</v>
      </c>
      <c r="D423" s="786">
        <v>4607091383997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669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670</v>
      </c>
      <c r="B424" s="54" t="s">
        <v>671</v>
      </c>
      <c r="C424" s="31">
        <v>4301011943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/>
      <c r="M424" s="33" t="s">
        <v>420</v>
      </c>
      <c r="N424" s="33"/>
      <c r="O424" s="32">
        <v>60</v>
      </c>
      <c r="P424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660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670</v>
      </c>
      <c r="B425" s="54" t="s">
        <v>672</v>
      </c>
      <c r="C425" s="31">
        <v>4301011867</v>
      </c>
      <c r="D425" s="786">
        <v>4680115884830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 t="s">
        <v>143</v>
      </c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673</v>
      </c>
      <c r="AG425" s="64"/>
      <c r="AJ425" s="68" t="s">
        <v>145</v>
      </c>
      <c r="AK425" s="68">
        <v>720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674</v>
      </c>
      <c r="B426" s="54" t="s">
        <v>675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673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71</v>
      </c>
      <c r="Q429" s="801"/>
      <c r="R429" s="801"/>
      <c r="S429" s="801"/>
      <c r="T429" s="801"/>
      <c r="U429" s="801"/>
      <c r="V429" s="802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49.333333333333329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50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1.0874999999999999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71</v>
      </c>
      <c r="Q430" s="801"/>
      <c r="R430" s="801"/>
      <c r="S430" s="801"/>
      <c r="T430" s="801"/>
      <c r="U430" s="801"/>
      <c r="V430" s="802"/>
      <c r="W430" s="37" t="s">
        <v>69</v>
      </c>
      <c r="X430" s="781">
        <f>IFERROR(SUM(X419:X428),"0")</f>
        <v>740</v>
      </c>
      <c r="Y430" s="781">
        <f>IFERROR(SUM(Y419:Y428),"0")</f>
        <v>750</v>
      </c>
      <c r="Z430" s="37"/>
      <c r="AA430" s="782"/>
      <c r="AB430" s="782"/>
      <c r="AC430" s="782"/>
    </row>
    <row r="431" spans="1:68" ht="14.25" customHeight="1" x14ac:dyDescent="0.25">
      <c r="A431" s="799" t="s">
        <v>160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0</v>
      </c>
      <c r="Y432" s="780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71</v>
      </c>
      <c r="Q434" s="801"/>
      <c r="R434" s="801"/>
      <c r="S434" s="801"/>
      <c r="T434" s="801"/>
      <c r="U434" s="801"/>
      <c r="V434" s="802"/>
      <c r="W434" s="37" t="s">
        <v>72</v>
      </c>
      <c r="X434" s="781">
        <f>IFERROR(X432/H432,"0")+IFERROR(X433/H433,"0")</f>
        <v>0</v>
      </c>
      <c r="Y434" s="781">
        <f>IFERROR(Y432/H432,"0")+IFERROR(Y433/H433,"0")</f>
        <v>0</v>
      </c>
      <c r="Z434" s="781">
        <f>IFERROR(IF(Z432="",0,Z432),"0")+IFERROR(IF(Z433="",0,Z433),"0")</f>
        <v>0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71</v>
      </c>
      <c r="Q435" s="801"/>
      <c r="R435" s="801"/>
      <c r="S435" s="801"/>
      <c r="T435" s="801"/>
      <c r="U435" s="801"/>
      <c r="V435" s="802"/>
      <c r="W435" s="37" t="s">
        <v>69</v>
      </c>
      <c r="X435" s="781">
        <f>IFERROR(SUM(X432:X433),"0")</f>
        <v>0</v>
      </c>
      <c r="Y435" s="781">
        <f>IFERROR(SUM(Y432:Y433),"0")</f>
        <v>0</v>
      </c>
      <c r="Z435" s="37"/>
      <c r="AA435" s="782"/>
      <c r="AB435" s="782"/>
      <c r="AC435" s="782"/>
    </row>
    <row r="436" spans="1:68" ht="14.25" customHeight="1" x14ac:dyDescent="0.25">
      <c r="A436" s="799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686</v>
      </c>
      <c r="B437" s="54" t="s">
        <v>687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0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6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71</v>
      </c>
      <c r="Q439" s="801"/>
      <c r="R439" s="801"/>
      <c r="S439" s="801"/>
      <c r="T439" s="801"/>
      <c r="U439" s="801"/>
      <c r="V439" s="802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71</v>
      </c>
      <c r="Q440" s="801"/>
      <c r="R440" s="801"/>
      <c r="S440" s="801"/>
      <c r="T440" s="801"/>
      <c r="U440" s="801"/>
      <c r="V440" s="802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201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47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71</v>
      </c>
      <c r="Q443" s="801"/>
      <c r="R443" s="801"/>
      <c r="S443" s="801"/>
      <c r="T443" s="801"/>
      <c r="U443" s="801"/>
      <c r="V443" s="802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71</v>
      </c>
      <c r="Q444" s="801"/>
      <c r="R444" s="801"/>
      <c r="S444" s="801"/>
      <c r="T444" s="801"/>
      <c r="U444" s="801"/>
      <c r="V444" s="802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customHeight="1" x14ac:dyDescent="0.25">
      <c r="A445" s="796" t="s">
        <v>698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110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27" customHeight="1" x14ac:dyDescent="0.25">
      <c r="A447" s="54" t="s">
        <v>699</v>
      </c>
      <c r="B447" s="54" t="s">
        <v>700</v>
      </c>
      <c r="C447" s="31">
        <v>4301011483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customHeight="1" x14ac:dyDescent="0.25">
      <c r="A448" s="54" t="s">
        <v>699</v>
      </c>
      <c r="B448" s="54" t="s">
        <v>702</v>
      </c>
      <c r="C448" s="31">
        <v>4301011873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customHeight="1" x14ac:dyDescent="0.25">
      <c r="A449" s="54" t="s">
        <v>704</v>
      </c>
      <c r="B449" s="54" t="s">
        <v>705</v>
      </c>
      <c r="C449" s="31">
        <v>4301011655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704</v>
      </c>
      <c r="B450" s="54" t="s">
        <v>706</v>
      </c>
      <c r="C450" s="31">
        <v>4301011872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707</v>
      </c>
      <c r="B451" s="54" t="s">
        <v>708</v>
      </c>
      <c r="C451" s="31">
        <v>4301011312</v>
      </c>
      <c r="D451" s="786">
        <v>4607091384192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117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4301011874</v>
      </c>
      <c r="D452" s="786">
        <v>4680115884892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712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71</v>
      </c>
      <c r="Q455" s="801"/>
      <c r="R455" s="801"/>
      <c r="S455" s="801"/>
      <c r="T455" s="801"/>
      <c r="U455" s="801"/>
      <c r="V455" s="802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71</v>
      </c>
      <c r="Q456" s="801"/>
      <c r="R456" s="801"/>
      <c r="S456" s="801"/>
      <c r="T456" s="801"/>
      <c r="U456" s="801"/>
      <c r="V456" s="802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799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720</v>
      </c>
      <c r="B459" s="54" t="s">
        <v>721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71</v>
      </c>
      <c r="Q460" s="801"/>
      <c r="R460" s="801"/>
      <c r="S460" s="801"/>
      <c r="T460" s="801"/>
      <c r="U460" s="801"/>
      <c r="V460" s="802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71</v>
      </c>
      <c r="Q461" s="801"/>
      <c r="R461" s="801"/>
      <c r="S461" s="801"/>
      <c r="T461" s="801"/>
      <c r="U461" s="801"/>
      <c r="V461" s="802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38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1600</v>
      </c>
      <c r="Y463" s="780">
        <f>IFERROR(IF(X463="",0,CEILING((X463/$H463),1)*$H463),"")</f>
        <v>1602</v>
      </c>
      <c r="Z463" s="36">
        <f>IFERROR(IF(Y463=0,"",ROUNDUP(Y463/H463,0)*0.01898),"")</f>
        <v>3.3784399999999999</v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1692.2666666666667</v>
      </c>
      <c r="BN463" s="64">
        <f>IFERROR(Y463*I463/H463,"0")</f>
        <v>1694.3820000000001</v>
      </c>
      <c r="BO463" s="64">
        <f>IFERROR(1/J463*(X463/H463),"0")</f>
        <v>2.7777777777777777</v>
      </c>
      <c r="BP463" s="64">
        <f>IFERROR(1/J463*(Y463/H463),"0")</f>
        <v>2.78125</v>
      </c>
    </row>
    <row r="464" spans="1:68" ht="37.5" customHeight="1" x14ac:dyDescent="0.25">
      <c r="A464" s="54" t="s">
        <v>726</v>
      </c>
      <c r="B464" s="54" t="s">
        <v>727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3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730</v>
      </c>
      <c r="B465" s="54" t="s">
        <v>731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730</v>
      </c>
      <c r="B466" s="54" t="s">
        <v>733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735</v>
      </c>
      <c r="B467" s="54" t="s">
        <v>736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71</v>
      </c>
      <c r="Q468" s="801"/>
      <c r="R468" s="801"/>
      <c r="S468" s="801"/>
      <c r="T468" s="801"/>
      <c r="U468" s="801"/>
      <c r="V468" s="802"/>
      <c r="W468" s="37" t="s">
        <v>72</v>
      </c>
      <c r="X468" s="781">
        <f>IFERROR(X463/H463,"0")+IFERROR(X464/H464,"0")+IFERROR(X465/H465,"0")+IFERROR(X466/H466,"0")+IFERROR(X467/H467,"0")</f>
        <v>177.77777777777777</v>
      </c>
      <c r="Y468" s="781">
        <f>IFERROR(Y463/H463,"0")+IFERROR(Y464/H464,"0")+IFERROR(Y465/H465,"0")+IFERROR(Y466/H466,"0")+IFERROR(Y467/H467,"0")</f>
        <v>178</v>
      </c>
      <c r="Z468" s="781">
        <f>IFERROR(IF(Z463="",0,Z463),"0")+IFERROR(IF(Z464="",0,Z464),"0")+IFERROR(IF(Z465="",0,Z465),"0")+IFERROR(IF(Z466="",0,Z466),"0")+IFERROR(IF(Z467="",0,Z467),"0")</f>
        <v>3.3784399999999999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71</v>
      </c>
      <c r="Q469" s="801"/>
      <c r="R469" s="801"/>
      <c r="S469" s="801"/>
      <c r="T469" s="801"/>
      <c r="U469" s="801"/>
      <c r="V469" s="802"/>
      <c r="W469" s="37" t="s">
        <v>69</v>
      </c>
      <c r="X469" s="781">
        <f>IFERROR(SUM(X463:X467),"0")</f>
        <v>1600</v>
      </c>
      <c r="Y469" s="781">
        <f>IFERROR(SUM(Y463:Y467),"0")</f>
        <v>1602</v>
      </c>
      <c r="Z469" s="37"/>
      <c r="AA469" s="782"/>
      <c r="AB469" s="782"/>
      <c r="AC469" s="782"/>
    </row>
    <row r="470" spans="1:68" ht="14.25" customHeight="1" x14ac:dyDescent="0.25">
      <c r="A470" s="799" t="s">
        <v>201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738</v>
      </c>
      <c r="B471" s="54" t="s">
        <v>739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84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71</v>
      </c>
      <c r="Q472" s="801"/>
      <c r="R472" s="801"/>
      <c r="S472" s="801"/>
      <c r="T472" s="801"/>
      <c r="U472" s="801"/>
      <c r="V472" s="802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71</v>
      </c>
      <c r="Q473" s="801"/>
      <c r="R473" s="801"/>
      <c r="S473" s="801"/>
      <c r="T473" s="801"/>
      <c r="U473" s="801"/>
      <c r="V473" s="802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742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743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110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744</v>
      </c>
      <c r="B477" s="54" t="s">
        <v>745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71</v>
      </c>
      <c r="Q478" s="801"/>
      <c r="R478" s="801"/>
      <c r="S478" s="801"/>
      <c r="T478" s="801"/>
      <c r="U478" s="801"/>
      <c r="V478" s="802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71</v>
      </c>
      <c r="Q479" s="801"/>
      <c r="R479" s="801"/>
      <c r="S479" s="801"/>
      <c r="T479" s="801"/>
      <c r="U479" s="801"/>
      <c r="V479" s="802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6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751</v>
      </c>
      <c r="B482" s="54" t="s">
        <v>752</v>
      </c>
      <c r="C482" s="31">
        <v>4301031406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7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4301031382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1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759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761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760</v>
      </c>
      <c r="B487" s="54" t="s">
        <v>762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766</v>
      </c>
      <c r="B489" s="54" t="s">
        <v>767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766</v>
      </c>
      <c r="B490" s="54" t="s">
        <v>769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9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771</v>
      </c>
      <c r="B492" s="54" t="s">
        <v>773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774</v>
      </c>
      <c r="B493" s="54" t="s">
        <v>775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774</v>
      </c>
      <c r="B494" s="54" t="s">
        <v>777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4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783</v>
      </c>
      <c r="B497" s="54" t="s">
        <v>784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4301031255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4301031368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">
        <v>789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754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71</v>
      </c>
      <c r="Q500" s="801"/>
      <c r="R500" s="801"/>
      <c r="S500" s="801"/>
      <c r="T500" s="801"/>
      <c r="U500" s="801"/>
      <c r="V500" s="802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71</v>
      </c>
      <c r="Q501" s="801"/>
      <c r="R501" s="801"/>
      <c r="S501" s="801"/>
      <c r="T501" s="801"/>
      <c r="U501" s="801"/>
      <c r="V501" s="802"/>
      <c r="W501" s="37" t="s">
        <v>69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customHeight="1" x14ac:dyDescent="0.25">
      <c r="A502" s="799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790</v>
      </c>
      <c r="B503" s="54" t="s">
        <v>791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793</v>
      </c>
      <c r="B504" s="54" t="s">
        <v>794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99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804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160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805</v>
      </c>
      <c r="B514" s="54" t="s">
        <v>806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3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812</v>
      </c>
      <c r="B519" s="54" t="s">
        <v>813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815</v>
      </c>
      <c r="B520" s="54" t="s">
        <v>816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4301031359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821</v>
      </c>
      <c r="C522" s="31">
        <v>4301031327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customHeight="1" x14ac:dyDescent="0.25">
      <c r="A525" s="799" t="s">
        <v>99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71</v>
      </c>
      <c r="Q527" s="801"/>
      <c r="R527" s="801"/>
      <c r="S527" s="801"/>
      <c r="T527" s="801"/>
      <c r="U527" s="801"/>
      <c r="V527" s="802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71</v>
      </c>
      <c r="Q528" s="801"/>
      <c r="R528" s="801"/>
      <c r="S528" s="801"/>
      <c r="T528" s="801"/>
      <c r="U528" s="801"/>
      <c r="V528" s="802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824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customHeight="1" x14ac:dyDescent="0.25">
      <c r="A533" s="796" t="s">
        <v>828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64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0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842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64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843</v>
      </c>
      <c r="B543" s="54" t="s">
        <v>844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71</v>
      </c>
      <c r="Q544" s="801"/>
      <c r="R544" s="801"/>
      <c r="S544" s="801"/>
      <c r="T544" s="801"/>
      <c r="U544" s="801"/>
      <c r="V544" s="802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71</v>
      </c>
      <c r="Q545" s="801"/>
      <c r="R545" s="801"/>
      <c r="S545" s="801"/>
      <c r="T545" s="801"/>
      <c r="U545" s="801"/>
      <c r="V545" s="802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201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846</v>
      </c>
      <c r="B547" s="54" t="s">
        <v>847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71</v>
      </c>
      <c r="Q548" s="801"/>
      <c r="R548" s="801"/>
      <c r="S548" s="801"/>
      <c r="T548" s="801"/>
      <c r="U548" s="801"/>
      <c r="V548" s="802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71</v>
      </c>
      <c r="Q549" s="801"/>
      <c r="R549" s="801"/>
      <c r="S549" s="801"/>
      <c r="T549" s="801"/>
      <c r="U549" s="801"/>
      <c r="V549" s="802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849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849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110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855</v>
      </c>
      <c r="B555" s="54" t="s">
        <v>856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1000</v>
      </c>
      <c r="Y556" s="780">
        <f t="shared" si="103"/>
        <v>1003.2</v>
      </c>
      <c r="Z556" s="36">
        <f t="shared" si="104"/>
        <v>2.2724000000000002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1068.1818181818182</v>
      </c>
      <c r="BN556" s="64">
        <f t="shared" si="106"/>
        <v>1071.5999999999999</v>
      </c>
      <c r="BO556" s="64">
        <f t="shared" si="107"/>
        <v>1.821095571095571</v>
      </c>
      <c r="BP556" s="64">
        <f t="shared" si="108"/>
        <v>1.8269230769230771</v>
      </c>
    </row>
    <row r="557" spans="1:68" ht="16.5" customHeight="1" x14ac:dyDescent="0.25">
      <c r="A557" s="54" t="s">
        <v>861</v>
      </c>
      <c r="B557" s="54" t="s">
        <v>862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900</v>
      </c>
      <c r="Y558" s="780">
        <f t="shared" si="103"/>
        <v>902.88</v>
      </c>
      <c r="Z558" s="36">
        <f t="shared" si="104"/>
        <v>2.0451600000000001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961.36363636363637</v>
      </c>
      <c r="BN558" s="64">
        <f t="shared" si="106"/>
        <v>964.43999999999994</v>
      </c>
      <c r="BO558" s="64">
        <f t="shared" si="107"/>
        <v>1.638986013986014</v>
      </c>
      <c r="BP558" s="64">
        <f t="shared" si="108"/>
        <v>1.6442307692307694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86">
        <v>4680115880603</v>
      </c>
      <c r="E559" s="787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867</v>
      </c>
      <c r="B560" s="54" t="s">
        <v>869</v>
      </c>
      <c r="C560" s="31">
        <v>4301012035</v>
      </c>
      <c r="D560" s="786">
        <v>4680115880603</v>
      </c>
      <c r="E560" s="787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870</v>
      </c>
      <c r="B561" s="54" t="s">
        <v>871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0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86">
        <v>4607091389982</v>
      </c>
      <c r="E563" s="787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876</v>
      </c>
      <c r="B564" s="54" t="s">
        <v>878</v>
      </c>
      <c r="C564" s="31">
        <v>4301012034</v>
      </c>
      <c r="D564" s="786">
        <v>4607091389982</v>
      </c>
      <c r="E564" s="787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879</v>
      </c>
      <c r="B565" s="54" t="s">
        <v>880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882</v>
      </c>
      <c r="B566" s="54" t="s">
        <v>883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885</v>
      </c>
      <c r="B567" s="54" t="s">
        <v>886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097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71</v>
      </c>
      <c r="Q568" s="801"/>
      <c r="R568" s="801"/>
      <c r="S568" s="801"/>
      <c r="T568" s="801"/>
      <c r="U568" s="801"/>
      <c r="V568" s="802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359.84848484848482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361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4.3175600000000003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71</v>
      </c>
      <c r="Q569" s="801"/>
      <c r="R569" s="801"/>
      <c r="S569" s="801"/>
      <c r="T569" s="801"/>
      <c r="U569" s="801"/>
      <c r="V569" s="802"/>
      <c r="W569" s="37" t="s">
        <v>69</v>
      </c>
      <c r="X569" s="781">
        <f>IFERROR(SUM(X553:X567),"0")</f>
        <v>1900</v>
      </c>
      <c r="Y569" s="781">
        <f>IFERROR(SUM(Y553:Y567),"0")</f>
        <v>1906.08</v>
      </c>
      <c r="Z569" s="37"/>
      <c r="AA569" s="782"/>
      <c r="AB569" s="782"/>
      <c r="AC569" s="782"/>
    </row>
    <row r="570" spans="1:68" ht="14.25" customHeight="1" x14ac:dyDescent="0.25">
      <c r="A570" s="799" t="s">
        <v>160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4301020222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117</v>
      </c>
      <c r="N571" s="33"/>
      <c r="O571" s="32">
        <v>55</v>
      </c>
      <c r="P571" s="8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890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891</v>
      </c>
      <c r="C572" s="31">
        <v>4301020334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114</v>
      </c>
      <c r="N572" s="33"/>
      <c r="O572" s="32">
        <v>70</v>
      </c>
      <c r="P572" s="898" t="s">
        <v>892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4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893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71</v>
      </c>
      <c r="Q574" s="801"/>
      <c r="R574" s="801"/>
      <c r="S574" s="801"/>
      <c r="T574" s="801"/>
      <c r="U574" s="801"/>
      <c r="V574" s="802"/>
      <c r="W574" s="37" t="s">
        <v>72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71</v>
      </c>
      <c r="Q575" s="801"/>
      <c r="R575" s="801"/>
      <c r="S575" s="801"/>
      <c r="T575" s="801"/>
      <c r="U575" s="801"/>
      <c r="V575" s="802"/>
      <c r="W575" s="37" t="s">
        <v>69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customHeight="1" x14ac:dyDescent="0.25">
      <c r="A576" s="799" t="s">
        <v>64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0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customHeight="1" x14ac:dyDescent="0.25">
      <c r="A578" s="54" t="s">
        <v>901</v>
      </c>
      <c r="B578" s="54" t="s">
        <v>902</v>
      </c>
      <c r="C578" s="31">
        <v>4301031248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60</v>
      </c>
      <c r="P578" s="11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903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904</v>
      </c>
      <c r="C579" s="31">
        <v>4301031350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70</v>
      </c>
      <c r="P579" s="1185" t="s">
        <v>905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907</v>
      </c>
      <c r="B580" s="54" t="s">
        <v>908</v>
      </c>
      <c r="C580" s="31">
        <v>4301031250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60</v>
      </c>
      <c r="P580" s="11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909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910</v>
      </c>
      <c r="C581" s="31">
        <v>4301031353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70</v>
      </c>
      <c r="P581" s="978" t="s">
        <v>911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0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913</v>
      </c>
      <c r="B583" s="54" t="s">
        <v>916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4301031419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1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903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920</v>
      </c>
      <c r="B586" s="54" t="s">
        <v>922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906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920</v>
      </c>
      <c r="B587" s="54" t="s">
        <v>923</v>
      </c>
      <c r="C587" s="31">
        <v>4301031418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4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906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909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925</v>
      </c>
      <c r="B589" s="54" t="s">
        <v>927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912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925</v>
      </c>
      <c r="B590" s="54" t="s">
        <v>928</v>
      </c>
      <c r="C590" s="31">
        <v>4301031417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999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912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71</v>
      </c>
      <c r="Q591" s="801"/>
      <c r="R591" s="801"/>
      <c r="S591" s="801"/>
      <c r="T591" s="801"/>
      <c r="U591" s="801"/>
      <c r="V591" s="802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0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0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71</v>
      </c>
      <c r="Q592" s="801"/>
      <c r="R592" s="801"/>
      <c r="S592" s="801"/>
      <c r="T592" s="801"/>
      <c r="U592" s="801"/>
      <c r="V592" s="802"/>
      <c r="W592" s="37" t="s">
        <v>69</v>
      </c>
      <c r="X592" s="781">
        <f>IFERROR(SUM(X577:X590),"0")</f>
        <v>0</v>
      </c>
      <c r="Y592" s="781">
        <f>IFERROR(SUM(Y577:Y590),"0")</f>
        <v>0</v>
      </c>
      <c r="Z592" s="37"/>
      <c r="AA592" s="782"/>
      <c r="AB592" s="782"/>
      <c r="AC592" s="782"/>
    </row>
    <row r="593" spans="1:68" ht="14.25" customHeight="1" x14ac:dyDescent="0.25">
      <c r="A593" s="799" t="s">
        <v>73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930</v>
      </c>
      <c r="B594" s="54" t="s">
        <v>931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933</v>
      </c>
      <c r="B595" s="54" t="s">
        <v>934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936</v>
      </c>
      <c r="B596" s="54" t="s">
        <v>937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71</v>
      </c>
      <c r="Q597" s="801"/>
      <c r="R597" s="801"/>
      <c r="S597" s="801"/>
      <c r="T597" s="801"/>
      <c r="U597" s="801"/>
      <c r="V597" s="802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71</v>
      </c>
      <c r="Q598" s="801"/>
      <c r="R598" s="801"/>
      <c r="S598" s="801"/>
      <c r="T598" s="801"/>
      <c r="U598" s="801"/>
      <c r="V598" s="802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201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939</v>
      </c>
      <c r="B600" s="54" t="s">
        <v>940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4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71</v>
      </c>
      <c r="Q602" s="801"/>
      <c r="R602" s="801"/>
      <c r="S602" s="801"/>
      <c r="T602" s="801"/>
      <c r="U602" s="801"/>
      <c r="V602" s="802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71</v>
      </c>
      <c r="Q603" s="801"/>
      <c r="R603" s="801"/>
      <c r="S603" s="801"/>
      <c r="T603" s="801"/>
      <c r="U603" s="801"/>
      <c r="V603" s="802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945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945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110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94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64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71</v>
      </c>
      <c r="Q612" s="801"/>
      <c r="R612" s="801"/>
      <c r="S612" s="801"/>
      <c r="T612" s="801"/>
      <c r="U612" s="801"/>
      <c r="V612" s="802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71</v>
      </c>
      <c r="Q613" s="801"/>
      <c r="R613" s="801"/>
      <c r="S613" s="801"/>
      <c r="T613" s="801"/>
      <c r="U613" s="801"/>
      <c r="V613" s="802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31" t="s">
        <v>952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952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110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953</v>
      </c>
      <c r="B617" s="54" t="s">
        <v>954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60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957</v>
      </c>
      <c r="B618" s="54" t="s">
        <v>958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87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3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965</v>
      </c>
      <c r="B620" s="54" t="s">
        <v>966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93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969</v>
      </c>
      <c r="B621" s="54" t="s">
        <v>970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972</v>
      </c>
      <c r="B622" s="54" t="s">
        <v>973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3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975</v>
      </c>
      <c r="B623" s="54" t="s">
        <v>976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8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71</v>
      </c>
      <c r="Q624" s="801"/>
      <c r="R624" s="801"/>
      <c r="S624" s="801"/>
      <c r="T624" s="801"/>
      <c r="U624" s="801"/>
      <c r="V624" s="802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71</v>
      </c>
      <c r="Q625" s="801"/>
      <c r="R625" s="801"/>
      <c r="S625" s="801"/>
      <c r="T625" s="801"/>
      <c r="U625" s="801"/>
      <c r="V625" s="802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160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978</v>
      </c>
      <c r="B627" s="54" t="s">
        <v>979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2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982</v>
      </c>
      <c r="B628" s="54" t="s">
        <v>983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4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985</v>
      </c>
      <c r="B629" s="54" t="s">
        <v>986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7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989</v>
      </c>
      <c r="B630" s="54" t="s">
        <v>990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58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71</v>
      </c>
      <c r="Q631" s="801"/>
      <c r="R631" s="801"/>
      <c r="S631" s="801"/>
      <c r="T631" s="801"/>
      <c r="U631" s="801"/>
      <c r="V631" s="802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71</v>
      </c>
      <c r="Q632" s="801"/>
      <c r="R632" s="801"/>
      <c r="S632" s="801"/>
      <c r="T632" s="801"/>
      <c r="U632" s="801"/>
      <c r="V632" s="802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64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2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2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1000</v>
      </c>
      <c r="B636" s="54" t="s">
        <v>1001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4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1004</v>
      </c>
      <c r="B637" s="54" t="s">
        <v>1005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2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1008</v>
      </c>
      <c r="B638" s="54" t="s">
        <v>1009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5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1012</v>
      </c>
      <c r="B639" s="54" t="s">
        <v>1013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39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1015</v>
      </c>
      <c r="B640" s="54" t="s">
        <v>1016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9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71</v>
      </c>
      <c r="Q641" s="801"/>
      <c r="R641" s="801"/>
      <c r="S641" s="801"/>
      <c r="T641" s="801"/>
      <c r="U641" s="801"/>
      <c r="V641" s="802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71</v>
      </c>
      <c r="Q642" s="801"/>
      <c r="R642" s="801"/>
      <c r="S642" s="801"/>
      <c r="T642" s="801"/>
      <c r="U642" s="801"/>
      <c r="V642" s="802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73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186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1018</v>
      </c>
      <c r="B645" s="54" t="s">
        <v>1022</v>
      </c>
      <c r="C645" s="31">
        <v>4301051887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0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1024</v>
      </c>
      <c r="B646" s="54" t="s">
        <v>1025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3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1024</v>
      </c>
      <c r="B647" s="54" t="s">
        <v>1028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1030</v>
      </c>
      <c r="B648" s="54" t="s">
        <v>1031</v>
      </c>
      <c r="C648" s="31">
        <v>4301051390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4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1030</v>
      </c>
      <c r="B649" s="54" t="s">
        <v>1033</v>
      </c>
      <c r="C649" s="31">
        <v>4301051920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156</v>
      </c>
      <c r="N649" s="33"/>
      <c r="O649" s="32">
        <v>45</v>
      </c>
      <c r="P649" s="1024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1035</v>
      </c>
      <c r="B650" s="54" t="s">
        <v>1036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8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1035</v>
      </c>
      <c r="B651" s="54" t="s">
        <v>1038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4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customHeight="1" x14ac:dyDescent="0.25">
      <c r="A654" s="799" t="s">
        <v>201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1040</v>
      </c>
      <c r="B655" s="54" t="s">
        <v>1041</v>
      </c>
      <c r="C655" s="31">
        <v>4301060354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4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4301060408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55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1046</v>
      </c>
      <c r="B657" s="54" t="s">
        <v>1047</v>
      </c>
      <c r="C657" s="31">
        <v>4301060355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202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1046</v>
      </c>
      <c r="B658" s="54" t="s">
        <v>1050</v>
      </c>
      <c r="C658" s="31">
        <v>4301060407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5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71</v>
      </c>
      <c r="Q659" s="801"/>
      <c r="R659" s="801"/>
      <c r="S659" s="801"/>
      <c r="T659" s="801"/>
      <c r="U659" s="801"/>
      <c r="V659" s="802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71</v>
      </c>
      <c r="Q660" s="801"/>
      <c r="R660" s="801"/>
      <c r="S660" s="801"/>
      <c r="T660" s="801"/>
      <c r="U660" s="801"/>
      <c r="V660" s="802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1052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110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1053</v>
      </c>
      <c r="B663" s="54" t="s">
        <v>1054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3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1057</v>
      </c>
      <c r="B664" s="54" t="s">
        <v>1058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160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1061</v>
      </c>
      <c r="B668" s="54" t="s">
        <v>1062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09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64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1065</v>
      </c>
      <c r="B672" s="54" t="s">
        <v>1066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1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73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1069</v>
      </c>
      <c r="B676" s="54" t="s">
        <v>1070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4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71</v>
      </c>
      <c r="Q677" s="801"/>
      <c r="R677" s="801"/>
      <c r="S677" s="801"/>
      <c r="T677" s="801"/>
      <c r="U677" s="801"/>
      <c r="V677" s="802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71</v>
      </c>
      <c r="Q678" s="801"/>
      <c r="R678" s="801"/>
      <c r="S678" s="801"/>
      <c r="T678" s="801"/>
      <c r="U678" s="801"/>
      <c r="V678" s="802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1073</v>
      </c>
      <c r="Q679" s="827"/>
      <c r="R679" s="827"/>
      <c r="S679" s="827"/>
      <c r="T679" s="827"/>
      <c r="U679" s="827"/>
      <c r="V679" s="828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4240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4258.08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1074</v>
      </c>
      <c r="Q680" s="827"/>
      <c r="R680" s="827"/>
      <c r="S680" s="827"/>
      <c r="T680" s="827"/>
      <c r="U680" s="827"/>
      <c r="V680" s="828"/>
      <c r="W680" s="37" t="s">
        <v>69</v>
      </c>
      <c r="X680" s="781">
        <f>IFERROR(SUM(BM22:BM676),"0")</f>
        <v>4485.4921212121208</v>
      </c>
      <c r="Y680" s="781">
        <f>IFERROR(SUM(BN22:BN676),"0")</f>
        <v>4504.4219999999996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1075</v>
      </c>
      <c r="Q681" s="827"/>
      <c r="R681" s="827"/>
      <c r="S681" s="827"/>
      <c r="T681" s="827"/>
      <c r="U681" s="827"/>
      <c r="V681" s="828"/>
      <c r="W681" s="37" t="s">
        <v>1076</v>
      </c>
      <c r="X681" s="38">
        <f>ROUNDUP(SUM(BO22:BO676),0)</f>
        <v>8</v>
      </c>
      <c r="Y681" s="38">
        <f>ROUNDUP(SUM(BP22:BP676),0)</f>
        <v>8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1077</v>
      </c>
      <c r="Q682" s="827"/>
      <c r="R682" s="827"/>
      <c r="S682" s="827"/>
      <c r="T682" s="827"/>
      <c r="U682" s="827"/>
      <c r="V682" s="828"/>
      <c r="W682" s="37" t="s">
        <v>69</v>
      </c>
      <c r="X682" s="781">
        <f>GrossWeightTotal+PalletQtyTotal*25</f>
        <v>4685.4921212121208</v>
      </c>
      <c r="Y682" s="781">
        <f>GrossWeightTotalR+PalletQtyTotalR*25</f>
        <v>4704.4219999999996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1078</v>
      </c>
      <c r="Q683" s="827"/>
      <c r="R683" s="827"/>
      <c r="S683" s="827"/>
      <c r="T683" s="827"/>
      <c r="U683" s="827"/>
      <c r="V683" s="828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586.95959595959584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589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1079</v>
      </c>
      <c r="Q684" s="827"/>
      <c r="R684" s="827"/>
      <c r="S684" s="827"/>
      <c r="T684" s="827"/>
      <c r="U684" s="827"/>
      <c r="V684" s="828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8.7835000000000001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808" t="s">
        <v>108</v>
      </c>
      <c r="D686" s="930"/>
      <c r="E686" s="930"/>
      <c r="F686" s="930"/>
      <c r="G686" s="930"/>
      <c r="H686" s="857"/>
      <c r="I686" s="808" t="s">
        <v>313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656</v>
      </c>
      <c r="Y686" s="857"/>
      <c r="Z686" s="808" t="s">
        <v>742</v>
      </c>
      <c r="AA686" s="930"/>
      <c r="AB686" s="930"/>
      <c r="AC686" s="857"/>
      <c r="AD686" s="776" t="s">
        <v>849</v>
      </c>
      <c r="AE686" s="776" t="s">
        <v>945</v>
      </c>
      <c r="AF686" s="808" t="s">
        <v>952</v>
      </c>
      <c r="AG686" s="857"/>
    </row>
    <row r="687" spans="1:68" ht="14.25" customHeight="1" thickTop="1" x14ac:dyDescent="0.2">
      <c r="A687" s="1159" t="s">
        <v>1082</v>
      </c>
      <c r="B687" s="808" t="s">
        <v>63</v>
      </c>
      <c r="C687" s="808" t="s">
        <v>109</v>
      </c>
      <c r="D687" s="808" t="s">
        <v>137</v>
      </c>
      <c r="E687" s="808" t="s">
        <v>209</v>
      </c>
      <c r="F687" s="808" t="s">
        <v>231</v>
      </c>
      <c r="G687" s="808" t="s">
        <v>272</v>
      </c>
      <c r="H687" s="808" t="s">
        <v>108</v>
      </c>
      <c r="I687" s="808" t="s">
        <v>314</v>
      </c>
      <c r="J687" s="808" t="s">
        <v>338</v>
      </c>
      <c r="K687" s="808" t="s">
        <v>415</v>
      </c>
      <c r="L687" s="808" t="s">
        <v>435</v>
      </c>
      <c r="M687" s="808" t="s">
        <v>460</v>
      </c>
      <c r="N687" s="777"/>
      <c r="O687" s="808" t="s">
        <v>487</v>
      </c>
      <c r="P687" s="808" t="s">
        <v>490</v>
      </c>
      <c r="Q687" s="808" t="s">
        <v>499</v>
      </c>
      <c r="R687" s="808" t="s">
        <v>515</v>
      </c>
      <c r="S687" s="808" t="s">
        <v>528</v>
      </c>
      <c r="T687" s="808" t="s">
        <v>541</v>
      </c>
      <c r="U687" s="808" t="s">
        <v>554</v>
      </c>
      <c r="V687" s="808" t="s">
        <v>558</v>
      </c>
      <c r="W687" s="808" t="s">
        <v>643</v>
      </c>
      <c r="X687" s="808" t="s">
        <v>657</v>
      </c>
      <c r="Y687" s="808" t="s">
        <v>698</v>
      </c>
      <c r="Z687" s="808" t="s">
        <v>743</v>
      </c>
      <c r="AA687" s="808" t="s">
        <v>804</v>
      </c>
      <c r="AB687" s="808" t="s">
        <v>828</v>
      </c>
      <c r="AC687" s="808" t="s">
        <v>842</v>
      </c>
      <c r="AD687" s="808" t="s">
        <v>849</v>
      </c>
      <c r="AE687" s="808" t="s">
        <v>945</v>
      </c>
      <c r="AF687" s="808" t="s">
        <v>952</v>
      </c>
      <c r="AG687" s="808" t="s">
        <v>1052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0</v>
      </c>
      <c r="E689" s="46">
        <f>IFERROR(Y103*1,"0")+IFERROR(Y104*1,"0")+IFERROR(Y105*1,"0")+IFERROR(Y109*1,"0")+IFERROR(Y110*1,"0")+IFERROR(Y111*1,"0")+IFERROR(Y112*1,"0")+IFERROR(Y113*1,"0")+IFERROR(Y114*1,"0")</f>
        <v>0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0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0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0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0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750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1602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1906.08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B3YkkhbcDb1qWq3yrfodUW0cn6NdX5PWqge4SI25fUtHVMB1kNXkGXaFZh6zU6Govp9msM4t1OxmCDi0UvIDiw==" saltValue="zRsePqJi6XxE2W4imh43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7 X74 X105 X121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1 X137 X305 X420 X422 X425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t32tQHmhtYM5ocqW3d/EfrytnvvuFG+GXDfe68699M0f1CWF3URkEYJQxau8lazeKuobgtXvOyoTOBJRoljOjQ==" saltValue="y+xpZS9mLfsZ+W6Ggoez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2025-01-31T08:16:39Z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