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11,24\20,11,24 ПОКОМ ЗПФ Сочи\"/>
    </mc:Choice>
  </mc:AlternateContent>
  <xr:revisionPtr revIDLastSave="0" documentId="13_ncr:1_{6D753A0C-0777-46F6-9AE3-B64B877B3A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Sheet!$A$3:$AJ$57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W57" i="1"/>
  <c r="X57" i="1"/>
  <c r="AF57" i="1"/>
  <c r="AI57" i="1"/>
  <c r="AH57" i="1"/>
  <c r="T57" i="1"/>
  <c r="S56" i="1" l="1"/>
  <c r="S53" i="1"/>
  <c r="S52" i="1"/>
  <c r="S51" i="1"/>
  <c r="S50" i="1"/>
  <c r="S48" i="1"/>
  <c r="S45" i="1"/>
  <c r="S38" i="1"/>
  <c r="S35" i="1"/>
  <c r="S34" i="1"/>
  <c r="S31" i="1"/>
  <c r="S30" i="1"/>
  <c r="S29" i="1"/>
  <c r="S21" i="1"/>
  <c r="S19" i="1"/>
  <c r="S18" i="1"/>
  <c r="S15" i="1"/>
  <c r="S12" i="1"/>
  <c r="S10" i="1"/>
  <c r="S8" i="1"/>
  <c r="C57" i="1" l="1"/>
  <c r="C56" i="1"/>
  <c r="C53" i="1"/>
  <c r="C52" i="1"/>
  <c r="C51" i="1"/>
  <c r="C50" i="1"/>
  <c r="C48" i="1"/>
  <c r="C45" i="1"/>
  <c r="C38" i="1"/>
  <c r="C35" i="1"/>
  <c r="C34" i="1"/>
  <c r="C31" i="1"/>
  <c r="C30" i="1"/>
  <c r="C29" i="1"/>
  <c r="C21" i="1"/>
  <c r="C19" i="1"/>
  <c r="C18" i="1"/>
  <c r="C15" i="1"/>
  <c r="C12" i="1"/>
  <c r="C10" i="1"/>
  <c r="C8" i="1"/>
  <c r="C58" i="1" l="1"/>
  <c r="Y7" i="1"/>
  <c r="Y8" i="1"/>
  <c r="Y9" i="1"/>
  <c r="Y10" i="1"/>
  <c r="Y11" i="1"/>
  <c r="Y12" i="1"/>
  <c r="Y13" i="1"/>
  <c r="Y15" i="1"/>
  <c r="Y16" i="1"/>
  <c r="Y18" i="1"/>
  <c r="Y19" i="1"/>
  <c r="Y20" i="1"/>
  <c r="Y21" i="1"/>
  <c r="Y22" i="1"/>
  <c r="Y23" i="1"/>
  <c r="Y24" i="1"/>
  <c r="Y25" i="1"/>
  <c r="Y26" i="1"/>
  <c r="Y27" i="1"/>
  <c r="Y29" i="1"/>
  <c r="Y30" i="1"/>
  <c r="Y31" i="1"/>
  <c r="Y34" i="1"/>
  <c r="Y35" i="1"/>
  <c r="Y36" i="1"/>
  <c r="Y37" i="1"/>
  <c r="Y38" i="1"/>
  <c r="Y39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Z56" i="1"/>
  <c r="Z55" i="1"/>
  <c r="Z54" i="1"/>
  <c r="Z53" i="1"/>
  <c r="Z52" i="1"/>
  <c r="Z51" i="1"/>
  <c r="Z50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1" i="1"/>
  <c r="Z30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1" i="1"/>
  <c r="AJ30" i="1"/>
  <c r="AJ29" i="1"/>
  <c r="AJ28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H44" i="1" l="1"/>
  <c r="Y5" i="1"/>
  <c r="Z5" i="1"/>
  <c r="AF7" i="1"/>
  <c r="AF27" i="1"/>
  <c r="AF32" i="1"/>
  <c r="AF33" i="1"/>
  <c r="AF6" i="1"/>
  <c r="Q7" i="1"/>
  <c r="AH7" i="1" s="1"/>
  <c r="T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W27" i="1" s="1"/>
  <c r="Q28" i="1"/>
  <c r="Q29" i="1"/>
  <c r="Q30" i="1"/>
  <c r="Q31" i="1"/>
  <c r="Q32" i="1"/>
  <c r="W32" i="1" s="1"/>
  <c r="Q33" i="1"/>
  <c r="W33" i="1" s="1"/>
  <c r="Q34" i="1"/>
  <c r="Q35" i="1"/>
  <c r="Q36" i="1"/>
  <c r="Q37" i="1"/>
  <c r="Q38" i="1"/>
  <c r="Q39" i="1"/>
  <c r="Q40" i="1"/>
  <c r="AF40" i="1" s="1"/>
  <c r="Q41" i="1"/>
  <c r="Q42" i="1"/>
  <c r="Q43" i="1"/>
  <c r="Q44" i="1"/>
  <c r="AF44" i="1" s="1"/>
  <c r="Q45" i="1"/>
  <c r="Q46" i="1"/>
  <c r="Q47" i="1"/>
  <c r="Q48" i="1"/>
  <c r="Q49" i="1"/>
  <c r="Q50" i="1"/>
  <c r="Q51" i="1"/>
  <c r="Q52" i="1"/>
  <c r="AF52" i="1" s="1"/>
  <c r="Q53" i="1"/>
  <c r="Q54" i="1"/>
  <c r="Q55" i="1"/>
  <c r="Q56" i="1"/>
  <c r="AF56" i="1" s="1"/>
  <c r="Q6" i="1"/>
  <c r="X6" i="1" s="1"/>
  <c r="AF48" i="1" l="1"/>
  <c r="AH52" i="1"/>
  <c r="AI52" i="1" s="1"/>
  <c r="AI7" i="1"/>
  <c r="AI44" i="1"/>
  <c r="T44" i="1"/>
  <c r="W44" i="1" s="1"/>
  <c r="AF36" i="1"/>
  <c r="AH36" i="1"/>
  <c r="AF30" i="1"/>
  <c r="AH30" i="1"/>
  <c r="T30" i="1" s="1"/>
  <c r="AH56" i="1"/>
  <c r="AH40" i="1"/>
  <c r="W7" i="1"/>
  <c r="X55" i="1"/>
  <c r="X51" i="1"/>
  <c r="X47" i="1"/>
  <c r="X43" i="1"/>
  <c r="X39" i="1"/>
  <c r="X36" i="1"/>
  <c r="X32" i="1"/>
  <c r="X26" i="1"/>
  <c r="X22" i="1"/>
  <c r="X18" i="1"/>
  <c r="X14" i="1"/>
  <c r="X10" i="1"/>
  <c r="W6" i="1"/>
  <c r="X53" i="1"/>
  <c r="X49" i="1"/>
  <c r="X45" i="1"/>
  <c r="X41" i="1"/>
  <c r="X34" i="1"/>
  <c r="X30" i="1"/>
  <c r="X28" i="1"/>
  <c r="X24" i="1"/>
  <c r="X20" i="1"/>
  <c r="X16" i="1"/>
  <c r="X12" i="1"/>
  <c r="X8" i="1"/>
  <c r="X56" i="1"/>
  <c r="X54" i="1"/>
  <c r="X52" i="1"/>
  <c r="X50" i="1"/>
  <c r="X48" i="1"/>
  <c r="X46" i="1"/>
  <c r="X44" i="1"/>
  <c r="X42" i="1"/>
  <c r="X40" i="1"/>
  <c r="X38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D5" i="1"/>
  <c r="AC5" i="1"/>
  <c r="AB5" i="1"/>
  <c r="AA5" i="1"/>
  <c r="U5" i="1"/>
  <c r="Q5" i="1"/>
  <c r="P5" i="1"/>
  <c r="O5" i="1"/>
  <c r="N5" i="1"/>
  <c r="L5" i="1"/>
  <c r="H5" i="1"/>
  <c r="G5" i="1"/>
  <c r="T52" i="1" l="1"/>
  <c r="W52" i="1" s="1"/>
  <c r="AH48" i="1"/>
  <c r="S5" i="1"/>
  <c r="AH8" i="1"/>
  <c r="AF8" i="1"/>
  <c r="AH10" i="1"/>
  <c r="AF10" i="1"/>
  <c r="AH12" i="1"/>
  <c r="AF12" i="1"/>
  <c r="AH14" i="1"/>
  <c r="AF14" i="1"/>
  <c r="AH16" i="1"/>
  <c r="AF16" i="1"/>
  <c r="AH18" i="1"/>
  <c r="AF18" i="1"/>
  <c r="AH20" i="1"/>
  <c r="AF20" i="1"/>
  <c r="AH22" i="1"/>
  <c r="AF22" i="1"/>
  <c r="AH24" i="1"/>
  <c r="AF24" i="1"/>
  <c r="AH26" i="1"/>
  <c r="AF26" i="1"/>
  <c r="AH28" i="1"/>
  <c r="AF28" i="1"/>
  <c r="AI30" i="1"/>
  <c r="W30" i="1"/>
  <c r="AH34" i="1"/>
  <c r="T34" i="1" s="1"/>
  <c r="AF34" i="1"/>
  <c r="AI36" i="1"/>
  <c r="T36" i="1"/>
  <c r="W36" i="1" s="1"/>
  <c r="AH38" i="1"/>
  <c r="AF38" i="1"/>
  <c r="AH42" i="1"/>
  <c r="AF42" i="1"/>
  <c r="AH46" i="1"/>
  <c r="AF46" i="1"/>
  <c r="AH50" i="1"/>
  <c r="T50" i="1" s="1"/>
  <c r="AF50" i="1"/>
  <c r="AH54" i="1"/>
  <c r="AF54" i="1"/>
  <c r="AH9" i="1"/>
  <c r="AF9" i="1"/>
  <c r="AH11" i="1"/>
  <c r="AF11" i="1"/>
  <c r="AH13" i="1"/>
  <c r="AF13" i="1"/>
  <c r="AH15" i="1"/>
  <c r="AF15" i="1"/>
  <c r="AH17" i="1"/>
  <c r="AF17" i="1"/>
  <c r="AH19" i="1"/>
  <c r="AF19" i="1"/>
  <c r="AH21" i="1"/>
  <c r="AF21" i="1"/>
  <c r="AH23" i="1"/>
  <c r="AF23" i="1"/>
  <c r="AH25" i="1"/>
  <c r="AF25" i="1"/>
  <c r="AH29" i="1"/>
  <c r="AF29" i="1"/>
  <c r="AH31" i="1"/>
  <c r="T31" i="1" s="1"/>
  <c r="AF31" i="1"/>
  <c r="AH35" i="1"/>
  <c r="T35" i="1" s="1"/>
  <c r="AF35" i="1"/>
  <c r="AH37" i="1"/>
  <c r="AF37" i="1"/>
  <c r="AH39" i="1"/>
  <c r="AF39" i="1"/>
  <c r="AH41" i="1"/>
  <c r="AF41" i="1"/>
  <c r="AH43" i="1"/>
  <c r="AF43" i="1"/>
  <c r="AH45" i="1"/>
  <c r="AF45" i="1"/>
  <c r="AH47" i="1"/>
  <c r="AF47" i="1"/>
  <c r="AH49" i="1"/>
  <c r="AF49" i="1"/>
  <c r="AH51" i="1"/>
  <c r="AF51" i="1"/>
  <c r="AH53" i="1"/>
  <c r="T53" i="1" s="1"/>
  <c r="AF53" i="1"/>
  <c r="AH55" i="1"/>
  <c r="AF55" i="1"/>
  <c r="AI40" i="1"/>
  <c r="T40" i="1"/>
  <c r="W40" i="1" s="1"/>
  <c r="AI56" i="1"/>
  <c r="T56" i="1"/>
  <c r="W56" i="1" s="1"/>
  <c r="M5" i="1"/>
  <c r="AI48" i="1" l="1"/>
  <c r="T48" i="1"/>
  <c r="W48" i="1" s="1"/>
  <c r="AH5" i="1"/>
  <c r="AF5" i="1"/>
  <c r="AI55" i="1"/>
  <c r="T55" i="1"/>
  <c r="W55" i="1" s="1"/>
  <c r="AI53" i="1"/>
  <c r="W53" i="1"/>
  <c r="AI51" i="1"/>
  <c r="W51" i="1"/>
  <c r="AI49" i="1"/>
  <c r="T49" i="1"/>
  <c r="W49" i="1" s="1"/>
  <c r="AI47" i="1"/>
  <c r="T47" i="1"/>
  <c r="W47" i="1" s="1"/>
  <c r="AI45" i="1"/>
  <c r="T45" i="1"/>
  <c r="W45" i="1" s="1"/>
  <c r="AI43" i="1"/>
  <c r="T43" i="1"/>
  <c r="W43" i="1" s="1"/>
  <c r="AI41" i="1"/>
  <c r="T41" i="1"/>
  <c r="W41" i="1" s="1"/>
  <c r="AI39" i="1"/>
  <c r="T39" i="1"/>
  <c r="W39" i="1" s="1"/>
  <c r="AI37" i="1"/>
  <c r="T37" i="1"/>
  <c r="W37" i="1" s="1"/>
  <c r="AI35" i="1"/>
  <c r="W35" i="1"/>
  <c r="AI31" i="1"/>
  <c r="W31" i="1"/>
  <c r="AI29" i="1"/>
  <c r="T29" i="1"/>
  <c r="W29" i="1" s="1"/>
  <c r="AI25" i="1"/>
  <c r="T25" i="1"/>
  <c r="W25" i="1" s="1"/>
  <c r="AI23" i="1"/>
  <c r="T23" i="1"/>
  <c r="W23" i="1" s="1"/>
  <c r="AI21" i="1"/>
  <c r="T21" i="1"/>
  <c r="W21" i="1" s="1"/>
  <c r="AI19" i="1"/>
  <c r="T19" i="1"/>
  <c r="W19" i="1" s="1"/>
  <c r="AI17" i="1"/>
  <c r="T17" i="1"/>
  <c r="W17" i="1" s="1"/>
  <c r="AI15" i="1"/>
  <c r="T15" i="1"/>
  <c r="W15" i="1" s="1"/>
  <c r="AI13" i="1"/>
  <c r="T13" i="1"/>
  <c r="W13" i="1" s="1"/>
  <c r="AI11" i="1"/>
  <c r="T11" i="1"/>
  <c r="W11" i="1" s="1"/>
  <c r="AI9" i="1"/>
  <c r="T9" i="1"/>
  <c r="W9" i="1" s="1"/>
  <c r="AI54" i="1"/>
  <c r="T54" i="1"/>
  <c r="W54" i="1" s="1"/>
  <c r="AI50" i="1"/>
  <c r="W50" i="1"/>
  <c r="AI46" i="1"/>
  <c r="T46" i="1"/>
  <c r="W46" i="1" s="1"/>
  <c r="AI42" i="1"/>
  <c r="T42" i="1"/>
  <c r="W42" i="1" s="1"/>
  <c r="AI38" i="1"/>
  <c r="T38" i="1"/>
  <c r="W38" i="1" s="1"/>
  <c r="AI34" i="1"/>
  <c r="W34" i="1"/>
  <c r="AI28" i="1"/>
  <c r="T28" i="1"/>
  <c r="W28" i="1" s="1"/>
  <c r="AI26" i="1"/>
  <c r="T26" i="1"/>
  <c r="W26" i="1" s="1"/>
  <c r="AI24" i="1"/>
  <c r="T24" i="1"/>
  <c r="W24" i="1" s="1"/>
  <c r="AI22" i="1"/>
  <c r="T22" i="1"/>
  <c r="W22" i="1" s="1"/>
  <c r="AI20" i="1"/>
  <c r="T20" i="1"/>
  <c r="W20" i="1" s="1"/>
  <c r="AI18" i="1"/>
  <c r="T18" i="1"/>
  <c r="W18" i="1" s="1"/>
  <c r="AI16" i="1"/>
  <c r="T16" i="1"/>
  <c r="W16" i="1" s="1"/>
  <c r="AI14" i="1"/>
  <c r="T14" i="1"/>
  <c r="W14" i="1" s="1"/>
  <c r="AI12" i="1"/>
  <c r="T12" i="1"/>
  <c r="W12" i="1" s="1"/>
  <c r="AI10" i="1"/>
  <c r="T10" i="1"/>
  <c r="W10" i="1" s="1"/>
  <c r="AI8" i="1"/>
  <c r="T8" i="1"/>
  <c r="AI5" i="1" l="1"/>
  <c r="W8" i="1"/>
  <c r="T5" i="1"/>
</calcChain>
</file>

<file path=xl/sharedStrings.xml><?xml version="1.0" encoding="utf-8"?>
<sst xmlns="http://schemas.openxmlformats.org/spreadsheetml/2006/main" count="205" uniqueCount="106">
  <si>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</si>
  <si>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</si>
  <si>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</si>
  <si>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</si>
  <si>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</si>
  <si>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</si>
  <si>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</si>
  <si>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</si>
  <si>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</si>
  <si>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</si>
  <si>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</si>
  <si>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</si>
  <si>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</si>
  <si>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</si>
  <si>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</si>
  <si>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</si>
  <si>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</si>
  <si>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</si>
  <si>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</si>
  <si>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</si>
  <si>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</si>
  <si>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</si>
  <si>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</si>
  <si>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</si>
  <si>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</si>
  <si>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</si>
  <si>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</si>
  <si>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</si>
  <si>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14,10,</t>
  </si>
  <si>
    <t>07,10,</t>
  </si>
  <si>
    <t>18,09,</t>
  </si>
  <si>
    <t>11,09,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</si>
  <si>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</si>
  <si>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</si>
  <si>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</si>
  <si>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</si>
  <si>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</si>
  <si>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</si>
  <si>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</si>
  <si>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</si>
  <si>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</si>
  <si>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</si>
  <si>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</si>
  <si>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</si>
  <si>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</si>
  <si>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</si>
  <si>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</si>
  <si>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</si>
  <si>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</si>
  <si>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</si>
  <si>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</si>
  <si>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</si>
  <si>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</si>
  <si>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</si>
  <si>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</si>
  <si>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</si>
  <si>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</si>
  <si>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</si>
  <si>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нужно продавать / ротация на 0,4 / выводим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</si>
  <si>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</si>
  <si>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</si>
  <si>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</si>
  <si>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</si>
  <si>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</si>
  <si>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</si>
  <si>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</si>
  <si>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</si>
  <si>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</si>
  <si>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</si>
  <si>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</si>
  <si>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</si>
  <si>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</si>
  <si>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</si>
  <si>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</si>
  <si>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</si>
  <si>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</si>
  <si>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</si>
  <si>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</si>
  <si>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</si>
  <si>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</si>
  <si>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</si>
  <si>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</si>
  <si>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</si>
  <si>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</si>
  <si>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</si>
  <si>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</si>
  <si>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</si>
  <si>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</si>
  <si>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</si>
  <si>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</si>
  <si>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</si>
  <si>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</si>
  <si>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</si>
  <si>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</t>
    </r>
  </si>
  <si>
    <t>07,11,</t>
  </si>
  <si>
    <t>14,11,</t>
  </si>
  <si>
    <t>нужно увеличить продажи!!!</t>
  </si>
  <si>
    <t xml:space="preserve">продвижение </t>
  </si>
  <si>
    <t>завили как бонус</t>
  </si>
  <si>
    <t>плогируется ув продаж</t>
  </si>
  <si>
    <t>Пельмени Пуговки 5 кг</t>
  </si>
  <si>
    <t xml:space="preserve">Прошу добавить в заказ для торговой команды </t>
  </si>
  <si>
    <t>ИТОГО</t>
  </si>
  <si>
    <t>новинка</t>
  </si>
  <si>
    <t>25,11,</t>
  </si>
  <si>
    <t>нет в бланке / 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</si>
</sst>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3" borderId="1" xfId="1" applyNumberFormat="1" applyFill="1"/>
    <xf numFmtId="164" fontId="6" fillId="2" borderId="1" xfId="1" applyNumberFormat="1" applyFont="1" applyFill="1"/>
    <xf numFmtId="164" fontId="5" fillId="0" borderId="1" xfId="1" applyNumberFormat="1" applyFont="1"/>
    <xf numFmtId="165" fontId="1" fillId="0" borderId="1" xfId="1" applyNumberFormat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6" fontId="1" fillId="0" borderId="1" xfId="1" applyNumberFormat="1" applyAlignment="1">
      <alignment horizontal="left" indent="1"/>
    </xf>
    <xf numFmtId="166" fontId="1" fillId="6" borderId="1" xfId="1" applyNumberFormat="1" applyFill="1" applyAlignment="1">
      <alignment horizontal="left" indent="1"/>
    </xf>
    <xf numFmtId="164" fontId="1" fillId="7" borderId="1" xfId="1" applyNumberFormat="1" applyFill="1"/>
    <xf numFmtId="166" fontId="1" fillId="7" borderId="1" xfId="1" applyNumberFormat="1" applyFill="1" applyAlignment="1">
      <alignment horizontal="left" indent="1"/>
    </xf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8,11,24-14,11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1,11,24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14,10,24%20&#1089;&#1095;&#1088;&#1089;&#1095;%20&#1087;&#1086;&#1082;%20&#1079;&#1087;&#1092;%20&#1086;&#1090;%20&#1092;&#1080;&#1083;&#1080;&#1072;&#1083;&#1072;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30.15</v>
          </cell>
          <cell r="F7">
            <v>30.15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2.8170000000000002</v>
          </cell>
          <cell r="F8">
            <v>2.8170000000000002</v>
          </cell>
        </row>
        <row r="9">
          <cell r="A9" t="str">
            <v xml:space="preserve"> 022  Колбаса Вязанка со шпиком, вектор 0,5кг, ПОКОМ</v>
          </cell>
          <cell r="D9">
            <v>14</v>
          </cell>
          <cell r="F9">
            <v>28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77.2</v>
          </cell>
          <cell r="F10">
            <v>193</v>
          </cell>
        </row>
        <row r="11">
          <cell r="A11" t="str">
            <v xml:space="preserve"> 029  Сосиски Венские, Вязанка NDX МГС, 0.5кг, ПОКОМ</v>
          </cell>
          <cell r="D11">
            <v>2.5</v>
          </cell>
          <cell r="F11">
            <v>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55.35</v>
          </cell>
          <cell r="F12">
            <v>123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</v>
          </cell>
          <cell r="F14">
            <v>14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2.4</v>
          </cell>
          <cell r="F15">
            <v>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2.21</v>
          </cell>
          <cell r="F16">
            <v>13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6.3</v>
          </cell>
          <cell r="F17">
            <v>21</v>
          </cell>
        </row>
        <row r="18">
          <cell r="A18" t="str">
            <v xml:space="preserve"> 079  Колбаса Сервелат Кремлевский,  0.35 кг, ПОКОМ</v>
          </cell>
          <cell r="D18">
            <v>-3.85</v>
          </cell>
          <cell r="F18">
            <v>-11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5.61</v>
          </cell>
          <cell r="F19">
            <v>33</v>
          </cell>
        </row>
        <row r="20">
          <cell r="A20" t="str">
            <v xml:space="preserve"> 090  Мини-салями со вкусом бекона,  0.05кг, ядрена копоть   ПОКОМ</v>
          </cell>
          <cell r="D20">
            <v>0.1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1.05</v>
          </cell>
          <cell r="F21">
            <v>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1.05</v>
          </cell>
          <cell r="F22">
            <v>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6.3</v>
          </cell>
          <cell r="F23">
            <v>18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188.66300000000001</v>
          </cell>
          <cell r="F24">
            <v>188.66300000000001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5.18</v>
          </cell>
          <cell r="F25">
            <v>5.18</v>
          </cell>
        </row>
        <row r="26">
          <cell r="A26" t="str">
            <v xml:space="preserve"> 244  Колбаса Сервелат Кремлевский, ВЕС. ПОКОМ</v>
          </cell>
          <cell r="D26">
            <v>254.99100000000001</v>
          </cell>
          <cell r="F26">
            <v>254.99100000000001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25.722000000000001</v>
          </cell>
          <cell r="F27">
            <v>25.722000000000001</v>
          </cell>
        </row>
        <row r="28">
          <cell r="A28" t="str">
            <v xml:space="preserve"> 251  Сосиски Баварские, ВЕС.  ПОКОМ</v>
          </cell>
          <cell r="D28">
            <v>1.3480000000000001</v>
          </cell>
          <cell r="F28">
            <v>1.3480000000000001</v>
          </cell>
        </row>
        <row r="29">
          <cell r="A29" t="str">
            <v xml:space="preserve"> 253  Сосиски Ганноверские   ПОКОМ</v>
          </cell>
          <cell r="D29">
            <v>305.97000000000003</v>
          </cell>
          <cell r="F29">
            <v>305.97000000000003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3.4460000000000002</v>
          </cell>
          <cell r="F30">
            <v>3.4460000000000002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3.5</v>
          </cell>
          <cell r="F31">
            <v>10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19.2</v>
          </cell>
          <cell r="F32">
            <v>48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50.85</v>
          </cell>
          <cell r="F33">
            <v>113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23.6</v>
          </cell>
          <cell r="F34">
            <v>59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33.6</v>
          </cell>
          <cell r="F35">
            <v>84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4.0999999999999996</v>
          </cell>
          <cell r="F36">
            <v>41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18.2</v>
          </cell>
          <cell r="F37">
            <v>52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8.4</v>
          </cell>
          <cell r="F38">
            <v>21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2</v>
          </cell>
          <cell r="F39">
            <v>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20.65</v>
          </cell>
          <cell r="F40">
            <v>59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248.84299999999999</v>
          </cell>
          <cell r="F41">
            <v>248.84299999999999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6.72</v>
          </cell>
          <cell r="F42">
            <v>6.72</v>
          </cell>
        </row>
        <row r="43">
          <cell r="A43" t="str">
            <v xml:space="preserve"> 317 Колбаса Сервелат Рижский ТМ Зареченские, ВЕС  ПОКОМ</v>
          </cell>
          <cell r="D43">
            <v>-2.84</v>
          </cell>
          <cell r="F43">
            <v>-2.84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83.25</v>
          </cell>
          <cell r="F44">
            <v>185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71.099999999999994</v>
          </cell>
          <cell r="F45">
            <v>158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47.7</v>
          </cell>
          <cell r="F46">
            <v>106</v>
          </cell>
        </row>
        <row r="47">
          <cell r="A47" t="str">
            <v xml:space="preserve"> 328  Сардельки Сочинки Стародворье ТМ  0,4 кг ПОКОМ</v>
          </cell>
          <cell r="D47">
            <v>3.2</v>
          </cell>
          <cell r="F47">
            <v>8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27.74</v>
          </cell>
          <cell r="F48">
            <v>27.74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5.5</v>
          </cell>
          <cell r="F49">
            <v>55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-2E-3</v>
          </cell>
          <cell r="F50">
            <v>-2E-3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20.009</v>
          </cell>
          <cell r="F51">
            <v>20.009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6.6</v>
          </cell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6.6</v>
          </cell>
          <cell r="F53">
            <v>11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6</v>
          </cell>
          <cell r="F55">
            <v>10</v>
          </cell>
        </row>
        <row r="56">
          <cell r="A56" t="str">
            <v xml:space="preserve"> 385  Колбаски Филейбургские с филе сочного окорока, 0,28кг ТМ Баварушка  ПОКОМ</v>
          </cell>
          <cell r="D56">
            <v>-0.28000000000000003</v>
          </cell>
          <cell r="F56">
            <v>-1</v>
          </cell>
        </row>
        <row r="57">
          <cell r="A57" t="str">
            <v xml:space="preserve"> 387  Колбаса вареная Мусульманская Халяль ТМ Вязанка, 0,4 кг ПОКОМ</v>
          </cell>
          <cell r="D57">
            <v>15.2</v>
          </cell>
          <cell r="F57">
            <v>38</v>
          </cell>
        </row>
        <row r="58">
          <cell r="A58" t="str">
            <v xml:space="preserve"> 388  Сосиски Восточные Халяль ТМ Вязанка 0,33 кг АК. ПОКОМ</v>
          </cell>
          <cell r="D58">
            <v>12.54</v>
          </cell>
          <cell r="F58">
            <v>38</v>
          </cell>
        </row>
        <row r="59">
          <cell r="A59" t="str">
            <v xml:space="preserve"> 392  Колбаса Докторская Дугушка ТМ Стародворье ТС Дугушка 0,6 кг. ПОКОМ</v>
          </cell>
          <cell r="D59">
            <v>4.8</v>
          </cell>
          <cell r="F59">
            <v>8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D60">
            <v>4.55</v>
          </cell>
          <cell r="F60">
            <v>13</v>
          </cell>
        </row>
        <row r="61">
          <cell r="A61" t="str">
            <v xml:space="preserve"> 410  Сосиски Баварские с сыром ТМ Стародворье 0,35 кг. ПОКОМ</v>
          </cell>
          <cell r="D61">
            <v>18.55</v>
          </cell>
          <cell r="F61">
            <v>53</v>
          </cell>
        </row>
        <row r="62">
          <cell r="A62" t="str">
            <v xml:space="preserve"> 412  Сосиски Баварские ТМ Стародворье 0,35 кг ПОКОМ</v>
          </cell>
          <cell r="D62">
            <v>33.6</v>
          </cell>
          <cell r="F62">
            <v>96</v>
          </cell>
        </row>
        <row r="63">
          <cell r="A63" t="str">
            <v xml:space="preserve"> 413  Ветчина Сливушка с индейкой ТМ Вязанка  0,3 кг. ПОКОМ</v>
          </cell>
        </row>
        <row r="64">
          <cell r="A64" t="str">
            <v xml:space="preserve"> 419  Колбаса Филейбургская зернистая 0,06 кг нарезка ТМ Баварушка  ПОКОМ</v>
          </cell>
          <cell r="D64">
            <v>1.08</v>
          </cell>
          <cell r="F64">
            <v>18</v>
          </cell>
        </row>
        <row r="65">
          <cell r="A65" t="str">
            <v xml:space="preserve"> 422  Деликатесы Бекон Балыкбургский ТМ Баварушка  0,15 кг.ПОКОМ</v>
          </cell>
          <cell r="D65">
            <v>0.6</v>
          </cell>
          <cell r="F65">
            <v>4</v>
          </cell>
        </row>
        <row r="66">
          <cell r="A66" t="str">
            <v xml:space="preserve"> 430  Колбаса Стародворская с окороком 0,4 кг. ТМ Стародворье в оболочке полиамид  ПОКОМ</v>
          </cell>
          <cell r="D66">
            <v>-3.2</v>
          </cell>
          <cell r="F66">
            <v>-8</v>
          </cell>
        </row>
        <row r="67">
          <cell r="A67" t="str">
            <v xml:space="preserve"> 435  Колбаса Молочная Стародворская  с молоком в оболочке полиамид 0,4 кг.ТМ Стародворье ПОКОМ</v>
          </cell>
          <cell r="D67">
            <v>2.4</v>
          </cell>
          <cell r="F67">
            <v>6</v>
          </cell>
        </row>
        <row r="68">
          <cell r="A68" t="str">
            <v xml:space="preserve"> 437  Шпикачки Сочинки в оболочке черева в модифицированной газовой среде.ТМ Стародворье ВЕС ПОКОМ</v>
          </cell>
          <cell r="D68">
            <v>2.4950000000000001</v>
          </cell>
          <cell r="F68">
            <v>2.4950000000000001</v>
          </cell>
        </row>
        <row r="69">
          <cell r="A69" t="str">
            <v xml:space="preserve"> 450  Сосиски Молочные ТМ Вязанка в оболочке целлофан.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451 Сосиски Филейские ТМ Вязанка в оболочке целлофан 0,3 кг. ПОКОМ</v>
          </cell>
          <cell r="D70">
            <v>0.6</v>
          </cell>
          <cell r="F70">
            <v>2</v>
          </cell>
        </row>
        <row r="71">
          <cell r="A71" t="str">
            <v xml:space="preserve"> 452  Колбаса Со шпиком ВЕС большой батон ТМ Особый рецепт  ПОКОМ</v>
          </cell>
          <cell r="D71">
            <v>28.4</v>
          </cell>
          <cell r="F71">
            <v>28.4</v>
          </cell>
        </row>
        <row r="72">
          <cell r="A72" t="str">
            <v xml:space="preserve"> 456  Колбаса Филейная ТМ Особый рецепт ВЕС большой батон  ПОКОМ</v>
          </cell>
          <cell r="D72">
            <v>164.91499999999999</v>
          </cell>
          <cell r="F72">
            <v>164.91499999999999</v>
          </cell>
        </row>
        <row r="73">
          <cell r="A73" t="str">
            <v xml:space="preserve"> 457  Колбаса Молочная ТМ Особый рецепт ВЕС большой батон  ПОКОМ</v>
          </cell>
          <cell r="D73">
            <v>2.52</v>
          </cell>
          <cell r="F73">
            <v>2.52</v>
          </cell>
        </row>
        <row r="74">
          <cell r="A74" t="str">
            <v xml:space="preserve"> 462  Колбаса Со шпиком ТМ Особый рецепт в оболочке полиамид 0,5 кг. ПОКОМ</v>
          </cell>
          <cell r="D74">
            <v>4.5</v>
          </cell>
          <cell r="F74">
            <v>9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-10.5</v>
          </cell>
          <cell r="F75">
            <v>-21</v>
          </cell>
        </row>
        <row r="76">
          <cell r="A76" t="str">
            <v xml:space="preserve"> 467  Колбаса Филейная 0,5кг ТМ Особый рецепт  ПОКОМ</v>
          </cell>
          <cell r="D76">
            <v>3.5</v>
          </cell>
          <cell r="F76">
            <v>7</v>
          </cell>
        </row>
        <row r="77">
          <cell r="A77" t="str">
            <v>3215 ВЕТЧ.МЯСНАЯ Папа может п/о 0.4кг 8шт.    ОСТАНКИНО</v>
          </cell>
          <cell r="D77">
            <v>13.2</v>
          </cell>
          <cell r="F77">
            <v>33</v>
          </cell>
        </row>
        <row r="78">
          <cell r="A78" t="str">
            <v>4063 МЯСНАЯ Папа может вар п/о_Л   ОСТАНКИНО</v>
          </cell>
          <cell r="D78">
            <v>14.843999999999999</v>
          </cell>
          <cell r="F78">
            <v>14.843999999999999</v>
          </cell>
        </row>
        <row r="79">
          <cell r="A79" t="str">
            <v>5015 БУРГУНДИЯ с/к в/у 1/250 ОСТАНКИНО</v>
          </cell>
          <cell r="D79">
            <v>2.5</v>
          </cell>
          <cell r="F79">
            <v>10</v>
          </cell>
        </row>
        <row r="80">
          <cell r="A80" t="str">
            <v>5341 СЕРВЕЛАТ ОХОТНИЧИЙ в/к в/у  ОСТАНКИНО</v>
          </cell>
          <cell r="D80">
            <v>-1.355</v>
          </cell>
          <cell r="F80">
            <v>-1.355</v>
          </cell>
        </row>
        <row r="81">
          <cell r="A81" t="str">
            <v>5483 ЭКСТРА Папа может с/к в/у 1/250 8шт.   ОСТАНКИНО</v>
          </cell>
          <cell r="D81">
            <v>5</v>
          </cell>
          <cell r="F81">
            <v>20</v>
          </cell>
        </row>
        <row r="82">
          <cell r="A82" t="str">
            <v>5544 Сервелат Финский в/к в/у_45с НОВАЯ ОСТАНКИНО</v>
          </cell>
          <cell r="D82">
            <v>10.11</v>
          </cell>
          <cell r="F82">
            <v>10.11</v>
          </cell>
        </row>
        <row r="83">
          <cell r="A83" t="str">
            <v>5679 САЛЯМИ ИТАЛЬЯНСКАЯ с/к в/у 1/150_60с ОСТАНКИНО</v>
          </cell>
          <cell r="D83">
            <v>10.050000000000001</v>
          </cell>
          <cell r="F83">
            <v>67</v>
          </cell>
        </row>
        <row r="84">
          <cell r="A84" t="str">
            <v>5682 САЛЯМИ МЕЛКОЗЕРНЕНАЯ с/к в/у 1/120_60с   ОСТАНКИНО</v>
          </cell>
          <cell r="D84">
            <v>7.2</v>
          </cell>
          <cell r="F84">
            <v>60</v>
          </cell>
        </row>
        <row r="85">
          <cell r="A85" t="str">
            <v>5706 АРОМАТНАЯ Папа может с/к в/у 1/250 8шт.  ОСТАНКИНО</v>
          </cell>
          <cell r="D85">
            <v>4</v>
          </cell>
          <cell r="F85">
            <v>16</v>
          </cell>
        </row>
        <row r="86">
          <cell r="A86" t="str">
            <v>6113 СОЧНЫЕ сос п/о мгс1*6_Ашан ОСТАНКИНО</v>
          </cell>
          <cell r="D86">
            <v>11.819000000000001</v>
          </cell>
          <cell r="F86">
            <v>11.819000000000001</v>
          </cell>
        </row>
        <row r="87">
          <cell r="A87" t="str">
            <v>6208 ДЫМОВИЦА ИЗ ЛОПАТКИ ПМ к/в с/н в/у 1/150 ОСТАНКИНО</v>
          </cell>
          <cell r="D87">
            <v>10.050000000000001</v>
          </cell>
          <cell r="F87">
            <v>67</v>
          </cell>
        </row>
        <row r="88">
          <cell r="A88" t="str">
            <v>6268 ГОВЯЖЬЯ Папа может вар п/о 0,4кг 8 шт.  ОСТАНКИНО</v>
          </cell>
          <cell r="D88">
            <v>-1.6</v>
          </cell>
          <cell r="F88">
            <v>-4</v>
          </cell>
        </row>
        <row r="89">
          <cell r="A89" t="str">
            <v>6279 КОРЕЙКА ПО-ОСТ.к/в в/с с/н в/у 1/150_45с  ОСТАНКИНО</v>
          </cell>
          <cell r="D89">
            <v>7.05</v>
          </cell>
          <cell r="F89">
            <v>47</v>
          </cell>
        </row>
        <row r="90">
          <cell r="A90" t="str">
            <v>6303 МЯСНЫЕ Папа может сос п/о мгс 1.5*3  ОСТАНКИНО</v>
          </cell>
          <cell r="D90">
            <v>16.056000000000001</v>
          </cell>
          <cell r="F90">
            <v>16.056000000000001</v>
          </cell>
        </row>
        <row r="91">
          <cell r="A91" t="str">
            <v>6325 ДОКТОРСКАЯ ПРЕМИУМ вар п/о 0.4кг 8шт.  ОСТАНКИНО</v>
          </cell>
          <cell r="D91">
            <v>17.2</v>
          </cell>
          <cell r="F91">
            <v>43</v>
          </cell>
        </row>
        <row r="92">
          <cell r="A92" t="str">
            <v>6333 МЯСНАЯ Папа может вар п/о 0.4кг 8шт.  ОСТАНКИНО</v>
          </cell>
          <cell r="D92">
            <v>23.6</v>
          </cell>
          <cell r="F92">
            <v>59</v>
          </cell>
        </row>
        <row r="93">
          <cell r="A93" t="str">
            <v>6337 МЯСНАЯ СО ШПИКОМ вар п/о 0,5кг 8шт ОСТАНКИНО</v>
          </cell>
          <cell r="D93">
            <v>-2</v>
          </cell>
          <cell r="F93">
            <v>-4</v>
          </cell>
        </row>
        <row r="94">
          <cell r="A94" t="str">
            <v>6340 ДОМАШНИЙ РЕЦЕПТ Коровино 0.5кг 8шт.  ОСТАНКИНО</v>
          </cell>
          <cell r="D94">
            <v>5</v>
          </cell>
          <cell r="F94">
            <v>10</v>
          </cell>
        </row>
        <row r="95">
          <cell r="A95" t="str">
            <v>6353 ЭКСТРА Папа может вар п/о 0.4кг 8шт.  ОСТАНКИНО</v>
          </cell>
          <cell r="D95">
            <v>8.8000000000000007</v>
          </cell>
          <cell r="F95">
            <v>22</v>
          </cell>
        </row>
        <row r="96">
          <cell r="A96" t="str">
            <v>6392 ФИЛЕЙНАЯ Папа может вар п/о 0.4кг. ОСТАНКИНО</v>
          </cell>
          <cell r="D96">
            <v>13.6</v>
          </cell>
          <cell r="F96">
            <v>34</v>
          </cell>
        </row>
        <row r="97">
          <cell r="A97" t="str">
            <v>6453 ЭКСТРА Папа может с/к с/н в/у 1/100 14шт.   ОСТАНКИНО</v>
          </cell>
          <cell r="D97">
            <v>11.4</v>
          </cell>
          <cell r="F97">
            <v>114</v>
          </cell>
        </row>
        <row r="98">
          <cell r="A98" t="str">
            <v>6454 АРОМАТНАЯ с/к с/н в/у 1/100 10шт ОСТАНКИНО</v>
          </cell>
          <cell r="D98">
            <v>6.4</v>
          </cell>
          <cell r="F98">
            <v>64</v>
          </cell>
        </row>
        <row r="99">
          <cell r="A99" t="str">
            <v>6459 СЕРВЕЛАТ ШВЕЙЦАРСКИЙ в/к с/н в/у 1/100  ОСТАНКИНО</v>
          </cell>
          <cell r="D99">
            <v>0.9</v>
          </cell>
          <cell r="F99">
            <v>9</v>
          </cell>
        </row>
        <row r="100">
          <cell r="A100" t="str">
            <v>6500 КАРБОНАД к/в в/с с/н в/у 1/150 8шт.  ОСТАНКИНО</v>
          </cell>
          <cell r="D100">
            <v>7.8</v>
          </cell>
          <cell r="F100">
            <v>52</v>
          </cell>
        </row>
        <row r="101">
          <cell r="A101" t="str">
            <v>6665 БАЛЫКОВАЯ Папа Может п/к в/у 0,31кг 8шт ОСТАНКИНО</v>
          </cell>
          <cell r="D101">
            <v>7.44</v>
          </cell>
          <cell r="F101">
            <v>24</v>
          </cell>
        </row>
        <row r="102">
          <cell r="A102" t="str">
            <v>6676 ЧЕСНОЧНАЯ Папа может п/к в/у 0.35кг 8шт.   ОСТАНКИНО</v>
          </cell>
          <cell r="D102">
            <v>11.55</v>
          </cell>
          <cell r="F102">
            <v>33</v>
          </cell>
        </row>
        <row r="103">
          <cell r="A103" t="str">
            <v>6683 СЕРВЕЛАТ ЗЕРНИСТЫЙ ПМ в/к в/у 0,35кг  ОСТАНКИНО</v>
          </cell>
          <cell r="D103">
            <v>6.65</v>
          </cell>
          <cell r="F103">
            <v>19</v>
          </cell>
        </row>
        <row r="104">
          <cell r="A104" t="str">
            <v>6684 СЕРВЕЛАТ КАРЕЛЬСКИЙ ПМ в/к в/у 0.28кг  ОСТАНКИНО</v>
          </cell>
          <cell r="D104">
            <v>3.36</v>
          </cell>
          <cell r="F104">
            <v>12</v>
          </cell>
        </row>
        <row r="105">
          <cell r="A105" t="str">
            <v>6689 СЕРВЕЛАТ ОХОТНИЧИЙ ПМ в/к в/у 0,35кг 8шт  ОСТАНКИНО</v>
          </cell>
          <cell r="D105">
            <v>17.5</v>
          </cell>
          <cell r="F105">
            <v>50</v>
          </cell>
        </row>
        <row r="106">
          <cell r="A106" t="str">
            <v>6697 СЕРВЕЛАТ ФИНСКИЙ ПМ в/к в/у 0,35кг 8шт.  ОСТАНКИНО</v>
          </cell>
          <cell r="D106">
            <v>19.600000000000001</v>
          </cell>
          <cell r="F106">
            <v>56</v>
          </cell>
        </row>
        <row r="107">
          <cell r="A107" t="str">
            <v>6713 СОЧНЫЙ ГРИЛЬ ПМ сос п/о мгс 0,41 кг 8 шт ОСТАНКИНО</v>
          </cell>
          <cell r="D107">
            <v>26.24</v>
          </cell>
          <cell r="F107">
            <v>64</v>
          </cell>
        </row>
        <row r="108">
          <cell r="A108" t="str">
            <v>6722 СОЧНЫЕ ПМ сос п/о мгс 0,41кг 10шт.  ОСТАНКИНО</v>
          </cell>
          <cell r="D108">
            <v>18.45</v>
          </cell>
          <cell r="F108">
            <v>45</v>
          </cell>
        </row>
        <row r="109">
          <cell r="A109" t="str">
            <v>6726 СЛИВОЧНЫЕ ПМ сос п/о мгс 0.41кг 10шт.  ОСТАНКИНО</v>
          </cell>
          <cell r="D109">
            <v>18.86</v>
          </cell>
          <cell r="F109">
            <v>46</v>
          </cell>
        </row>
        <row r="110">
          <cell r="A110" t="str">
            <v>6765 РУБЛЕНЫЕ сос ц/о мгс 0.36кг 6шт.  ОСТАНКИНО</v>
          </cell>
          <cell r="D110">
            <v>3.6</v>
          </cell>
          <cell r="F110">
            <v>10</v>
          </cell>
        </row>
        <row r="111">
          <cell r="A111" t="str">
            <v>6769 СЕМЕЙНАЯ вар п/о  ОСТАНКИНО</v>
          </cell>
          <cell r="D111">
            <v>17.431000000000001</v>
          </cell>
          <cell r="F111">
            <v>17.431000000000001</v>
          </cell>
        </row>
        <row r="112">
          <cell r="A112" t="str">
            <v>6776 ХОТ-ДОГ Папа может сос п/о мгс 0.35кг  ОСТАНКИНО</v>
          </cell>
        </row>
        <row r="113">
          <cell r="A113" t="str">
            <v>6777 МЯСНЫЕ С ГОВЯДИНОЙ ПМ сос п/о мгс 0.4кг  ОСТАНКИНО</v>
          </cell>
          <cell r="D113">
            <v>14</v>
          </cell>
          <cell r="F113">
            <v>35</v>
          </cell>
        </row>
        <row r="114">
          <cell r="A114" t="str">
            <v>6785 ВЕНСКАЯ САЛЯМИ п/к в/у 0.33кг 8шт.  ОСТАНКИНО</v>
          </cell>
          <cell r="D114">
            <v>2.64</v>
          </cell>
          <cell r="F114">
            <v>8</v>
          </cell>
        </row>
        <row r="115">
          <cell r="A115" t="str">
            <v>6787 СЕРВЕЛАТ КРЕМЛЕВСКИЙ в/к в/у 0,33кг 8шт.  ОСТАНКИНО</v>
          </cell>
          <cell r="D115">
            <v>1.98</v>
          </cell>
          <cell r="F115">
            <v>6</v>
          </cell>
        </row>
        <row r="116">
          <cell r="A116" t="str">
            <v>6793 БАЛЫКОВАЯ в/к в/у 0,33кг 8шт.  ОСТАНКИНО</v>
          </cell>
          <cell r="D116">
            <v>2.31</v>
          </cell>
          <cell r="F116">
            <v>7</v>
          </cell>
        </row>
        <row r="117">
          <cell r="A117" t="str">
            <v>6795 ОСТАНКИНСКАЯ в/к в/у 0,33кг 8шт.  ОСТАНКИНО</v>
          </cell>
          <cell r="D117">
            <v>-2.97</v>
          </cell>
          <cell r="F117">
            <v>-9</v>
          </cell>
        </row>
        <row r="118">
          <cell r="A118" t="str">
            <v>6801 ОСТАНКИНСКАЯ вар п/о 0.4кг 8шт.  ОСТАНКИНО</v>
          </cell>
          <cell r="D118">
            <v>5.6</v>
          </cell>
          <cell r="F118">
            <v>14</v>
          </cell>
        </row>
        <row r="119">
          <cell r="A119" t="str">
            <v>6807 СЕРВЕЛАТ ЕВРОПЕЙСКИЙ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6852 МОЛОЧНЫЕ ПРЕМИУМ ПМ сос п/о в/ у 1/350  ОСТАНКИНО</v>
          </cell>
          <cell r="D120">
            <v>23.8</v>
          </cell>
          <cell r="F120">
            <v>68</v>
          </cell>
        </row>
        <row r="121">
          <cell r="A121" t="str">
            <v>6861 ДОМАШНИЙ РЕЦЕПТ Коровино вар п/о  ОСТАНКИНО</v>
          </cell>
          <cell r="D121">
            <v>5.7569999999999997</v>
          </cell>
          <cell r="F121">
            <v>5.7569999999999997</v>
          </cell>
        </row>
        <row r="122">
          <cell r="A122" t="str">
            <v>6909 ДЛЯ ДЕТЕЙ сос п/о мгс 0.33кг 8шт.  ОСТАНКИНО</v>
          </cell>
          <cell r="D122">
            <v>10.56</v>
          </cell>
          <cell r="F122">
            <v>32</v>
          </cell>
        </row>
        <row r="123">
          <cell r="A123" t="str">
            <v>6919 БЕКОН с/к с/н в/у 1/180 10шт.  ОСТАНКИНО</v>
          </cell>
          <cell r="D123">
            <v>12.24</v>
          </cell>
          <cell r="F123">
            <v>68</v>
          </cell>
        </row>
        <row r="124">
          <cell r="A124" t="str">
            <v>6937 САЛЯМИ Папа может с/к в/у 1/250 8шт ОСТАНКИНО</v>
          </cell>
          <cell r="D124">
            <v>6.75</v>
          </cell>
          <cell r="F124">
            <v>27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D125">
            <v>17.2</v>
          </cell>
          <cell r="F125">
            <v>43</v>
          </cell>
        </row>
        <row r="126">
          <cell r="A126" t="str">
            <v>БОНУС_Колбаса Сервелат Филедворский, фиброуз, в/у 0,35 кг срез,  ПОКОМ</v>
          </cell>
          <cell r="D126">
            <v>5.6</v>
          </cell>
          <cell r="F126">
            <v>16</v>
          </cell>
        </row>
        <row r="127">
          <cell r="A127" t="str">
            <v>БОНУС_Сосиски Сочинки с сочной грудинкой, МГС 0.4кг,   ПОКОМ</v>
          </cell>
          <cell r="D127">
            <v>14</v>
          </cell>
          <cell r="F127">
            <v>35</v>
          </cell>
        </row>
        <row r="128">
          <cell r="A128" t="str">
            <v>Готовые бельмеши сочные с мясом ТМ Горячая штучка 0,3кг зам  ПОКОМ</v>
          </cell>
          <cell r="D128">
            <v>7.8</v>
          </cell>
          <cell r="F128">
            <v>26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34.5</v>
          </cell>
          <cell r="F129">
            <v>115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30.9</v>
          </cell>
          <cell r="F130">
            <v>103</v>
          </cell>
        </row>
        <row r="131">
          <cell r="A131" t="str">
            <v>Готовые чебупели с мясом ТМ Горячая штучка Без свинины 0,3 кг ПОКОМ</v>
          </cell>
          <cell r="D131">
            <v>6.9</v>
          </cell>
          <cell r="F131">
            <v>23</v>
          </cell>
        </row>
        <row r="132">
          <cell r="A132" t="str">
            <v>Готовые чебупели сочные с мясом ТМ Горячая штучка  0,3кг зам  ПОКОМ</v>
          </cell>
          <cell r="D132">
            <v>22.5</v>
          </cell>
          <cell r="F132">
            <v>75</v>
          </cell>
        </row>
        <row r="133">
          <cell r="A133" t="str">
            <v>Готовые чебуреки с мясом ТМ Горячая штучка 0,09 кг флоу-пак ПОКОМ</v>
          </cell>
          <cell r="D133">
            <v>10.89</v>
          </cell>
          <cell r="F133">
            <v>121</v>
          </cell>
        </row>
        <row r="134">
          <cell r="A134" t="str">
            <v>Готовые чебуреки со свининой и говядиной Гор.шт.0,36 кг зам.  ПОКОМ</v>
          </cell>
          <cell r="D134">
            <v>5.76</v>
          </cell>
          <cell r="F134">
            <v>16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11.5</v>
          </cell>
          <cell r="F135">
            <v>46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9</v>
          </cell>
          <cell r="F136">
            <v>36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10.5</v>
          </cell>
          <cell r="F137">
            <v>42</v>
          </cell>
        </row>
        <row r="138">
          <cell r="A138" t="str">
            <v>Наггетсы Нагетосы Сочная курочка в хрустящей панировке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6.75</v>
          </cell>
          <cell r="F139">
            <v>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10.25</v>
          </cell>
          <cell r="F140">
            <v>41</v>
          </cell>
        </row>
        <row r="141">
          <cell r="A141" t="str">
            <v>Наггетсы с куриным филе и сыром ТМ Вязанка 0,25 кг ПОКОМ</v>
          </cell>
          <cell r="D141">
            <v>5.75</v>
          </cell>
          <cell r="F141">
            <v>23</v>
          </cell>
        </row>
        <row r="142">
          <cell r="A142" t="str">
            <v>Наггетсы хрустящие п/ф ВЕС ПОКОМ</v>
          </cell>
          <cell r="D142">
            <v>6</v>
          </cell>
          <cell r="F142">
            <v>6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28</v>
          </cell>
          <cell r="F143">
            <v>112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3.6</v>
          </cell>
          <cell r="F144">
            <v>9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9.8000000000000007</v>
          </cell>
          <cell r="F145">
            <v>14</v>
          </cell>
        </row>
        <row r="146">
          <cell r="A146" t="str">
            <v>Пельмени Бигбули с мясом, Горячая штучка 0,43кг  ПОКОМ</v>
          </cell>
          <cell r="D146">
            <v>2.15</v>
          </cell>
          <cell r="F146">
            <v>5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5</v>
          </cell>
          <cell r="F147">
            <v>5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10.4</v>
          </cell>
          <cell r="F148">
            <v>26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19.600000000000001</v>
          </cell>
          <cell r="F149">
            <v>28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25.6</v>
          </cell>
          <cell r="F150">
            <v>64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29.4</v>
          </cell>
          <cell r="F151">
            <v>42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</v>
          </cell>
          <cell r="F152">
            <v>5</v>
          </cell>
        </row>
        <row r="153">
          <cell r="A153" t="str">
            <v>Пельмени Медвежьи ушки с фермерскими сливками 0,7кг  ПОКОМ</v>
          </cell>
          <cell r="D153">
            <v>5.6</v>
          </cell>
          <cell r="F153">
            <v>8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29.4</v>
          </cell>
          <cell r="F154">
            <v>42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7.2</v>
          </cell>
          <cell r="F155">
            <v>8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1.8</v>
          </cell>
          <cell r="F156">
            <v>2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1.29</v>
          </cell>
          <cell r="F157">
            <v>3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11</v>
          </cell>
          <cell r="F158">
            <v>11</v>
          </cell>
        </row>
        <row r="159">
          <cell r="A159" t="str">
            <v>Пирожки с мясом 3,7кг ВЕС ТМ Зареченские  ПОКОМ</v>
          </cell>
          <cell r="D159">
            <v>11.1</v>
          </cell>
          <cell r="F159">
            <v>11.1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Гауда 45% тм Папа Может, нарезанные ломтики 125г (МИНИ)  Останкино</v>
          </cell>
          <cell r="D161">
            <v>0.125</v>
          </cell>
          <cell r="F161">
            <v>1</v>
          </cell>
        </row>
        <row r="162">
          <cell r="A162" t="str">
            <v>Сыр ПАПА МОЖЕТ "Гауда Голд" 45% 180 г  ОСТАНКИНО</v>
          </cell>
          <cell r="D162">
            <v>4.68</v>
          </cell>
          <cell r="F162">
            <v>26</v>
          </cell>
        </row>
        <row r="163">
          <cell r="A163" t="str">
            <v>Сыр ПАПА МОЖЕТ "Голландский традиционный" 45% 180 г  ОСТАНКИНО</v>
          </cell>
          <cell r="D163">
            <v>3.78</v>
          </cell>
          <cell r="F163">
            <v>21</v>
          </cell>
        </row>
        <row r="164">
          <cell r="A164" t="str">
            <v>Сыр ПАПА МОЖЕТ "Российский традиционный" 45% 180 г  ОСТАНКИНО</v>
          </cell>
          <cell r="D164">
            <v>3.78</v>
          </cell>
          <cell r="F164">
            <v>21</v>
          </cell>
        </row>
        <row r="165">
          <cell r="A165" t="str">
            <v>Сыр ПАПА МОЖЕТ "Тильзитер" 45% 180 г  ОСТАНКИНО</v>
          </cell>
          <cell r="D165">
            <v>1.98</v>
          </cell>
          <cell r="F165">
            <v>11</v>
          </cell>
        </row>
        <row r="166">
          <cell r="A166" t="str">
            <v>Сыр Папа Может Голландский 45%, нарез, 125г (9 шт)  Останкино</v>
          </cell>
          <cell r="D166">
            <v>-0.25</v>
          </cell>
          <cell r="F166">
            <v>-2</v>
          </cell>
        </row>
        <row r="167">
          <cell r="A167" t="str">
            <v>Сыр Российский сливочный 45% тм Папа Может, нарезанные ломтики 125г (МИНИ)  ОСТАНКИНО</v>
          </cell>
          <cell r="D167">
            <v>0.25</v>
          </cell>
          <cell r="F167">
            <v>2</v>
          </cell>
        </row>
        <row r="168">
          <cell r="A168" t="str">
            <v>Сыр Скаморца свежий 100г/8шт</v>
          </cell>
          <cell r="D168">
            <v>0.9</v>
          </cell>
          <cell r="F168">
            <v>9</v>
          </cell>
        </row>
        <row r="169">
          <cell r="A169" t="str">
            <v>Хотстеры ТМ Горячая штучка ТС Хотстеры 0,25 кг зам  ПОКОМ</v>
          </cell>
          <cell r="D169">
            <v>21</v>
          </cell>
          <cell r="F169">
            <v>84</v>
          </cell>
        </row>
        <row r="170">
          <cell r="A170" t="str">
            <v>Хрустящие крылышки острые к пиву ТМ Горячая штучка 0,3кг зам  ПОКОМ</v>
          </cell>
          <cell r="D170">
            <v>21</v>
          </cell>
          <cell r="F170">
            <v>70</v>
          </cell>
        </row>
        <row r="171">
          <cell r="A171" t="str">
            <v>Хрустящие крылышки ТМ Горячая штучка 0,3 кг зам  ПОКОМ</v>
          </cell>
          <cell r="D171">
            <v>15.6</v>
          </cell>
          <cell r="F171">
            <v>52</v>
          </cell>
        </row>
        <row r="172">
          <cell r="A172" t="str">
            <v>Чебупай сочное яблоко ТМ Горячая штучка 0,2 кг зам.  ПОКОМ</v>
          </cell>
          <cell r="D172">
            <v>5</v>
          </cell>
          <cell r="F172">
            <v>25</v>
          </cell>
        </row>
        <row r="173">
          <cell r="A173" t="str">
            <v>Чебупай спелая вишня ТМ Горячая штучка 0,2 кг зам.  ПОКОМ</v>
          </cell>
          <cell r="D173">
            <v>6.8</v>
          </cell>
          <cell r="F173">
            <v>34</v>
          </cell>
        </row>
        <row r="174">
          <cell r="A174" t="str">
            <v>Чебупели Курочка гриль ТМ Горячая штучка, 0,3 кг зам  ПОКОМ</v>
          </cell>
          <cell r="D174">
            <v>255</v>
          </cell>
          <cell r="F174">
            <v>850</v>
          </cell>
        </row>
        <row r="175">
          <cell r="A175" t="str">
            <v>Чебупицца курочка по-итальянски Горячая штучка 0,25 кг зам  ПОКОМ</v>
          </cell>
          <cell r="D175">
            <v>38.25</v>
          </cell>
          <cell r="F175">
            <v>153</v>
          </cell>
        </row>
        <row r="176">
          <cell r="A176" t="str">
            <v>Чебупицца Пепперони ТМ Горячая штучка ТС Чебупицца 0.25кг зам  ПОКОМ</v>
          </cell>
          <cell r="D176">
            <v>38</v>
          </cell>
          <cell r="F176">
            <v>152</v>
          </cell>
        </row>
        <row r="177">
          <cell r="A177" t="str">
            <v>Чебуреки Мясные вес 2,7  ПОКОМ</v>
          </cell>
          <cell r="D177">
            <v>10.8</v>
          </cell>
          <cell r="F177">
            <v>10.8</v>
          </cell>
        </row>
        <row r="178">
          <cell r="A178" t="str">
            <v>Чебуреки сочные ВЕС ТМ Зареченские  ПОКОМ</v>
          </cell>
          <cell r="D178">
            <v>10</v>
          </cell>
          <cell r="F178">
            <v>10</v>
          </cell>
        </row>
        <row r="179">
          <cell r="A179" t="str">
            <v>Чебуречище ТМ Горячая штучка .0,14 кг зам. ПОКОМ</v>
          </cell>
          <cell r="D179">
            <v>47.32</v>
          </cell>
          <cell r="F179">
            <v>338</v>
          </cell>
        </row>
        <row r="180">
          <cell r="A180" t="str">
            <v>Итого</v>
          </cell>
          <cell r="D180">
            <v>3403.404</v>
          </cell>
          <cell r="F180">
            <v>7699.6490000000003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2.98</v>
          </cell>
          <cell r="F7">
            <v>2.98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26.227</v>
          </cell>
          <cell r="F8">
            <v>26.227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14.371</v>
          </cell>
          <cell r="F9">
            <v>14.371</v>
          </cell>
        </row>
        <row r="10">
          <cell r="A10" t="str">
            <v xml:space="preserve"> 022  Колбаса Вязанка со шпиком, вектор 0,5кг, ПОКОМ</v>
          </cell>
          <cell r="D10">
            <v>11.5</v>
          </cell>
          <cell r="F10">
            <v>23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77.2</v>
          </cell>
          <cell r="F11">
            <v>193</v>
          </cell>
        </row>
        <row r="12">
          <cell r="A12" t="str">
            <v xml:space="preserve"> 029  Сосиски Венские, Вязанка NDX МГС, 0.5кг, ПОКОМ</v>
          </cell>
          <cell r="D12">
            <v>1</v>
          </cell>
          <cell r="F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50.85</v>
          </cell>
          <cell r="F13">
            <v>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51.75</v>
          </cell>
          <cell r="F14">
            <v>115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  <cell r="F15">
            <v>22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1.2</v>
          </cell>
          <cell r="F16">
            <v>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1.87</v>
          </cell>
          <cell r="F17">
            <v>11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  <cell r="F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7.35</v>
          </cell>
          <cell r="F19">
            <v>21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3.4</v>
          </cell>
          <cell r="F20">
            <v>20</v>
          </cell>
        </row>
        <row r="21">
          <cell r="A21" t="str">
            <v xml:space="preserve"> 094  Сосиски Баварские,  0.35кг, ТМ Колбасный стандарт ПОКОМ</v>
          </cell>
          <cell r="D21">
            <v>-0.35</v>
          </cell>
          <cell r="F21">
            <v>-1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3.5</v>
          </cell>
          <cell r="F22">
            <v>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2.1</v>
          </cell>
          <cell r="F23">
            <v>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6.3</v>
          </cell>
          <cell r="F24">
            <v>18</v>
          </cell>
        </row>
        <row r="25">
          <cell r="A25" t="str">
            <v xml:space="preserve"> 201  Ветчина Нежная ТМ Особый рецепт, (2,5кг), ПОКОМ</v>
          </cell>
          <cell r="D25">
            <v>338.88600000000002</v>
          </cell>
          <cell r="F25">
            <v>338.88600000000002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28.34</v>
          </cell>
          <cell r="F26">
            <v>28.34</v>
          </cell>
        </row>
        <row r="27">
          <cell r="A27" t="str">
            <v xml:space="preserve"> 244  Колбаса Сервелат Кремлевский, ВЕС. ПОКОМ</v>
          </cell>
          <cell r="D27">
            <v>236.32599999999999</v>
          </cell>
          <cell r="F27">
            <v>236.32599999999999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31.048999999999999</v>
          </cell>
          <cell r="F28">
            <v>31.048999999999999</v>
          </cell>
        </row>
        <row r="29">
          <cell r="A29" t="str">
            <v xml:space="preserve"> 253  Сосиски Ганноверские   ПОКОМ</v>
          </cell>
          <cell r="D29">
            <v>279.08800000000002</v>
          </cell>
          <cell r="F29">
            <v>279.08800000000002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1.6180000000000001</v>
          </cell>
          <cell r="F30">
            <v>1.6180000000000001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5.6</v>
          </cell>
          <cell r="F31">
            <v>16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31.6</v>
          </cell>
          <cell r="F32">
            <v>79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59.4</v>
          </cell>
          <cell r="F33">
            <v>132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29.6</v>
          </cell>
          <cell r="F34">
            <v>74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41.6</v>
          </cell>
          <cell r="F35">
            <v>104</v>
          </cell>
        </row>
        <row r="36">
          <cell r="A36" t="str">
            <v xml:space="preserve"> 283  Сосиски Сочинки, ВЕС, ТМ Стародворье ПОКОМ</v>
          </cell>
          <cell r="D36">
            <v>-2.7730000000000001</v>
          </cell>
          <cell r="F36">
            <v>-2.7730000000000001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3.5</v>
          </cell>
          <cell r="F37">
            <v>35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17.850000000000001</v>
          </cell>
          <cell r="F38">
            <v>51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6</v>
          </cell>
          <cell r="F39">
            <v>15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8.8000000000000007</v>
          </cell>
          <cell r="F40">
            <v>22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23.8</v>
          </cell>
          <cell r="F41">
            <v>68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230.02199999999999</v>
          </cell>
          <cell r="F42">
            <v>230.02199999999999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8.2260000000000009</v>
          </cell>
          <cell r="F43">
            <v>8.2260000000000009</v>
          </cell>
        </row>
        <row r="44">
          <cell r="A44" t="str">
            <v xml:space="preserve"> 317 Колбаса Сервелат Рижский ТМ Зареченские, ВЕС  ПОКОМ</v>
          </cell>
          <cell r="D44">
            <v>-2.1579999999999999</v>
          </cell>
          <cell r="F44">
            <v>-2.1579999999999999</v>
          </cell>
        </row>
        <row r="45">
          <cell r="A45" t="str">
            <v xml:space="preserve"> 319  Колбаса вареная Филейская ТМ Вязанка ТС Классическая, 0,45 кг. ПОКОМ</v>
          </cell>
          <cell r="D45">
            <v>98.55</v>
          </cell>
          <cell r="F45">
            <v>219</v>
          </cell>
        </row>
        <row r="46">
          <cell r="A46" t="str">
            <v xml:space="preserve"> 322  Колбаса вареная Молокуша 0,45кг ТМ Вязанка  ПОКОМ</v>
          </cell>
          <cell r="D46">
            <v>92.7</v>
          </cell>
          <cell r="F46">
            <v>206</v>
          </cell>
        </row>
        <row r="47">
          <cell r="A47" t="str">
            <v xml:space="preserve"> 324  Ветчина Филейская ТМ Вязанка Столичная 0,45 кг ПОКОМ</v>
          </cell>
          <cell r="D47">
            <v>50.4</v>
          </cell>
          <cell r="F47">
            <v>112</v>
          </cell>
        </row>
        <row r="48">
          <cell r="A48" t="str">
            <v xml:space="preserve"> 328  Сардельки Сочинки Стародворье ТМ  0,4 кг ПОКОМ</v>
          </cell>
          <cell r="D48">
            <v>2</v>
          </cell>
          <cell r="F48">
            <v>5</v>
          </cell>
        </row>
        <row r="49">
          <cell r="A49" t="str">
            <v xml:space="preserve"> 330  Колбаса вареная Филейская ТМ Вязанка ТС Классическая ВЕС  ПОКОМ</v>
          </cell>
          <cell r="D49">
            <v>37.991</v>
          </cell>
          <cell r="F49">
            <v>37.991</v>
          </cell>
        </row>
        <row r="50">
          <cell r="A50" t="str">
            <v xml:space="preserve"> 334  Паштет Любительский ТМ Стародворье ламистер 0,1 кг  ПОКОМ</v>
          </cell>
          <cell r="D50">
            <v>4.9000000000000004</v>
          </cell>
          <cell r="F50">
            <v>49</v>
          </cell>
        </row>
        <row r="51">
          <cell r="A51" t="str">
            <v xml:space="preserve"> 344  Колбаса Сочинка по-европейски с сочной грудинкой ТМ Стародворье, ВЕС ПОКОМ</v>
          </cell>
          <cell r="D51">
            <v>58.402999999999999</v>
          </cell>
          <cell r="F51">
            <v>58.402999999999999</v>
          </cell>
        </row>
        <row r="52">
          <cell r="A52" t="str">
            <v xml:space="preserve"> 345  Колбаса Сочинка по-фински с сочным окроком ТМ Стародворье ВЕС ПОКОМ</v>
          </cell>
          <cell r="D52">
            <v>5.6310000000000002</v>
          </cell>
          <cell r="F52">
            <v>5.6310000000000002</v>
          </cell>
        </row>
        <row r="53">
          <cell r="A53" t="str">
            <v xml:space="preserve"> 353  Колбаса Салями запеченная ТМ Стародворье ТС Дугушка. 0,6 кг ПОКОМ</v>
          </cell>
          <cell r="D53">
            <v>6</v>
          </cell>
          <cell r="F53">
            <v>10</v>
          </cell>
        </row>
        <row r="54">
          <cell r="A54" t="str">
            <v xml:space="preserve"> 354  Колбаса Рубленая запеченная ТМ Стародворье,ТС Дугушка  0,6 кг ПОКОМ</v>
          </cell>
          <cell r="D54">
            <v>5.4</v>
          </cell>
          <cell r="F54">
            <v>9</v>
          </cell>
        </row>
        <row r="55">
          <cell r="A55" t="str">
            <v xml:space="preserve"> 355  Колбаса Сервелат запеченный ТМ Стародворье ТС Дугушка. 0,6 кг. ПОКОМ</v>
          </cell>
          <cell r="D55">
            <v>14.4</v>
          </cell>
          <cell r="F55">
            <v>24</v>
          </cell>
        </row>
        <row r="56">
          <cell r="A56" t="str">
            <v xml:space="preserve"> 376  Колбаса Докторская Дугушка 0,6кг ГОСТ ТМ Стародворье  ПОКОМ </v>
          </cell>
          <cell r="D56">
            <v>9</v>
          </cell>
          <cell r="F56">
            <v>15</v>
          </cell>
        </row>
        <row r="57">
          <cell r="A57" t="str">
            <v xml:space="preserve"> 385  Колбаски Филейбургские с филе сочного окорока, 0,28кг ТМ Баварушка  ПОКОМ</v>
          </cell>
          <cell r="D57">
            <v>-0.84</v>
          </cell>
          <cell r="F57">
            <v>-3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D58">
            <v>17.2</v>
          </cell>
          <cell r="F58">
            <v>43</v>
          </cell>
        </row>
        <row r="59">
          <cell r="A59" t="str">
            <v xml:space="preserve"> 388  Сосиски Восточные Халяль ТМ Вязанка 0,33 кг АК. ПОКОМ</v>
          </cell>
          <cell r="D59">
            <v>6.93</v>
          </cell>
          <cell r="F59">
            <v>21</v>
          </cell>
        </row>
        <row r="60">
          <cell r="A60" t="str">
            <v xml:space="preserve"> 392  Колбаса Докторская Дугушка ТМ Стародворье ТС Дугушка 0,6 кг. ПОКОМ</v>
          </cell>
          <cell r="D60">
            <v>8.4</v>
          </cell>
          <cell r="F60">
            <v>14</v>
          </cell>
        </row>
        <row r="61">
          <cell r="A61" t="str">
            <v xml:space="preserve"> 394 Колбаса полукопченая Аль-Ислами халяль ТМ Вязанка оболочка фиброуз в в/у 0,35 кг  ПОКОМ</v>
          </cell>
          <cell r="D61">
            <v>8.0500000000000007</v>
          </cell>
          <cell r="F61">
            <v>23</v>
          </cell>
        </row>
        <row r="62">
          <cell r="A62" t="str">
            <v xml:space="preserve"> 410  Сосиски Баварские с сыром ТМ Стародворье 0,35 кг. ПОКОМ</v>
          </cell>
          <cell r="D62">
            <v>12.95</v>
          </cell>
          <cell r="F62">
            <v>37</v>
          </cell>
        </row>
        <row r="63">
          <cell r="A63" t="str">
            <v xml:space="preserve"> 412  Сосиски Баварские ТМ Стародворье 0,35 кг ПОКОМ</v>
          </cell>
          <cell r="D63">
            <v>51.45</v>
          </cell>
          <cell r="F63">
            <v>147</v>
          </cell>
        </row>
        <row r="64">
          <cell r="A64" t="str">
            <v xml:space="preserve"> 413  Ветчина Сливушка с индейкой ТМ Вязанка  0,3 кг. ПОКОМ</v>
          </cell>
          <cell r="D64">
            <v>2.7</v>
          </cell>
          <cell r="F64">
            <v>9</v>
          </cell>
        </row>
        <row r="65">
          <cell r="A65" t="str">
            <v xml:space="preserve"> 414  Колбаса Филейбургская с филе сочного окорока 0,11 кг.с/к. ТМ Баварушка ПОКОМ</v>
          </cell>
          <cell r="D65">
            <v>0.11</v>
          </cell>
          <cell r="F65">
            <v>1</v>
          </cell>
        </row>
        <row r="66">
          <cell r="A66" t="str">
            <v xml:space="preserve"> 419  Колбаса Филейбургская зернистая 0,06 кг нарезка ТМ Баварушка  ПОКОМ</v>
          </cell>
          <cell r="D66">
            <v>0.84</v>
          </cell>
          <cell r="F66">
            <v>14</v>
          </cell>
        </row>
        <row r="67">
          <cell r="A67" t="str">
            <v xml:space="preserve"> 430  Колбаса Стародворская с окороком 0,4 кг. ТМ Стародворье в оболочке полиамид  ПОКОМ</v>
          </cell>
          <cell r="D67">
            <v>4.8</v>
          </cell>
          <cell r="F67">
            <v>12</v>
          </cell>
        </row>
        <row r="68">
          <cell r="A68" t="str">
            <v xml:space="preserve"> 432  Колбаса Стародворская со шпиком  в оболочке полиамид ТМ Стародворье 0,37 кг ПОКОМ</v>
          </cell>
          <cell r="D68">
            <v>-0.37</v>
          </cell>
          <cell r="F68">
            <v>-1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D69">
            <v>2</v>
          </cell>
          <cell r="F69">
            <v>5</v>
          </cell>
        </row>
        <row r="70">
          <cell r="A70" t="str">
            <v xml:space="preserve"> 437  Шпикачки Сочинки в оболочке черева в модифицированной газовой среде.ТМ Стародворье ВЕС ПОКОМ</v>
          </cell>
          <cell r="D70">
            <v>3.2850000000000001</v>
          </cell>
          <cell r="F70">
            <v>3.2850000000000001</v>
          </cell>
        </row>
        <row r="71">
          <cell r="A71" t="str">
            <v xml:space="preserve"> 450  Сосиски Молочные ТМ Вязанка в оболочке целлофан. 0,3 кг ПОКОМ</v>
          </cell>
          <cell r="D71">
            <v>-1.2</v>
          </cell>
          <cell r="F71">
            <v>-4</v>
          </cell>
        </row>
        <row r="72">
          <cell r="A72" t="str">
            <v xml:space="preserve"> 451 Сосиски Филейские ТМ Вязанка в оболочке целлофан 0,3 кг. ПОКОМ</v>
          </cell>
          <cell r="D72">
            <v>-0.3</v>
          </cell>
          <cell r="F72">
            <v>-1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D73">
            <v>58.38</v>
          </cell>
          <cell r="F73">
            <v>58.38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D74">
            <v>437.84</v>
          </cell>
          <cell r="F74">
            <v>437.84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D75">
            <v>2.58</v>
          </cell>
          <cell r="F75">
            <v>2.58</v>
          </cell>
        </row>
        <row r="76">
          <cell r="A76" t="str">
            <v xml:space="preserve"> 462  Колбаса Со шпиком ТМ Особый рецепт в оболочке полиамид 0,5 кг. ПОКОМ</v>
          </cell>
          <cell r="D76">
            <v>4.5</v>
          </cell>
          <cell r="F76">
            <v>9</v>
          </cell>
        </row>
        <row r="77">
          <cell r="A77" t="str">
            <v xml:space="preserve"> 466  Сосиски Ганноверские в оболочке амицел в модиф. газовой среде 0,5 кг ТМ Стародворье. ПОКОМ</v>
          </cell>
          <cell r="D77">
            <v>1</v>
          </cell>
          <cell r="F77">
            <v>2</v>
          </cell>
        </row>
        <row r="78">
          <cell r="A78" t="str">
            <v xml:space="preserve"> 467  Колбаса Филейная 0,5кг ТМ Особый рецепт  ПОКОМ</v>
          </cell>
          <cell r="D78">
            <v>7.5</v>
          </cell>
          <cell r="F78">
            <v>15</v>
          </cell>
        </row>
        <row r="79">
          <cell r="A79" t="str">
            <v>3215 ВЕТЧ.МЯСНАЯ Папа может п/о 0.4кг 8шт.    ОСТАНКИНО</v>
          </cell>
          <cell r="D79">
            <v>12.8</v>
          </cell>
          <cell r="F79">
            <v>32</v>
          </cell>
        </row>
        <row r="80">
          <cell r="A80" t="str">
            <v>4063 МЯСНАЯ Папа может вар п/о_Л   ОСТАНКИНО</v>
          </cell>
          <cell r="D80">
            <v>12.093999999999999</v>
          </cell>
          <cell r="F80">
            <v>12.093999999999999</v>
          </cell>
        </row>
        <row r="81">
          <cell r="A81" t="str">
            <v>5015 БУРГУНДИЯ с/к в/у 1/250 ОСТАНКИНО</v>
          </cell>
          <cell r="D81">
            <v>3.5</v>
          </cell>
          <cell r="F81">
            <v>14</v>
          </cell>
        </row>
        <row r="82">
          <cell r="A82" t="str">
            <v>5341 СЕРВЕЛАТ ОХОТНИЧИЙ в/к в/у  ОСТАНКИНО</v>
          </cell>
          <cell r="D82">
            <v>3.4550000000000001</v>
          </cell>
          <cell r="F82">
            <v>3.4550000000000001</v>
          </cell>
        </row>
        <row r="83">
          <cell r="A83" t="str">
            <v>5483 ЭКСТРА Папа может с/к в/у 1/250 8шт.   ОСТАНКИНО</v>
          </cell>
          <cell r="D83">
            <v>3.5</v>
          </cell>
          <cell r="F83">
            <v>14</v>
          </cell>
        </row>
        <row r="84">
          <cell r="A84" t="str">
            <v>5544 Сервелат Финский в/к в/у_45с НОВАЯ ОСТАНКИНО</v>
          </cell>
          <cell r="D84">
            <v>40.456000000000003</v>
          </cell>
          <cell r="F84">
            <v>40.456000000000003</v>
          </cell>
        </row>
        <row r="85">
          <cell r="A85" t="str">
            <v>5679 САЛЯМИ ИТАЛЬЯНСКАЯ с/к в/у 1/150_60с ОСТАНКИНО</v>
          </cell>
          <cell r="D85">
            <v>8.6999999999999993</v>
          </cell>
          <cell r="F85">
            <v>58</v>
          </cell>
        </row>
        <row r="86">
          <cell r="A86" t="str">
            <v>5682 САЛЯМИ МЕЛКОЗЕРНЕНАЯ с/к в/у 1/120_60с   ОСТАНКИНО</v>
          </cell>
          <cell r="D86">
            <v>10.8</v>
          </cell>
          <cell r="F86">
            <v>90</v>
          </cell>
        </row>
        <row r="87">
          <cell r="A87" t="str">
            <v>5706 АРОМАТНАЯ Папа может с/к в/у 1/250 8шт.  ОСТАНКИНО</v>
          </cell>
          <cell r="D87">
            <v>4.75</v>
          </cell>
          <cell r="F87">
            <v>19</v>
          </cell>
        </row>
        <row r="88">
          <cell r="A88" t="str">
            <v>6208 ДЫМОВИЦА ИЗ ЛОПАТКИ ПМ к/в с/н в/у 1/150 ОСТАНКИНО</v>
          </cell>
          <cell r="D88">
            <v>22.5</v>
          </cell>
          <cell r="F88">
            <v>150</v>
          </cell>
        </row>
        <row r="89">
          <cell r="A89" t="str">
            <v>6222 ИТАЛЬЯНСКОЕ АССОРТИ с/в с/н мгс 1/90 ОСТАНКИНО</v>
          </cell>
          <cell r="D89">
            <v>-0.1</v>
          </cell>
          <cell r="F89">
            <v>-1</v>
          </cell>
        </row>
        <row r="90">
          <cell r="A90" t="str">
            <v>6268 ГОВЯЖЬЯ Папа может вар п/о 0,4кг 8 шт.  ОСТАНКИНО</v>
          </cell>
          <cell r="D90">
            <v>-1.6</v>
          </cell>
          <cell r="F90">
            <v>-4</v>
          </cell>
        </row>
        <row r="91">
          <cell r="A91" t="str">
            <v>6279 КОРЕЙКА ПО-ОСТ.к/в в/с с/н в/у 1/150_45с  ОСТАНКИНО</v>
          </cell>
          <cell r="D91">
            <v>11.25</v>
          </cell>
          <cell r="F91">
            <v>75</v>
          </cell>
        </row>
        <row r="92">
          <cell r="A92" t="str">
            <v>6303 МЯСНЫЕ Папа может сос п/о мгс 1.5*3  ОСТАНКИНО</v>
          </cell>
          <cell r="D92">
            <v>1.591</v>
          </cell>
          <cell r="F92">
            <v>1.591</v>
          </cell>
        </row>
        <row r="93">
          <cell r="A93" t="str">
            <v>6325 ДОКТОРСКАЯ ПРЕМИУМ вар п/о 0.4кг 8шт.  ОСТАНКИНО</v>
          </cell>
          <cell r="D93">
            <v>19.600000000000001</v>
          </cell>
          <cell r="F93">
            <v>49</v>
          </cell>
        </row>
        <row r="94">
          <cell r="A94" t="str">
            <v>6333 МЯСНАЯ Папа может вар п/о 0.4кг 8шт.  ОСТАНКИНО</v>
          </cell>
          <cell r="D94">
            <v>18.399999999999999</v>
          </cell>
          <cell r="F94">
            <v>46</v>
          </cell>
        </row>
        <row r="95">
          <cell r="A95" t="str">
            <v>6337 МЯСНАЯ СО ШПИКОМ вар п/о 0,5кг 8шт ОСТАНКИНО</v>
          </cell>
          <cell r="D95">
            <v>10.5</v>
          </cell>
          <cell r="F95">
            <v>21</v>
          </cell>
        </row>
        <row r="96">
          <cell r="A96" t="str">
            <v>6340 ДОМАШНИЙ РЕЦЕПТ Коровино 0.5кг 8шт.  ОСТАНКИНО</v>
          </cell>
          <cell r="D96">
            <v>4.5</v>
          </cell>
          <cell r="F96">
            <v>9</v>
          </cell>
        </row>
        <row r="97">
          <cell r="A97" t="str">
            <v>6353 ЭКСТРА Папа может вар п/о 0.4кг 8шт.  ОСТАНКИНО</v>
          </cell>
          <cell r="D97">
            <v>13.2</v>
          </cell>
          <cell r="F97">
            <v>33</v>
          </cell>
        </row>
        <row r="98">
          <cell r="A98" t="str">
            <v>6392 ФИЛЕЙНАЯ Папа может вар п/о 0.4кг. ОСТАНКИНО</v>
          </cell>
          <cell r="D98">
            <v>14.8</v>
          </cell>
          <cell r="F98">
            <v>37</v>
          </cell>
        </row>
        <row r="99">
          <cell r="A99" t="str">
            <v>6453 ЭКСТРА Папа может с/к с/н в/у 1/100 14шт.   ОСТАНКИНО</v>
          </cell>
          <cell r="D99">
            <v>14.1</v>
          </cell>
          <cell r="F99">
            <v>141</v>
          </cell>
        </row>
        <row r="100">
          <cell r="A100" t="str">
            <v>6454 АРОМАТНАЯ с/к с/н в/у 1/100 10шт ОСТАНКИНО</v>
          </cell>
          <cell r="D100">
            <v>10.9</v>
          </cell>
          <cell r="F100">
            <v>109</v>
          </cell>
        </row>
        <row r="101">
          <cell r="A101" t="str">
            <v>6459 СЕРВЕЛАТ ШВЕЙЦАРСКИЙ в/к с/н в/у 1/100  ОСТАНКИНО</v>
          </cell>
          <cell r="D101">
            <v>9.9</v>
          </cell>
          <cell r="F101">
            <v>99</v>
          </cell>
        </row>
        <row r="102">
          <cell r="A102" t="str">
            <v>6500 КАРБОНАД к/в в/с с/н в/у 1/150 8шт.  ОСТАНКИНО</v>
          </cell>
          <cell r="D102">
            <v>14.4</v>
          </cell>
          <cell r="F102">
            <v>96</v>
          </cell>
        </row>
        <row r="103">
          <cell r="A103" t="str">
            <v>6665 БАЛЫКОВАЯ Папа Может п/к в/у 0,31кг 8шт ОСТАНКИНО</v>
          </cell>
          <cell r="D103">
            <v>8.99</v>
          </cell>
          <cell r="F103">
            <v>29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14.7</v>
          </cell>
          <cell r="F105">
            <v>42</v>
          </cell>
        </row>
        <row r="106">
          <cell r="A106" t="str">
            <v>6684 СЕРВЕЛАТ КАРЕЛЬСКИЙ ПМ в/к в/у 0.28кг  ОСТАНКИНО</v>
          </cell>
          <cell r="D106">
            <v>5.88</v>
          </cell>
          <cell r="F106">
            <v>21</v>
          </cell>
        </row>
        <row r="107">
          <cell r="A107" t="str">
            <v>6689 СЕРВЕЛАТ ОХОТНИЧИЙ ПМ в/к в/у 0,35кг 8шт  ОСТАНКИНО</v>
          </cell>
          <cell r="D107">
            <v>15.75</v>
          </cell>
          <cell r="F107">
            <v>45</v>
          </cell>
        </row>
        <row r="108">
          <cell r="A108" t="str">
            <v>6697 СЕРВЕЛАТ ФИНСКИЙ ПМ в/к в/у 0,35кг 8шт.  ОСТАНКИНО</v>
          </cell>
          <cell r="D108">
            <v>17.5</v>
          </cell>
          <cell r="F108">
            <v>50</v>
          </cell>
        </row>
        <row r="109">
          <cell r="A109" t="str">
            <v>6713 СОЧНЫЙ ГРИЛЬ ПМ сос п/о мгс 0,41 кг 8 шт ОСТАНКИНО</v>
          </cell>
          <cell r="D109">
            <v>30.75</v>
          </cell>
          <cell r="F109">
            <v>75</v>
          </cell>
        </row>
        <row r="110">
          <cell r="A110" t="str">
            <v>6722 СОЧНЫЕ ПМ сос п/о мгс 0,41кг 10шт.  ОСТАНКИНО</v>
          </cell>
          <cell r="D110">
            <v>25.42</v>
          </cell>
          <cell r="F110">
            <v>62</v>
          </cell>
        </row>
        <row r="111">
          <cell r="A111" t="str">
            <v>6726 СЛИВОЧНЫЕ ПМ сос п/о мгс 0.41кг 10шт.  ОСТАНКИНО</v>
          </cell>
          <cell r="D111">
            <v>23.37</v>
          </cell>
          <cell r="F111">
            <v>57</v>
          </cell>
        </row>
        <row r="112">
          <cell r="A112" t="str">
            <v>6765 РУБЛЕНЫЕ сос ц/о мгс 0.36кг 6шт.  ОСТАНКИНО</v>
          </cell>
          <cell r="D112">
            <v>9.7200000000000006</v>
          </cell>
          <cell r="F112">
            <v>27</v>
          </cell>
        </row>
        <row r="113">
          <cell r="A113" t="str">
            <v>6769 СЕМЕЙНАЯ вар п/о  ОСТАНКИНО</v>
          </cell>
          <cell r="D113">
            <v>61.744</v>
          </cell>
          <cell r="F113">
            <v>61.744</v>
          </cell>
        </row>
        <row r="114">
          <cell r="A114" t="str">
            <v>6776 ХОТ-ДОГ Папа может сос п/о мгс 0.35кг  ОСТАНКИНО</v>
          </cell>
          <cell r="D114">
            <v>2.1</v>
          </cell>
          <cell r="F114">
            <v>6</v>
          </cell>
        </row>
        <row r="115">
          <cell r="A115" t="str">
            <v>6777 МЯСНЫЕ С ГОВЯДИНОЙ ПМ сос п/о мгс 0.4кг  ОСТАНКИНО</v>
          </cell>
          <cell r="D115">
            <v>26.4</v>
          </cell>
          <cell r="F115">
            <v>66</v>
          </cell>
        </row>
        <row r="116">
          <cell r="A116" t="str">
            <v>6785 ВЕНСКАЯ САЛЯМИ п/к в/у 0.33кг 8шт.  ОСТАНКИНО</v>
          </cell>
          <cell r="D116">
            <v>2.64</v>
          </cell>
          <cell r="F116">
            <v>8</v>
          </cell>
        </row>
        <row r="117">
          <cell r="A117" t="str">
            <v>6787 СЕРВЕЛАТ КРЕМЛЕВСКИЙ в/к в/у 0,33кг 8шт.  ОСТАНКИНО</v>
          </cell>
          <cell r="D117">
            <v>1.65</v>
          </cell>
          <cell r="F117">
            <v>5</v>
          </cell>
        </row>
        <row r="118">
          <cell r="A118" t="str">
            <v>6793 БАЛЫКОВАЯ в/к в/у 0,33кг 8шт.  ОСТАНКИНО</v>
          </cell>
          <cell r="D118">
            <v>4.29</v>
          </cell>
          <cell r="F118">
            <v>13</v>
          </cell>
        </row>
        <row r="119">
          <cell r="A119" t="str">
            <v>6795 ОСТАНКИНСКАЯ в/к в/у 0,33кг 8шт.  ОСТАНКИНО</v>
          </cell>
          <cell r="D119">
            <v>-0.99</v>
          </cell>
          <cell r="F119">
            <v>-3</v>
          </cell>
        </row>
        <row r="120">
          <cell r="A120" t="str">
            <v>6801 ОСТАНКИНСКАЯ вар п/о 0.4кг 8шт.  ОСТАНКИНО</v>
          </cell>
          <cell r="D120">
            <v>3.2</v>
          </cell>
          <cell r="F120">
            <v>8</v>
          </cell>
        </row>
        <row r="121">
          <cell r="A121" t="str">
            <v>6807 СЕРВЕЛАТ ЕВРОПЕЙСКИЙ в/к в/у 0,33кг 8шт.  ОСТАНКИНО</v>
          </cell>
          <cell r="D121">
            <v>1.65</v>
          </cell>
          <cell r="F121">
            <v>5</v>
          </cell>
        </row>
        <row r="122">
          <cell r="A122" t="str">
            <v>6834 ПОСОЛЬСКАЯ ПМ с/к с/н в/у 1/100 10шт.  ОСТАНКИНО</v>
          </cell>
          <cell r="D122">
            <v>-0.1</v>
          </cell>
          <cell r="F122">
            <v>-1</v>
          </cell>
        </row>
        <row r="123">
          <cell r="A123" t="str">
            <v>6852 МОЛОЧНЫЕ ПРЕМИУМ ПМ сос п/о в/ у 1/350  ОСТАНКИНО</v>
          </cell>
          <cell r="D123">
            <v>18.899999999999999</v>
          </cell>
          <cell r="F123">
            <v>54</v>
          </cell>
        </row>
        <row r="124">
          <cell r="A124" t="str">
            <v>6861 ДОМАШНИЙ РЕЦЕПТ Коровино вар п/о  ОСТАНКИНО</v>
          </cell>
          <cell r="D124">
            <v>9.84</v>
          </cell>
          <cell r="F124">
            <v>9.84</v>
          </cell>
        </row>
        <row r="125">
          <cell r="A125" t="str">
            <v>6909 ДЛЯ ДЕТЕЙ сос п/о мгс 0.33кг 8шт.  ОСТАНКИНО</v>
          </cell>
          <cell r="D125">
            <v>13.2</v>
          </cell>
          <cell r="F125">
            <v>40</v>
          </cell>
        </row>
        <row r="126">
          <cell r="A126" t="str">
            <v>6919 БЕКОН с/к с/н в/у 1/180 10шт.  ОСТАНКИНО</v>
          </cell>
          <cell r="D126">
            <v>8.82</v>
          </cell>
          <cell r="F126">
            <v>49</v>
          </cell>
        </row>
        <row r="127">
          <cell r="A127" t="str">
            <v>6937 САЛЯМИ Папа может с/к в/у 1/250 8шт ОСТАНКИНО</v>
          </cell>
          <cell r="D127">
            <v>0.75</v>
          </cell>
          <cell r="F127">
            <v>3</v>
          </cell>
        </row>
        <row r="128">
          <cell r="A128" t="str">
            <v>БОНУС_435 Колбаса Молочная Стародворская  с молоком в оболочке полиамид 0,4 кг.ТМ Стародворье ПОКОМ</v>
          </cell>
          <cell r="D128">
            <v>15.2</v>
          </cell>
          <cell r="F128">
            <v>38</v>
          </cell>
        </row>
        <row r="129">
          <cell r="A129" t="str">
            <v>БОНУС_436  Колбаса Молочная стародворская с молоком, ВЕС, ТМ Стародворье  ПОКОМ</v>
          </cell>
          <cell r="D129">
            <v>3.968</v>
          </cell>
          <cell r="F129">
            <v>3.968</v>
          </cell>
        </row>
        <row r="130">
          <cell r="A130" t="str">
            <v>БОНУС_Колбаса Сервелат Филедворский, фиброуз, в/у 0,35 кг срез,  ПОКОМ</v>
          </cell>
          <cell r="D130">
            <v>5.6</v>
          </cell>
          <cell r="F130">
            <v>16</v>
          </cell>
        </row>
        <row r="131">
          <cell r="A131" t="str">
            <v>БОНУС_Сосиски Сочинки с сочной грудинкой, МГС 0.4кг,   ПОКОМ</v>
          </cell>
          <cell r="D131">
            <v>17.600000000000001</v>
          </cell>
          <cell r="F131">
            <v>44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10.199999999999999</v>
          </cell>
          <cell r="F132">
            <v>34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11.1</v>
          </cell>
          <cell r="F133">
            <v>37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21</v>
          </cell>
          <cell r="F134">
            <v>70</v>
          </cell>
        </row>
        <row r="135">
          <cell r="A135" t="str">
            <v>Готовые чебупели с мясом ТМ Горячая штучка Без свинины 0,3 кг ПОКОМ</v>
          </cell>
          <cell r="D135">
            <v>7.5</v>
          </cell>
          <cell r="F135">
            <v>25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19.5</v>
          </cell>
          <cell r="F136">
            <v>65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22.77</v>
          </cell>
          <cell r="F137">
            <v>253</v>
          </cell>
        </row>
        <row r="138">
          <cell r="A138" t="str">
            <v>Готовые чебуреки со свининой и говядиной Гор.шт.0,36 кг зам.  ПОКОМ</v>
          </cell>
          <cell r="D138">
            <v>10.44</v>
          </cell>
          <cell r="F138">
            <v>29</v>
          </cell>
        </row>
        <row r="139">
          <cell r="A139" t="str">
            <v>ЖАР-мени ВЕС ТМ Зареченские  ПОКОМ</v>
          </cell>
          <cell r="D139">
            <v>5.5</v>
          </cell>
          <cell r="F139">
            <v>5.5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14.25</v>
          </cell>
          <cell r="F140">
            <v>57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9.5</v>
          </cell>
          <cell r="F141">
            <v>38</v>
          </cell>
        </row>
        <row r="142">
          <cell r="A142" t="str">
            <v>Мини-сосиски в тесте "Фрайпики" 3,7кг ВЕС,  ПОКОМ</v>
          </cell>
          <cell r="D142">
            <v>7.4</v>
          </cell>
          <cell r="F142">
            <v>7.4</v>
          </cell>
        </row>
        <row r="143">
          <cell r="A143" t="str">
            <v>Наггетсы из печи 0,25кг ТМ Вязанка ТС Няняггетсы Сливушки замор.  ПОКОМ</v>
          </cell>
          <cell r="D143">
            <v>17.25</v>
          </cell>
          <cell r="F143">
            <v>69</v>
          </cell>
        </row>
        <row r="144">
          <cell r="A144" t="str">
            <v>Наггетсы Нагетосы Сочная курочка в хрустящей панировке ТМ Горячая штучка 0,25 кг зам  ПОКОМ</v>
          </cell>
          <cell r="D144">
            <v>10.5</v>
          </cell>
          <cell r="F144">
            <v>42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8.25</v>
          </cell>
          <cell r="F145">
            <v>33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12.75</v>
          </cell>
          <cell r="F146">
            <v>51</v>
          </cell>
        </row>
        <row r="147">
          <cell r="A147" t="str">
            <v>Наггетсы с куриным филе и сыром ТМ Вязанка 0,25 кг ПОКОМ</v>
          </cell>
          <cell r="D147">
            <v>8</v>
          </cell>
          <cell r="F147">
            <v>32</v>
          </cell>
        </row>
        <row r="148">
          <cell r="A148" t="str">
            <v>Наггетсы хрустящие п/ф ВЕС ПОКОМ</v>
          </cell>
          <cell r="D148">
            <v>18</v>
          </cell>
          <cell r="F148">
            <v>18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37</v>
          </cell>
          <cell r="F149">
            <v>148</v>
          </cell>
        </row>
        <row r="150">
          <cell r="A150" t="str">
            <v>Пельмени Бигбули с мясом ТМ Горячая штучка. флоу-пак сфера 0,4 кг. ПОКОМ</v>
          </cell>
          <cell r="D150">
            <v>0.4</v>
          </cell>
          <cell r="F150">
            <v>1</v>
          </cell>
        </row>
        <row r="151">
          <cell r="A151" t="str">
            <v>Пельмени Бигбули с мясом ТМ Горячая штучка. флоу-пак сфера 0,7 кг ПОКОМ</v>
          </cell>
          <cell r="D151">
            <v>2.1</v>
          </cell>
          <cell r="F151">
            <v>3</v>
          </cell>
        </row>
        <row r="152">
          <cell r="A152" t="str">
            <v>Пельмени Бигбули с мясом, Горячая штучка 0,43кг  ПОКОМ</v>
          </cell>
          <cell r="D152">
            <v>2.15</v>
          </cell>
          <cell r="F152">
            <v>5</v>
          </cell>
        </row>
        <row r="153">
          <cell r="A153" t="str">
            <v>Пельмени Бульмени с говядиной и свининой ТМ Горячая штучка. флоу-пак сфера 0,4 кг ПОКОМ</v>
          </cell>
          <cell r="D153">
            <v>11.6</v>
          </cell>
          <cell r="F153">
            <v>29</v>
          </cell>
        </row>
        <row r="154">
          <cell r="A154" t="str">
            <v>Пельмени Бульмени с говядиной и свининой ТМ Горячая штучка. флоу-пак сфера 0,7 кг ПОКОМ</v>
          </cell>
          <cell r="D154">
            <v>23.1</v>
          </cell>
          <cell r="F154">
            <v>33</v>
          </cell>
        </row>
        <row r="155">
          <cell r="A155" t="str">
            <v>Пельмени Бульмени со сливочным маслом ТМ Горячая штучка. флоу-пак сфера 0,4 кг. ПОКОМ</v>
          </cell>
          <cell r="D155">
            <v>6.4</v>
          </cell>
          <cell r="F155">
            <v>16</v>
          </cell>
        </row>
        <row r="156">
          <cell r="A156" t="str">
            <v>Пельмени Бульмени со сливочным маслом ТМ Горячая штучка.флоу-пак сфера 0,7 кг. ПОКОМ</v>
          </cell>
          <cell r="D156">
            <v>23.1</v>
          </cell>
          <cell r="F156">
            <v>33</v>
          </cell>
        </row>
        <row r="157">
          <cell r="A157" t="str">
            <v>Пельмени Медвежьи ушки с фермерскими сливками 0,4 кг. ТМ Стародворье ПОКОМ</v>
          </cell>
          <cell r="D157">
            <v>1.2</v>
          </cell>
          <cell r="F157">
            <v>3</v>
          </cell>
        </row>
        <row r="158">
          <cell r="A158" t="str">
            <v>Пельмени Медвежьи ушки с фермерскими сливками 0,7кг  ПОКОМ</v>
          </cell>
          <cell r="D158">
            <v>2.1</v>
          </cell>
          <cell r="F158">
            <v>3</v>
          </cell>
        </row>
        <row r="159">
          <cell r="A159" t="str">
            <v>Пельмени Мясорубские ТМ Стародворье фоупак равиоли 0,7 кг  ПОКОМ</v>
          </cell>
          <cell r="D159">
            <v>22.4</v>
          </cell>
          <cell r="F159">
            <v>32</v>
          </cell>
        </row>
        <row r="160">
          <cell r="A160" t="str">
            <v>Пельмени Отборные из свинины и говядины 0,9 кг ТМ Стародворье ТС Медвежье ушко  ПОКОМ</v>
          </cell>
          <cell r="D160">
            <v>6.3</v>
          </cell>
          <cell r="F160">
            <v>7</v>
          </cell>
        </row>
        <row r="161">
          <cell r="A161" t="str">
            <v>Пельмени Отборные с говядиной 0,43 кг ТМ Стародворье ТС Медвежье ушко</v>
          </cell>
          <cell r="D161">
            <v>2.58</v>
          </cell>
          <cell r="F161">
            <v>6</v>
          </cell>
        </row>
        <row r="162">
          <cell r="A162" t="str">
            <v>Пельмени Отборные с говядиной 0,9 кг НОВА ТМ Стародворье ТС Медвежье ушко  ПОКОМ</v>
          </cell>
          <cell r="D162">
            <v>6.3</v>
          </cell>
          <cell r="F162">
            <v>7</v>
          </cell>
        </row>
        <row r="163">
          <cell r="A163" t="str">
            <v>Пельмени Отборные с говядиной и свининой 0,43 кг ТМ Стародворье ТС Медвежье ушко</v>
          </cell>
          <cell r="D163">
            <v>1.72</v>
          </cell>
          <cell r="F163">
            <v>4</v>
          </cell>
        </row>
        <row r="164">
          <cell r="A164" t="str">
            <v>Пельмени Со свининой и говядиной ТМ Особый рецепт Любимая ложка 1,0 кг  ПОКОМ</v>
          </cell>
          <cell r="D164">
            <v>13</v>
          </cell>
          <cell r="F164">
            <v>13</v>
          </cell>
        </row>
        <row r="165">
          <cell r="A165" t="str">
            <v>Пирожки с мясом 3,7кг ВЕС ТМ Зареченские  ПОКОМ</v>
          </cell>
          <cell r="D165">
            <v>3.7</v>
          </cell>
          <cell r="F165">
            <v>3.7</v>
          </cell>
        </row>
        <row r="166">
          <cell r="A166" t="str">
            <v>Сыр Боккончини копченый 40% 100/8шт</v>
          </cell>
          <cell r="D166">
            <v>4</v>
          </cell>
          <cell r="F166">
            <v>40</v>
          </cell>
        </row>
        <row r="167">
          <cell r="A167" t="str">
            <v>Сыр Гауда 45% тм Папа Может, нарезанные ломтики 125г (МИНИ)  Останкино</v>
          </cell>
          <cell r="D167">
            <v>0.375</v>
          </cell>
          <cell r="F167">
            <v>3</v>
          </cell>
        </row>
        <row r="168">
          <cell r="A168" t="str">
            <v>Сыр ПАПА МОЖЕТ "Гауда Голд" 45% 180 г  ОСТАНКИНО</v>
          </cell>
          <cell r="D168">
            <v>3.96</v>
          </cell>
          <cell r="F168">
            <v>22</v>
          </cell>
        </row>
        <row r="169">
          <cell r="A169" t="str">
            <v>Сыр ПАПА МОЖЕТ "Голландский традиционный" 45% 180 г  ОСТАНКИНО</v>
          </cell>
          <cell r="D169">
            <v>2.7</v>
          </cell>
          <cell r="F169">
            <v>15</v>
          </cell>
        </row>
        <row r="170">
          <cell r="A170" t="str">
            <v>Сыр ПАПА МОЖЕТ "Российский традиционный" 45% 180 г  ОСТАНКИНО</v>
          </cell>
          <cell r="D170">
            <v>3.96</v>
          </cell>
          <cell r="F170">
            <v>22</v>
          </cell>
        </row>
        <row r="171">
          <cell r="A171" t="str">
            <v>Сыр ПАПА МОЖЕТ "Тильзитер" 45% 180 г  ОСТАНКИНО</v>
          </cell>
          <cell r="D171">
            <v>2.7</v>
          </cell>
          <cell r="F171">
            <v>15</v>
          </cell>
        </row>
        <row r="172">
          <cell r="A172" t="str">
            <v>Сыр Папа Может Голландский 45%, нарез, 125г (9 шт)  Останкино</v>
          </cell>
          <cell r="D172">
            <v>0.375</v>
          </cell>
          <cell r="F172">
            <v>3</v>
          </cell>
        </row>
        <row r="173">
          <cell r="A173" t="str">
            <v>Сыр рассольный жирный Чечил 45% 100/6шт</v>
          </cell>
          <cell r="D173">
            <v>3.2</v>
          </cell>
          <cell r="F173">
            <v>32</v>
          </cell>
        </row>
        <row r="174">
          <cell r="A174" t="str">
            <v>Сыр рассольный жирный Чечил копченый 45% 100/6шт</v>
          </cell>
          <cell r="D174">
            <v>6.8</v>
          </cell>
          <cell r="F174">
            <v>68</v>
          </cell>
        </row>
        <row r="175">
          <cell r="A175" t="str">
            <v>Сыр Российский сливочный 45% тм Папа Может, нарезанные ломтики 125г (МИНИ)  ОСТАНКИНО</v>
          </cell>
          <cell r="D175">
            <v>0.25</v>
          </cell>
          <cell r="F175">
            <v>2</v>
          </cell>
        </row>
        <row r="176">
          <cell r="A176" t="str">
            <v>Сыр Скаморца свежий 100г/8шт</v>
          </cell>
          <cell r="D176">
            <v>4.2</v>
          </cell>
          <cell r="F176">
            <v>42</v>
          </cell>
        </row>
        <row r="177">
          <cell r="A177" t="str">
            <v>Сыр Тильзитер 45% ТМ Папа Может, нарезанные ломтики 125г (МИНИ)  ОСТАНКИНО</v>
          </cell>
          <cell r="D177">
            <v>-0.75</v>
          </cell>
          <cell r="F177">
            <v>-6</v>
          </cell>
        </row>
        <row r="178">
          <cell r="A178" t="str">
            <v>Хотстеры ТМ Горячая штучка ТС Хотстеры 0,25 кг зам  ПОКОМ</v>
          </cell>
          <cell r="D178">
            <v>28.5</v>
          </cell>
          <cell r="F178">
            <v>114</v>
          </cell>
        </row>
        <row r="179">
          <cell r="A179" t="str">
            <v>Хрустящие крылышки острые к пиву ТМ Горячая штучка 0,3кг зам  ПОКОМ</v>
          </cell>
          <cell r="D179">
            <v>21.3</v>
          </cell>
          <cell r="F179">
            <v>71</v>
          </cell>
        </row>
        <row r="180">
          <cell r="A180" t="str">
            <v>Хрустящие крылышки ТМ Горячая штучка 0,3 кг зам  ПОКОМ</v>
          </cell>
          <cell r="D180">
            <v>14.7</v>
          </cell>
          <cell r="F180">
            <v>49</v>
          </cell>
        </row>
        <row r="181">
          <cell r="A181" t="str">
            <v>Хрустящие крылышки ТМ Зареченские ТС Зареченские продукты. ВЕС ПОКОМ</v>
          </cell>
          <cell r="D181">
            <v>9</v>
          </cell>
          <cell r="F181">
            <v>9</v>
          </cell>
        </row>
        <row r="182">
          <cell r="A182" t="str">
            <v>Чебупай спелая вишня ТМ Горячая штучка 0,2 кг зам.  ПОКОМ</v>
          </cell>
          <cell r="D182">
            <v>5</v>
          </cell>
          <cell r="F182">
            <v>25</v>
          </cell>
        </row>
        <row r="183">
          <cell r="A183" t="str">
            <v>Чебупели Курочка гриль ТМ Горячая штучка, 0,3 кг зам  ПОКОМ</v>
          </cell>
          <cell r="D183">
            <v>220.2</v>
          </cell>
          <cell r="F183">
            <v>734</v>
          </cell>
        </row>
        <row r="184">
          <cell r="A184" t="str">
            <v>Чебупицца курочка по-итальянски Горячая штучка 0,25 кг зам  ПОКОМ</v>
          </cell>
          <cell r="D184">
            <v>57.5</v>
          </cell>
          <cell r="F184">
            <v>230</v>
          </cell>
        </row>
        <row r="185">
          <cell r="A185" t="str">
            <v>Чебупицца Пепперони ТМ Горячая штучка ТС Чебупицца 0.25кг зам  ПОКОМ</v>
          </cell>
          <cell r="D185">
            <v>58</v>
          </cell>
          <cell r="F185">
            <v>232</v>
          </cell>
        </row>
        <row r="186">
          <cell r="A186" t="str">
            <v>Чебуреки Мясные вес 2,7  ПОКОМ</v>
          </cell>
          <cell r="D186">
            <v>5.4</v>
          </cell>
          <cell r="F186">
            <v>5.4</v>
          </cell>
        </row>
        <row r="187">
          <cell r="A187" t="str">
            <v>Чебуреки сочные ВЕС ТМ Зареченские  ПОКОМ</v>
          </cell>
          <cell r="D187">
            <v>5</v>
          </cell>
          <cell r="F187">
            <v>5</v>
          </cell>
        </row>
        <row r="188">
          <cell r="A188" t="str">
            <v>Чебуречище ТМ Горячая штучка .0,14 кг зам. ПОКОМ</v>
          </cell>
          <cell r="D188">
            <v>48.16</v>
          </cell>
          <cell r="F188">
            <v>344</v>
          </cell>
        </row>
        <row r="189">
          <cell r="A189" t="str">
            <v>Итого</v>
          </cell>
          <cell r="D189">
            <v>4170.58</v>
          </cell>
          <cell r="F189">
            <v>9247.4599999999991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МОЖНО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МЕНЯТЬ</v>
          </cell>
          <cell r="R2" t="str">
            <v>кратно рядам</v>
          </cell>
          <cell r="AD2" t="str">
            <v>потребность</v>
          </cell>
          <cell r="AG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14,10,</v>
          </cell>
          <cell r="W4" t="str">
            <v>07,10,</v>
          </cell>
          <cell r="X4" t="str">
            <v>18,09,</v>
          </cell>
          <cell r="Y4" t="str">
            <v>11,09,</v>
          </cell>
          <cell r="Z4" t="str">
            <v>27,08,</v>
          </cell>
          <cell r="AA4" t="str">
            <v>13,08,</v>
          </cell>
          <cell r="AB4" t="str">
            <v>07,08,</v>
          </cell>
          <cell r="AF4" t="str">
            <v>нет</v>
          </cell>
        </row>
        <row r="5">
          <cell r="E5">
            <v>2575.3000000000002</v>
          </cell>
          <cell r="F5">
            <v>13000.3</v>
          </cell>
          <cell r="J5">
            <v>2991.1</v>
          </cell>
          <cell r="K5">
            <v>-415.79999999999995</v>
          </cell>
          <cell r="L5">
            <v>0</v>
          </cell>
          <cell r="M5">
            <v>0</v>
          </cell>
          <cell r="N5">
            <v>0</v>
          </cell>
          <cell r="O5">
            <v>515.06000000000006</v>
          </cell>
          <cell r="P5">
            <v>4899.5</v>
          </cell>
          <cell r="Q5">
            <v>17960</v>
          </cell>
          <cell r="R5">
            <v>17953.2</v>
          </cell>
          <cell r="S5">
            <v>17791</v>
          </cell>
          <cell r="W5">
            <v>790.88</v>
          </cell>
          <cell r="X5">
            <v>1227.8599999999999</v>
          </cell>
          <cell r="Y5">
            <v>1212.1599999999999</v>
          </cell>
          <cell r="Z5">
            <v>1346.5799999999997</v>
          </cell>
          <cell r="AA5">
            <v>1302.4599999999998</v>
          </cell>
          <cell r="AB5">
            <v>1824.3200000000004</v>
          </cell>
          <cell r="AD5">
            <v>4736.9600000000009</v>
          </cell>
          <cell r="AF5">
            <v>1476</v>
          </cell>
          <cell r="AG5">
            <v>4730.1600000000008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-10</v>
          </cell>
          <cell r="E6">
            <v>3</v>
          </cell>
          <cell r="F6">
            <v>-13</v>
          </cell>
          <cell r="G6">
            <v>0</v>
          </cell>
          <cell r="H6" t="e">
            <v>#N/A</v>
          </cell>
          <cell r="J6">
            <v>8</v>
          </cell>
          <cell r="K6">
            <v>-5</v>
          </cell>
          <cell r="O6">
            <v>0.6</v>
          </cell>
          <cell r="U6">
            <v>-21.666666666666668</v>
          </cell>
          <cell r="V6">
            <v>-21.666666666666668</v>
          </cell>
          <cell r="W6">
            <v>0</v>
          </cell>
          <cell r="X6">
            <v>0</v>
          </cell>
          <cell r="Y6">
            <v>4</v>
          </cell>
          <cell r="Z6">
            <v>3</v>
          </cell>
          <cell r="AA6">
            <v>3.8</v>
          </cell>
          <cell r="AB6">
            <v>0</v>
          </cell>
          <cell r="AC6" t="str">
            <v>бонус</v>
          </cell>
          <cell r="AD6">
            <v>0</v>
          </cell>
          <cell r="AE6">
            <v>0</v>
          </cell>
          <cell r="AH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992</v>
          </cell>
          <cell r="E7">
            <v>69</v>
          </cell>
          <cell r="F7">
            <v>923</v>
          </cell>
          <cell r="G7">
            <v>0.3</v>
          </cell>
          <cell r="H7">
            <v>180</v>
          </cell>
          <cell r="J7">
            <v>69</v>
          </cell>
          <cell r="K7">
            <v>0</v>
          </cell>
          <cell r="O7">
            <v>13.8</v>
          </cell>
          <cell r="Q7">
            <v>168</v>
          </cell>
          <cell r="R7">
            <v>168</v>
          </cell>
          <cell r="S7">
            <v>168</v>
          </cell>
          <cell r="T7" t="str">
            <v>Продвижение</v>
          </cell>
          <cell r="U7">
            <v>79.05797101449275</v>
          </cell>
          <cell r="V7">
            <v>66.884057971014485</v>
          </cell>
          <cell r="W7">
            <v>7.6</v>
          </cell>
          <cell r="X7">
            <v>35</v>
          </cell>
          <cell r="Y7">
            <v>19.600000000000001</v>
          </cell>
          <cell r="Z7">
            <v>37.200000000000003</v>
          </cell>
          <cell r="AA7">
            <v>46.2</v>
          </cell>
          <cell r="AB7">
            <v>72.599999999999994</v>
          </cell>
          <cell r="AC7" t="str">
            <v>нужно увеличить продажи</v>
          </cell>
          <cell r="AD7">
            <v>50.4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689</v>
          </cell>
          <cell r="E8">
            <v>98</v>
          </cell>
          <cell r="F8">
            <v>591</v>
          </cell>
          <cell r="G8">
            <v>0.3</v>
          </cell>
          <cell r="H8">
            <v>180</v>
          </cell>
          <cell r="J8">
            <v>98</v>
          </cell>
          <cell r="K8">
            <v>0</v>
          </cell>
          <cell r="O8">
            <v>19.600000000000001</v>
          </cell>
          <cell r="Q8">
            <v>168</v>
          </cell>
          <cell r="R8">
            <v>168</v>
          </cell>
          <cell r="S8">
            <v>168</v>
          </cell>
          <cell r="T8" t="str">
            <v>Продвижение</v>
          </cell>
          <cell r="U8">
            <v>38.724489795918366</v>
          </cell>
          <cell r="V8">
            <v>30.153061224489793</v>
          </cell>
          <cell r="W8">
            <v>13.6</v>
          </cell>
          <cell r="X8">
            <v>41.2</v>
          </cell>
          <cell r="Y8">
            <v>8</v>
          </cell>
          <cell r="Z8">
            <v>81.2</v>
          </cell>
          <cell r="AA8">
            <v>33</v>
          </cell>
          <cell r="AB8">
            <v>54</v>
          </cell>
          <cell r="AC8" t="str">
            <v>нужно увеличить продажи</v>
          </cell>
          <cell r="AD8">
            <v>50.4</v>
          </cell>
          <cell r="AE8">
            <v>12</v>
          </cell>
          <cell r="AF8">
            <v>14</v>
          </cell>
          <cell r="AG8">
            <v>50.4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569</v>
          </cell>
          <cell r="E9">
            <v>150</v>
          </cell>
          <cell r="F9">
            <v>419</v>
          </cell>
          <cell r="G9">
            <v>0.3</v>
          </cell>
          <cell r="H9">
            <v>180</v>
          </cell>
          <cell r="J9">
            <v>150</v>
          </cell>
          <cell r="K9">
            <v>0</v>
          </cell>
          <cell r="O9">
            <v>30</v>
          </cell>
          <cell r="P9">
            <v>331</v>
          </cell>
          <cell r="Q9">
            <v>672</v>
          </cell>
          <cell r="R9">
            <v>672</v>
          </cell>
          <cell r="S9">
            <v>672</v>
          </cell>
          <cell r="T9" t="str">
            <v>Продвижение</v>
          </cell>
          <cell r="U9">
            <v>36.366666666666667</v>
          </cell>
          <cell r="V9">
            <v>13.966666666666667</v>
          </cell>
          <cell r="W9">
            <v>9.4</v>
          </cell>
          <cell r="X9">
            <v>55</v>
          </cell>
          <cell r="Y9">
            <v>47.4</v>
          </cell>
          <cell r="Z9">
            <v>55</v>
          </cell>
          <cell r="AA9">
            <v>66</v>
          </cell>
          <cell r="AB9">
            <v>105</v>
          </cell>
          <cell r="AD9">
            <v>201.6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K10">
            <v>0</v>
          </cell>
          <cell r="O10">
            <v>0</v>
          </cell>
          <cell r="P10">
            <v>100</v>
          </cell>
          <cell r="Q10">
            <v>336</v>
          </cell>
          <cell r="R10">
            <v>336</v>
          </cell>
          <cell r="S10">
            <v>336</v>
          </cell>
          <cell r="U10" t="e">
            <v>#DIV/0!</v>
          </cell>
          <cell r="V10" t="e">
            <v>#DIV/0!</v>
          </cell>
          <cell r="W10">
            <v>0</v>
          </cell>
          <cell r="X10">
            <v>2.4</v>
          </cell>
          <cell r="Y10">
            <v>83.8</v>
          </cell>
          <cell r="Z10">
            <v>16</v>
          </cell>
          <cell r="AA10">
            <v>15.4</v>
          </cell>
          <cell r="AB10">
            <v>23.2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794</v>
          </cell>
          <cell r="D11">
            <v>1</v>
          </cell>
          <cell r="E11">
            <v>54</v>
          </cell>
          <cell r="F11">
            <v>734</v>
          </cell>
          <cell r="G11">
            <v>0.3</v>
          </cell>
          <cell r="H11">
            <v>180</v>
          </cell>
          <cell r="J11">
            <v>54</v>
          </cell>
          <cell r="K11">
            <v>0</v>
          </cell>
          <cell r="O11">
            <v>10.8</v>
          </cell>
          <cell r="Q11">
            <v>336</v>
          </cell>
          <cell r="R11">
            <v>336</v>
          </cell>
          <cell r="S11">
            <v>336</v>
          </cell>
          <cell r="U11">
            <v>99.074074074074062</v>
          </cell>
          <cell r="V11">
            <v>67.962962962962962</v>
          </cell>
          <cell r="W11">
            <v>25</v>
          </cell>
          <cell r="X11">
            <v>54.6</v>
          </cell>
          <cell r="Y11">
            <v>50.8</v>
          </cell>
          <cell r="Z11">
            <v>67.599999999999994</v>
          </cell>
          <cell r="AA11">
            <v>66</v>
          </cell>
          <cell r="AB11">
            <v>97.4</v>
          </cell>
          <cell r="AC11" t="str">
            <v>нужно увеличить продажи</v>
          </cell>
          <cell r="AD11">
            <v>100.8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236</v>
          </cell>
          <cell r="D12">
            <v>27</v>
          </cell>
          <cell r="E12">
            <v>125</v>
          </cell>
          <cell r="F12">
            <v>-9</v>
          </cell>
          <cell r="G12">
            <v>0.09</v>
          </cell>
          <cell r="H12">
            <v>180</v>
          </cell>
          <cell r="J12">
            <v>200</v>
          </cell>
          <cell r="K12">
            <v>-75</v>
          </cell>
          <cell r="O12">
            <v>25</v>
          </cell>
          <cell r="P12">
            <v>634</v>
          </cell>
          <cell r="Q12">
            <v>2016</v>
          </cell>
          <cell r="R12">
            <v>2016</v>
          </cell>
          <cell r="S12">
            <v>2016</v>
          </cell>
          <cell r="T12" t="str">
            <v>Продвижение</v>
          </cell>
          <cell r="U12">
            <v>80.28</v>
          </cell>
          <cell r="V12">
            <v>-0.36</v>
          </cell>
          <cell r="W12">
            <v>32</v>
          </cell>
          <cell r="X12">
            <v>19.8</v>
          </cell>
          <cell r="Y12">
            <v>25.2</v>
          </cell>
          <cell r="Z12">
            <v>32.799999999999997</v>
          </cell>
          <cell r="AA12">
            <v>60.8</v>
          </cell>
          <cell r="AB12">
            <v>50.6</v>
          </cell>
          <cell r="AD12">
            <v>181.44</v>
          </cell>
          <cell r="AE12">
            <v>24</v>
          </cell>
          <cell r="AF12">
            <v>84</v>
          </cell>
          <cell r="AG12">
            <v>181.44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164</v>
          </cell>
          <cell r="E13">
            <v>50</v>
          </cell>
          <cell r="F13">
            <v>114</v>
          </cell>
          <cell r="G13">
            <v>0.36</v>
          </cell>
          <cell r="H13">
            <v>180</v>
          </cell>
          <cell r="J13">
            <v>50</v>
          </cell>
          <cell r="K13">
            <v>0</v>
          </cell>
          <cell r="O13">
            <v>10</v>
          </cell>
          <cell r="P13">
            <v>136</v>
          </cell>
          <cell r="Q13">
            <v>280</v>
          </cell>
          <cell r="R13">
            <v>280</v>
          </cell>
          <cell r="S13">
            <v>280</v>
          </cell>
          <cell r="U13">
            <v>39.4</v>
          </cell>
          <cell r="V13">
            <v>11.4</v>
          </cell>
          <cell r="W13">
            <v>6.6</v>
          </cell>
          <cell r="X13">
            <v>11.6</v>
          </cell>
          <cell r="Y13">
            <v>10</v>
          </cell>
          <cell r="Z13">
            <v>19.2</v>
          </cell>
          <cell r="AA13">
            <v>15.2</v>
          </cell>
          <cell r="AB13">
            <v>16.600000000000001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117.5</v>
          </cell>
          <cell r="E14">
            <v>5.5</v>
          </cell>
          <cell r="F14">
            <v>112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R14">
            <v>0</v>
          </cell>
          <cell r="U14">
            <v>101.81818181818181</v>
          </cell>
          <cell r="V14">
            <v>101.81818181818181</v>
          </cell>
          <cell r="W14">
            <v>1.1000000000000001</v>
          </cell>
          <cell r="X14">
            <v>1.1000000000000001</v>
          </cell>
          <cell r="Y14">
            <v>2.2000000000000002</v>
          </cell>
          <cell r="Z14">
            <v>2.2000000000000002</v>
          </cell>
          <cell r="AA14">
            <v>5.5</v>
          </cell>
          <cell r="AB14">
            <v>4.4000000000000004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444</v>
          </cell>
          <cell r="D15">
            <v>3</v>
          </cell>
          <cell r="E15">
            <v>54</v>
          </cell>
          <cell r="F15">
            <v>392</v>
          </cell>
          <cell r="G15">
            <v>0.25</v>
          </cell>
          <cell r="H15">
            <v>180</v>
          </cell>
          <cell r="J15">
            <v>54</v>
          </cell>
          <cell r="K15">
            <v>0</v>
          </cell>
          <cell r="O15">
            <v>10.8</v>
          </cell>
          <cell r="Q15">
            <v>168</v>
          </cell>
          <cell r="R15">
            <v>168</v>
          </cell>
          <cell r="U15">
            <v>51.851851851851848</v>
          </cell>
          <cell r="V15">
            <v>36.296296296296291</v>
          </cell>
          <cell r="W15">
            <v>19.2</v>
          </cell>
          <cell r="X15">
            <v>45</v>
          </cell>
          <cell r="Y15">
            <v>36.4</v>
          </cell>
          <cell r="Z15">
            <v>45</v>
          </cell>
          <cell r="AA15">
            <v>49.6</v>
          </cell>
          <cell r="AB15">
            <v>77.599999999999994</v>
          </cell>
          <cell r="AC15" t="str">
            <v>нужно увеличить продажи</v>
          </cell>
          <cell r="AD15">
            <v>42</v>
          </cell>
          <cell r="AE15">
            <v>12</v>
          </cell>
          <cell r="AF15">
            <v>14</v>
          </cell>
          <cell r="AG15">
            <v>42</v>
          </cell>
          <cell r="AH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331</v>
          </cell>
          <cell r="D16">
            <v>3</v>
          </cell>
          <cell r="E16">
            <v>56</v>
          </cell>
          <cell r="F16">
            <v>277</v>
          </cell>
          <cell r="G16">
            <v>0.25</v>
          </cell>
          <cell r="H16">
            <v>180</v>
          </cell>
          <cell r="J16">
            <v>56</v>
          </cell>
          <cell r="K16">
            <v>0</v>
          </cell>
          <cell r="O16">
            <v>11.2</v>
          </cell>
          <cell r="Q16">
            <v>672</v>
          </cell>
          <cell r="R16">
            <v>672</v>
          </cell>
          <cell r="S16">
            <v>672</v>
          </cell>
          <cell r="T16" t="str">
            <v>Продвижение</v>
          </cell>
          <cell r="U16">
            <v>84.732142857142861</v>
          </cell>
          <cell r="V16">
            <v>24.732142857142858</v>
          </cell>
          <cell r="W16">
            <v>10.4</v>
          </cell>
          <cell r="X16">
            <v>18.600000000000001</v>
          </cell>
          <cell r="Y16">
            <v>22.4</v>
          </cell>
          <cell r="Z16">
            <v>31.2</v>
          </cell>
          <cell r="AA16">
            <v>10.6</v>
          </cell>
          <cell r="AB16">
            <v>24.8</v>
          </cell>
          <cell r="AD16">
            <v>168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72.8</v>
          </cell>
          <cell r="E17">
            <v>7.4</v>
          </cell>
          <cell r="F17">
            <v>65.400000000000006</v>
          </cell>
          <cell r="G17">
            <v>1</v>
          </cell>
          <cell r="H17">
            <v>180</v>
          </cell>
          <cell r="J17">
            <v>7.4</v>
          </cell>
          <cell r="K17">
            <v>0</v>
          </cell>
          <cell r="O17">
            <v>1.48</v>
          </cell>
          <cell r="Q17">
            <v>0</v>
          </cell>
          <cell r="R17">
            <v>0</v>
          </cell>
          <cell r="U17">
            <v>44.189189189189193</v>
          </cell>
          <cell r="V17">
            <v>44.189189189189193</v>
          </cell>
          <cell r="W17">
            <v>0.74</v>
          </cell>
          <cell r="X17">
            <v>2.96</v>
          </cell>
          <cell r="Y17">
            <v>0.74</v>
          </cell>
          <cell r="Z17">
            <v>6.6599999999999993</v>
          </cell>
          <cell r="AA17">
            <v>6.6599999999999993</v>
          </cell>
          <cell r="AB17">
            <v>5.92</v>
          </cell>
          <cell r="AC17" t="str">
            <v>нужно увеличить продажи</v>
          </cell>
          <cell r="AD17">
            <v>0</v>
          </cell>
          <cell r="AE17">
            <v>3.7</v>
          </cell>
          <cell r="AF17">
            <v>0</v>
          </cell>
          <cell r="AG17">
            <v>0</v>
          </cell>
          <cell r="AH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795</v>
          </cell>
          <cell r="E18">
            <v>79</v>
          </cell>
          <cell r="F18">
            <v>704</v>
          </cell>
          <cell r="G18">
            <v>0.25</v>
          </cell>
          <cell r="H18">
            <v>180</v>
          </cell>
          <cell r="J18">
            <v>73</v>
          </cell>
          <cell r="K18">
            <v>6</v>
          </cell>
          <cell r="O18">
            <v>15.8</v>
          </cell>
          <cell r="Q18">
            <v>0</v>
          </cell>
          <cell r="R18">
            <v>0</v>
          </cell>
          <cell r="S18">
            <v>0</v>
          </cell>
          <cell r="U18">
            <v>44.556962025316452</v>
          </cell>
          <cell r="V18">
            <v>44.556962025316452</v>
          </cell>
          <cell r="W18">
            <v>14.8</v>
          </cell>
          <cell r="X18">
            <v>53.6</v>
          </cell>
          <cell r="Y18">
            <v>38.6</v>
          </cell>
          <cell r="Z18">
            <v>45</v>
          </cell>
          <cell r="AA18">
            <v>32.200000000000003</v>
          </cell>
          <cell r="AB18">
            <v>62</v>
          </cell>
          <cell r="AC18" t="str">
            <v>нужно увеличить продажи</v>
          </cell>
          <cell r="AD18">
            <v>0</v>
          </cell>
          <cell r="AE18">
            <v>6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181</v>
          </cell>
          <cell r="E19">
            <v>32</v>
          </cell>
          <cell r="F19">
            <v>149</v>
          </cell>
          <cell r="G19">
            <v>0.25</v>
          </cell>
          <cell r="H19">
            <v>180</v>
          </cell>
          <cell r="J19">
            <v>32</v>
          </cell>
          <cell r="K19">
            <v>0</v>
          </cell>
          <cell r="O19">
            <v>6.4</v>
          </cell>
          <cell r="Q19">
            <v>336</v>
          </cell>
          <cell r="R19">
            <v>336</v>
          </cell>
          <cell r="S19">
            <v>336</v>
          </cell>
          <cell r="U19">
            <v>75.78125</v>
          </cell>
          <cell r="V19">
            <v>23.28125</v>
          </cell>
          <cell r="W19">
            <v>14.2</v>
          </cell>
          <cell r="X19">
            <v>27.8</v>
          </cell>
          <cell r="Y19">
            <v>21.2</v>
          </cell>
          <cell r="Z19">
            <v>38.4</v>
          </cell>
          <cell r="AA19">
            <v>33.4</v>
          </cell>
          <cell r="AB19">
            <v>61.8</v>
          </cell>
          <cell r="AD19">
            <v>84</v>
          </cell>
          <cell r="AE19">
            <v>6</v>
          </cell>
          <cell r="AF19">
            <v>56</v>
          </cell>
          <cell r="AG19">
            <v>84</v>
          </cell>
          <cell r="AH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116</v>
          </cell>
          <cell r="E20">
            <v>76</v>
          </cell>
          <cell r="F20">
            <v>39</v>
          </cell>
          <cell r="G20">
            <v>0.25</v>
          </cell>
          <cell r="H20">
            <v>180</v>
          </cell>
          <cell r="J20">
            <v>77</v>
          </cell>
          <cell r="K20">
            <v>-1</v>
          </cell>
          <cell r="O20">
            <v>15.2</v>
          </cell>
          <cell r="P20">
            <v>341</v>
          </cell>
          <cell r="Q20">
            <v>672</v>
          </cell>
          <cell r="R20">
            <v>672</v>
          </cell>
          <cell r="S20">
            <v>672</v>
          </cell>
          <cell r="U20">
            <v>46.776315789473685</v>
          </cell>
          <cell r="V20">
            <v>2.5657894736842106</v>
          </cell>
          <cell r="W20">
            <v>23.2</v>
          </cell>
          <cell r="X20">
            <v>15</v>
          </cell>
          <cell r="Y20">
            <v>22.6</v>
          </cell>
          <cell r="Z20">
            <v>29</v>
          </cell>
          <cell r="AA20">
            <v>41</v>
          </cell>
          <cell r="AB20">
            <v>40.4</v>
          </cell>
          <cell r="AD20">
            <v>168</v>
          </cell>
          <cell r="AE20">
            <v>12</v>
          </cell>
          <cell r="AF20">
            <v>56</v>
          </cell>
          <cell r="AG20">
            <v>168</v>
          </cell>
          <cell r="AH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189</v>
          </cell>
          <cell r="E21">
            <v>41</v>
          </cell>
          <cell r="F21">
            <v>147</v>
          </cell>
          <cell r="G21">
            <v>0.25</v>
          </cell>
          <cell r="H21">
            <v>180</v>
          </cell>
          <cell r="J21">
            <v>42</v>
          </cell>
          <cell r="K21">
            <v>-1</v>
          </cell>
          <cell r="O21">
            <v>8.1999999999999993</v>
          </cell>
          <cell r="P21">
            <v>90</v>
          </cell>
          <cell r="Q21">
            <v>336</v>
          </cell>
          <cell r="R21">
            <v>336</v>
          </cell>
          <cell r="S21">
            <v>336</v>
          </cell>
          <cell r="U21">
            <v>58.902439024390247</v>
          </cell>
          <cell r="V21">
            <v>17.926829268292686</v>
          </cell>
          <cell r="W21">
            <v>10</v>
          </cell>
          <cell r="X21">
            <v>8.1999999999999993</v>
          </cell>
          <cell r="Y21">
            <v>11.8</v>
          </cell>
          <cell r="Z21">
            <v>20.2</v>
          </cell>
          <cell r="AA21">
            <v>17.2</v>
          </cell>
          <cell r="AB21">
            <v>22.6</v>
          </cell>
          <cell r="AD21">
            <v>84</v>
          </cell>
          <cell r="AE21">
            <v>12</v>
          </cell>
          <cell r="AF21">
            <v>28</v>
          </cell>
          <cell r="AG21">
            <v>84</v>
          </cell>
          <cell r="AH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-5</v>
          </cell>
          <cell r="E22">
            <v>6</v>
          </cell>
          <cell r="F22">
            <v>-11</v>
          </cell>
          <cell r="G22">
            <v>0.25</v>
          </cell>
          <cell r="H22">
            <v>180</v>
          </cell>
          <cell r="J22">
            <v>6</v>
          </cell>
          <cell r="K22">
            <v>0</v>
          </cell>
          <cell r="O22">
            <v>1.2</v>
          </cell>
          <cell r="P22">
            <v>90</v>
          </cell>
          <cell r="Q22">
            <v>336</v>
          </cell>
          <cell r="R22">
            <v>336</v>
          </cell>
          <cell r="S22">
            <v>336</v>
          </cell>
          <cell r="U22">
            <v>270.83333333333337</v>
          </cell>
          <cell r="V22">
            <v>-9.1666666666666679</v>
          </cell>
          <cell r="W22">
            <v>9.8000000000000007</v>
          </cell>
          <cell r="X22">
            <v>7</v>
          </cell>
          <cell r="Y22">
            <v>12.8</v>
          </cell>
          <cell r="Z22">
            <v>17.2</v>
          </cell>
          <cell r="AA22">
            <v>17.399999999999999</v>
          </cell>
          <cell r="AB22">
            <v>18.2</v>
          </cell>
          <cell r="AD22">
            <v>84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0.6</v>
          </cell>
          <cell r="D23">
            <v>6</v>
          </cell>
          <cell r="E23">
            <v>6</v>
          </cell>
          <cell r="F23">
            <v>-5.4</v>
          </cell>
          <cell r="G23">
            <v>1</v>
          </cell>
          <cell r="H23">
            <v>180</v>
          </cell>
          <cell r="J23">
            <v>2.4</v>
          </cell>
          <cell r="K23">
            <v>3.6</v>
          </cell>
          <cell r="O23">
            <v>1.2</v>
          </cell>
          <cell r="P23">
            <v>41.4</v>
          </cell>
          <cell r="Q23">
            <v>144</v>
          </cell>
          <cell r="R23">
            <v>144</v>
          </cell>
          <cell r="S23">
            <v>144</v>
          </cell>
          <cell r="U23">
            <v>115.5</v>
          </cell>
          <cell r="V23">
            <v>-4.5000000000000009</v>
          </cell>
          <cell r="W23">
            <v>3.6</v>
          </cell>
          <cell r="X23">
            <v>1.2</v>
          </cell>
          <cell r="Y23">
            <v>3.6</v>
          </cell>
          <cell r="Z23">
            <v>4.8</v>
          </cell>
          <cell r="AA23">
            <v>2.4</v>
          </cell>
          <cell r="AB23">
            <v>3.6</v>
          </cell>
          <cell r="AD23">
            <v>144</v>
          </cell>
          <cell r="AE23">
            <v>6</v>
          </cell>
          <cell r="AF23">
            <v>24</v>
          </cell>
          <cell r="AG23">
            <v>144</v>
          </cell>
          <cell r="AH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212</v>
          </cell>
          <cell r="E24">
            <v>129</v>
          </cell>
          <cell r="F24">
            <v>23</v>
          </cell>
          <cell r="G24">
            <v>0.25</v>
          </cell>
          <cell r="H24">
            <v>180</v>
          </cell>
          <cell r="J24">
            <v>117</v>
          </cell>
          <cell r="K24">
            <v>12</v>
          </cell>
          <cell r="O24">
            <v>25.8</v>
          </cell>
          <cell r="P24">
            <v>622</v>
          </cell>
          <cell r="Q24">
            <v>1680</v>
          </cell>
          <cell r="R24">
            <v>1680</v>
          </cell>
          <cell r="S24">
            <v>1680</v>
          </cell>
          <cell r="T24" t="str">
            <v>Продвижение</v>
          </cell>
          <cell r="U24">
            <v>66.007751937984494</v>
          </cell>
          <cell r="V24">
            <v>0.89147286821705429</v>
          </cell>
          <cell r="W24">
            <v>30.8</v>
          </cell>
          <cell r="X24">
            <v>21.2</v>
          </cell>
          <cell r="Y24">
            <v>5</v>
          </cell>
          <cell r="Z24">
            <v>31</v>
          </cell>
          <cell r="AA24">
            <v>7.4</v>
          </cell>
          <cell r="AB24">
            <v>8.4</v>
          </cell>
          <cell r="AD24">
            <v>420</v>
          </cell>
          <cell r="AE24">
            <v>12</v>
          </cell>
          <cell r="AF24">
            <v>140</v>
          </cell>
          <cell r="AG24">
            <v>420</v>
          </cell>
          <cell r="AH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746</v>
          </cell>
          <cell r="E25">
            <v>11</v>
          </cell>
          <cell r="F25">
            <v>735</v>
          </cell>
          <cell r="G25">
            <v>0.4</v>
          </cell>
          <cell r="H25">
            <v>180</v>
          </cell>
          <cell r="K25">
            <v>11</v>
          </cell>
          <cell r="O25">
            <v>2.2000000000000002</v>
          </cell>
          <cell r="Q25">
            <v>0</v>
          </cell>
          <cell r="R25">
            <v>0</v>
          </cell>
          <cell r="U25">
            <v>334.09090909090907</v>
          </cell>
          <cell r="V25">
            <v>334.09090909090907</v>
          </cell>
          <cell r="W25">
            <v>1.4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новинка / нужно увеличить продажи</v>
          </cell>
          <cell r="AD25">
            <v>0</v>
          </cell>
          <cell r="AE25">
            <v>16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386</v>
          </cell>
          <cell r="E26">
            <v>21</v>
          </cell>
          <cell r="F26">
            <v>365</v>
          </cell>
          <cell r="G26">
            <v>0.7</v>
          </cell>
          <cell r="H26">
            <v>180</v>
          </cell>
          <cell r="J26">
            <v>21</v>
          </cell>
          <cell r="K26">
            <v>0</v>
          </cell>
          <cell r="O26">
            <v>4.2</v>
          </cell>
          <cell r="Q26">
            <v>0</v>
          </cell>
          <cell r="R26">
            <v>0</v>
          </cell>
          <cell r="U26">
            <v>86.904761904761898</v>
          </cell>
          <cell r="V26">
            <v>86.904761904761898</v>
          </cell>
          <cell r="W26">
            <v>5.2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новинка / нужно увеличить продажи</v>
          </cell>
          <cell r="AD26">
            <v>0</v>
          </cell>
          <cell r="AE26">
            <v>10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145</v>
          </cell>
          <cell r="D27">
            <v>3</v>
          </cell>
          <cell r="E27">
            <v>4</v>
          </cell>
          <cell r="F27">
            <v>144</v>
          </cell>
          <cell r="G27">
            <v>0</v>
          </cell>
          <cell r="H27">
            <v>180</v>
          </cell>
          <cell r="J27">
            <v>15</v>
          </cell>
          <cell r="K27">
            <v>-11</v>
          </cell>
          <cell r="O27">
            <v>0.8</v>
          </cell>
          <cell r="U27">
            <v>180</v>
          </cell>
          <cell r="V27">
            <v>180</v>
          </cell>
          <cell r="W27">
            <v>3.4</v>
          </cell>
          <cell r="X27">
            <v>39.200000000000003</v>
          </cell>
          <cell r="Y27">
            <v>30.8</v>
          </cell>
          <cell r="Z27">
            <v>18.2</v>
          </cell>
          <cell r="AA27">
            <v>28</v>
          </cell>
          <cell r="AB27">
            <v>43.2</v>
          </cell>
          <cell r="AC27" t="str">
            <v>нужно продавать / ротация на 0,4 / выводим</v>
          </cell>
          <cell r="AD27">
            <v>0</v>
          </cell>
          <cell r="AE27">
            <v>0</v>
          </cell>
          <cell r="AH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102.6</v>
          </cell>
          <cell r="F28">
            <v>102.6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Q28">
            <v>0</v>
          </cell>
          <cell r="R28">
            <v>0</v>
          </cell>
          <cell r="U28" t="e">
            <v>#DIV/0!</v>
          </cell>
          <cell r="V28" t="e">
            <v>#DIV/0!</v>
          </cell>
          <cell r="W28">
            <v>0.54</v>
          </cell>
          <cell r="X28">
            <v>0.54</v>
          </cell>
          <cell r="Y28">
            <v>1.08</v>
          </cell>
          <cell r="Z28">
            <v>3.24</v>
          </cell>
          <cell r="AA28">
            <v>3.24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E29">
            <v>5</v>
          </cell>
          <cell r="F29">
            <v>40</v>
          </cell>
          <cell r="G29">
            <v>1</v>
          </cell>
          <cell r="H29">
            <v>180</v>
          </cell>
          <cell r="J29">
            <v>5</v>
          </cell>
          <cell r="K29">
            <v>0</v>
          </cell>
          <cell r="O29">
            <v>1</v>
          </cell>
          <cell r="Q29">
            <v>0</v>
          </cell>
          <cell r="R29">
            <v>0</v>
          </cell>
          <cell r="U29">
            <v>40</v>
          </cell>
          <cell r="V29">
            <v>40</v>
          </cell>
          <cell r="W29">
            <v>0</v>
          </cell>
          <cell r="X29">
            <v>4</v>
          </cell>
          <cell r="Y29">
            <v>3</v>
          </cell>
          <cell r="Z29">
            <v>3</v>
          </cell>
          <cell r="AA29">
            <v>4</v>
          </cell>
          <cell r="AB29">
            <v>12</v>
          </cell>
          <cell r="AC29" t="str">
            <v>нужно увеличить продажи</v>
          </cell>
          <cell r="AD29">
            <v>0</v>
          </cell>
          <cell r="AE29">
            <v>5</v>
          </cell>
          <cell r="AF29">
            <v>0</v>
          </cell>
          <cell r="AG29">
            <v>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53.8</v>
          </cell>
          <cell r="Y30">
            <v>53.8</v>
          </cell>
          <cell r="Z30">
            <v>46.8</v>
          </cell>
          <cell r="AA30">
            <v>45</v>
          </cell>
          <cell r="AB30">
            <v>62</v>
          </cell>
          <cell r="AC30" t="str">
            <v>ротация на 0,7 / выводим</v>
          </cell>
          <cell r="AD30">
            <v>0</v>
          </cell>
          <cell r="AE30">
            <v>0</v>
          </cell>
          <cell r="AH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11</v>
          </cell>
          <cell r="F31">
            <v>-2</v>
          </cell>
          <cell r="G31">
            <v>0</v>
          </cell>
          <cell r="H31">
            <v>180</v>
          </cell>
          <cell r="J31">
            <v>17</v>
          </cell>
          <cell r="K31">
            <v>-17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0.4</v>
          </cell>
          <cell r="X31">
            <v>5.4</v>
          </cell>
          <cell r="Y31">
            <v>39.6</v>
          </cell>
          <cell r="Z31">
            <v>30.8</v>
          </cell>
          <cell r="AA31">
            <v>40.799999999999997</v>
          </cell>
          <cell r="AB31">
            <v>59.2</v>
          </cell>
          <cell r="AC31" t="str">
            <v>ротация на 0,4</v>
          </cell>
          <cell r="AD31">
            <v>0</v>
          </cell>
          <cell r="AE31">
            <v>0</v>
          </cell>
          <cell r="AH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506</v>
          </cell>
          <cell r="D32">
            <v>4</v>
          </cell>
          <cell r="E32">
            <v>60</v>
          </cell>
          <cell r="F32">
            <v>443</v>
          </cell>
          <cell r="G32">
            <v>0.4</v>
          </cell>
          <cell r="H32">
            <v>180</v>
          </cell>
          <cell r="J32">
            <v>45</v>
          </cell>
          <cell r="K32">
            <v>15</v>
          </cell>
          <cell r="O32">
            <v>12</v>
          </cell>
          <cell r="Q32">
            <v>0</v>
          </cell>
          <cell r="R32">
            <v>0</v>
          </cell>
          <cell r="U32">
            <v>36.916666666666664</v>
          </cell>
          <cell r="V32">
            <v>36.916666666666664</v>
          </cell>
          <cell r="W32">
            <v>11.2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новинка / нужно увеличить продажи</v>
          </cell>
          <cell r="AD32">
            <v>0</v>
          </cell>
          <cell r="AE32">
            <v>16</v>
          </cell>
          <cell r="AF32">
            <v>0</v>
          </cell>
          <cell r="AG32">
            <v>0</v>
          </cell>
          <cell r="AH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309</v>
          </cell>
          <cell r="E33">
            <v>45</v>
          </cell>
          <cell r="F33">
            <v>259</v>
          </cell>
          <cell r="G33">
            <v>0.7</v>
          </cell>
          <cell r="H33">
            <v>180</v>
          </cell>
          <cell r="J33">
            <v>45</v>
          </cell>
          <cell r="K33">
            <v>0</v>
          </cell>
          <cell r="O33">
            <v>9</v>
          </cell>
          <cell r="Q33">
            <v>0</v>
          </cell>
          <cell r="R33">
            <v>0</v>
          </cell>
          <cell r="U33">
            <v>28.777777777777779</v>
          </cell>
          <cell r="V33">
            <v>28.777777777777779</v>
          </cell>
          <cell r="W33">
            <v>14.6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новинка / нужно увеличить продажи</v>
          </cell>
          <cell r="AD33">
            <v>0</v>
          </cell>
          <cell r="AE33">
            <v>10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3</v>
          </cell>
          <cell r="F34">
            <v>3</v>
          </cell>
          <cell r="G34">
            <v>0</v>
          </cell>
          <cell r="H34">
            <v>180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56.4</v>
          </cell>
          <cell r="Y34">
            <v>39.6</v>
          </cell>
          <cell r="Z34">
            <v>38.6</v>
          </cell>
          <cell r="AA34">
            <v>0</v>
          </cell>
          <cell r="AB34">
            <v>31</v>
          </cell>
          <cell r="AC34" t="str">
            <v>ротация на 0,7</v>
          </cell>
          <cell r="AD34">
            <v>0</v>
          </cell>
          <cell r="AE34">
            <v>0</v>
          </cell>
          <cell r="AH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E35">
            <v>5</v>
          </cell>
          <cell r="F35">
            <v>167</v>
          </cell>
          <cell r="G35">
            <v>0</v>
          </cell>
          <cell r="H35">
            <v>180</v>
          </cell>
          <cell r="J35">
            <v>51</v>
          </cell>
          <cell r="K35">
            <v>-46</v>
          </cell>
          <cell r="O35">
            <v>1</v>
          </cell>
          <cell r="U35">
            <v>167</v>
          </cell>
          <cell r="V35">
            <v>167</v>
          </cell>
          <cell r="W35">
            <v>0.8</v>
          </cell>
          <cell r="X35">
            <v>36.200000000000003</v>
          </cell>
          <cell r="Y35">
            <v>41.6</v>
          </cell>
          <cell r="Z35">
            <v>35</v>
          </cell>
          <cell r="AA35">
            <v>46.8</v>
          </cell>
          <cell r="AB35">
            <v>63.6</v>
          </cell>
          <cell r="AC35" t="str">
            <v>нужно продавать / ротация на 0,4</v>
          </cell>
          <cell r="AD35">
            <v>0</v>
          </cell>
          <cell r="AE35">
            <v>0</v>
          </cell>
          <cell r="AH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699</v>
          </cell>
          <cell r="D36">
            <v>18</v>
          </cell>
          <cell r="E36">
            <v>34</v>
          </cell>
          <cell r="F36">
            <v>667</v>
          </cell>
          <cell r="G36">
            <v>0.4</v>
          </cell>
          <cell r="H36">
            <v>180</v>
          </cell>
          <cell r="J36">
            <v>4</v>
          </cell>
          <cell r="K36">
            <v>30</v>
          </cell>
          <cell r="O36">
            <v>6.8</v>
          </cell>
          <cell r="Q36">
            <v>0</v>
          </cell>
          <cell r="R36">
            <v>0</v>
          </cell>
          <cell r="U36">
            <v>98.088235294117652</v>
          </cell>
          <cell r="V36">
            <v>98.088235294117652</v>
          </cell>
          <cell r="W36">
            <v>10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новинка / нужно увеличить продажи</v>
          </cell>
          <cell r="AD36">
            <v>0</v>
          </cell>
          <cell r="AE36">
            <v>16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342</v>
          </cell>
          <cell r="D37">
            <v>2</v>
          </cell>
          <cell r="E37">
            <v>49</v>
          </cell>
          <cell r="F37">
            <v>295</v>
          </cell>
          <cell r="G37">
            <v>0.7</v>
          </cell>
          <cell r="H37">
            <v>180</v>
          </cell>
          <cell r="J37">
            <v>49</v>
          </cell>
          <cell r="K37">
            <v>0</v>
          </cell>
          <cell r="O37">
            <v>9.8000000000000007</v>
          </cell>
          <cell r="Q37">
            <v>0</v>
          </cell>
          <cell r="R37">
            <v>0</v>
          </cell>
          <cell r="U37">
            <v>30.102040816326529</v>
          </cell>
          <cell r="V37">
            <v>30.102040816326529</v>
          </cell>
          <cell r="W37">
            <v>11.2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новинка / нужно увеличить продажи</v>
          </cell>
          <cell r="AD37">
            <v>0</v>
          </cell>
          <cell r="AE37">
            <v>10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315</v>
          </cell>
          <cell r="E38">
            <v>26</v>
          </cell>
          <cell r="F38">
            <v>289</v>
          </cell>
          <cell r="G38">
            <v>0.4</v>
          </cell>
          <cell r="H38">
            <v>180</v>
          </cell>
          <cell r="J38">
            <v>26</v>
          </cell>
          <cell r="K38">
            <v>0</v>
          </cell>
          <cell r="O38">
            <v>5.2</v>
          </cell>
          <cell r="Q38">
            <v>0</v>
          </cell>
          <cell r="R38">
            <v>0</v>
          </cell>
          <cell r="U38">
            <v>55.576923076923073</v>
          </cell>
          <cell r="V38">
            <v>55.576923076923073</v>
          </cell>
          <cell r="W38">
            <v>1.6</v>
          </cell>
          <cell r="X38">
            <v>11.2</v>
          </cell>
          <cell r="Y38">
            <v>9.4</v>
          </cell>
          <cell r="Z38">
            <v>12.2</v>
          </cell>
          <cell r="AA38">
            <v>8.1999999999999993</v>
          </cell>
          <cell r="AB38">
            <v>18.8</v>
          </cell>
          <cell r="AC38" t="str">
            <v>нужно увеличить продажи</v>
          </cell>
          <cell r="AD38">
            <v>0</v>
          </cell>
          <cell r="AE38">
            <v>16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K39">
            <v>0</v>
          </cell>
          <cell r="O39">
            <v>0</v>
          </cell>
          <cell r="P39">
            <v>80</v>
          </cell>
          <cell r="Q39">
            <v>96</v>
          </cell>
          <cell r="R39">
            <v>96</v>
          </cell>
          <cell r="S39">
            <v>96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1.2</v>
          </cell>
          <cell r="AA39">
            <v>2.6</v>
          </cell>
          <cell r="AB39">
            <v>2.6</v>
          </cell>
          <cell r="AD39">
            <v>67.199999999999989</v>
          </cell>
          <cell r="AE39">
            <v>8</v>
          </cell>
          <cell r="AF39">
            <v>12</v>
          </cell>
          <cell r="AG39">
            <v>67.199999999999989</v>
          </cell>
          <cell r="AH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-1</v>
          </cell>
          <cell r="F40">
            <v>-1</v>
          </cell>
          <cell r="G40">
            <v>0</v>
          </cell>
          <cell r="H40">
            <v>180</v>
          </cell>
          <cell r="K40">
            <v>0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2.4</v>
          </cell>
          <cell r="X40">
            <v>1.8</v>
          </cell>
          <cell r="Y40">
            <v>2.4</v>
          </cell>
          <cell r="Z40">
            <v>1.8</v>
          </cell>
          <cell r="AA40">
            <v>3</v>
          </cell>
          <cell r="AB40">
            <v>2.8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370</v>
          </cell>
          <cell r="E41">
            <v>51</v>
          </cell>
          <cell r="F41">
            <v>319</v>
          </cell>
          <cell r="G41">
            <v>0.7</v>
          </cell>
          <cell r="H41">
            <v>180</v>
          </cell>
          <cell r="J41">
            <v>51</v>
          </cell>
          <cell r="K41">
            <v>0</v>
          </cell>
          <cell r="O41">
            <v>10.199999999999999</v>
          </cell>
          <cell r="Q41">
            <v>0</v>
          </cell>
          <cell r="R41">
            <v>0</v>
          </cell>
          <cell r="U41">
            <v>31.274509803921571</v>
          </cell>
          <cell r="V41">
            <v>31.274509803921571</v>
          </cell>
          <cell r="W41">
            <v>12</v>
          </cell>
          <cell r="X41">
            <v>30.4</v>
          </cell>
          <cell r="Y41">
            <v>22</v>
          </cell>
          <cell r="Z41">
            <v>28.2</v>
          </cell>
          <cell r="AA41">
            <v>30.6</v>
          </cell>
          <cell r="AB41">
            <v>50.2</v>
          </cell>
          <cell r="AC41" t="str">
            <v>нужно увеличить продажи</v>
          </cell>
          <cell r="AD41">
            <v>0</v>
          </cell>
          <cell r="AE41">
            <v>8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168</v>
          </cell>
          <cell r="D42">
            <v>3</v>
          </cell>
          <cell r="E42">
            <v>14</v>
          </cell>
          <cell r="F42">
            <v>156</v>
          </cell>
          <cell r="G42">
            <v>0.9</v>
          </cell>
          <cell r="H42">
            <v>180</v>
          </cell>
          <cell r="J42">
            <v>15</v>
          </cell>
          <cell r="K42">
            <v>-1</v>
          </cell>
          <cell r="O42">
            <v>2.8</v>
          </cell>
          <cell r="Q42">
            <v>0</v>
          </cell>
          <cell r="R42">
            <v>0</v>
          </cell>
          <cell r="U42">
            <v>55.714285714285715</v>
          </cell>
          <cell r="V42">
            <v>55.714285714285715</v>
          </cell>
          <cell r="W42">
            <v>4.4000000000000004</v>
          </cell>
          <cell r="X42">
            <v>2</v>
          </cell>
          <cell r="Y42">
            <v>5.2</v>
          </cell>
          <cell r="Z42">
            <v>3.8</v>
          </cell>
          <cell r="AA42">
            <v>5.4</v>
          </cell>
          <cell r="AB42">
            <v>9.6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131</v>
          </cell>
          <cell r="E43">
            <v>8</v>
          </cell>
          <cell r="F43">
            <v>121</v>
          </cell>
          <cell r="G43">
            <v>0.43</v>
          </cell>
          <cell r="H43">
            <v>180</v>
          </cell>
          <cell r="J43">
            <v>8</v>
          </cell>
          <cell r="K43">
            <v>0</v>
          </cell>
          <cell r="O43">
            <v>1.6</v>
          </cell>
          <cell r="Q43">
            <v>0</v>
          </cell>
          <cell r="R43">
            <v>0</v>
          </cell>
          <cell r="U43">
            <v>75.625</v>
          </cell>
          <cell r="V43">
            <v>75.625</v>
          </cell>
          <cell r="W43">
            <v>3.2</v>
          </cell>
          <cell r="X43">
            <v>2</v>
          </cell>
          <cell r="Y43">
            <v>2</v>
          </cell>
          <cell r="Z43">
            <v>3</v>
          </cell>
          <cell r="AA43">
            <v>1.4</v>
          </cell>
          <cell r="AB43">
            <v>7.4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192</v>
          </cell>
          <cell r="R44">
            <v>192</v>
          </cell>
          <cell r="S44">
            <v>192</v>
          </cell>
          <cell r="U44" t="e">
            <v>#DIV/0!</v>
          </cell>
          <cell r="V44" t="e">
            <v>#DIV/0!</v>
          </cell>
          <cell r="W44">
            <v>0</v>
          </cell>
          <cell r="X44">
            <v>2.6</v>
          </cell>
          <cell r="Y44">
            <v>5.2</v>
          </cell>
          <cell r="Z44">
            <v>6</v>
          </cell>
          <cell r="AA44">
            <v>6.8</v>
          </cell>
          <cell r="AB44">
            <v>8.1999999999999993</v>
          </cell>
          <cell r="AD44">
            <v>172.8</v>
          </cell>
          <cell r="AE44">
            <v>8</v>
          </cell>
          <cell r="AF44">
            <v>24</v>
          </cell>
          <cell r="AG44">
            <v>172.8</v>
          </cell>
          <cell r="AH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121</v>
          </cell>
          <cell r="E45">
            <v>18</v>
          </cell>
          <cell r="F45">
            <v>103</v>
          </cell>
          <cell r="G45">
            <v>0.43</v>
          </cell>
          <cell r="H45">
            <v>180</v>
          </cell>
          <cell r="J45">
            <v>20</v>
          </cell>
          <cell r="K45">
            <v>-2</v>
          </cell>
          <cell r="O45">
            <v>3.6</v>
          </cell>
          <cell r="Q45">
            <v>0</v>
          </cell>
          <cell r="R45">
            <v>0</v>
          </cell>
          <cell r="U45">
            <v>28.611111111111111</v>
          </cell>
          <cell r="V45">
            <v>28.611111111111111</v>
          </cell>
          <cell r="W45">
            <v>4.2</v>
          </cell>
          <cell r="X45">
            <v>1.4</v>
          </cell>
          <cell r="Y45">
            <v>4.5999999999999996</v>
          </cell>
          <cell r="Z45">
            <v>5.8</v>
          </cell>
          <cell r="AA45">
            <v>6.4</v>
          </cell>
          <cell r="AB45">
            <v>6.6</v>
          </cell>
          <cell r="AC45" t="str">
            <v>нужно увеличить продажи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</v>
          </cell>
          <cell r="E46">
            <v>19</v>
          </cell>
          <cell r="F46">
            <v>49</v>
          </cell>
          <cell r="G46">
            <v>1</v>
          </cell>
          <cell r="H46">
            <v>180</v>
          </cell>
          <cell r="J46">
            <v>19</v>
          </cell>
          <cell r="K46">
            <v>0</v>
          </cell>
          <cell r="O46">
            <v>3.8</v>
          </cell>
          <cell r="P46">
            <v>46</v>
          </cell>
          <cell r="Q46">
            <v>120</v>
          </cell>
          <cell r="R46">
            <v>120</v>
          </cell>
          <cell r="S46">
            <v>120</v>
          </cell>
          <cell r="U46">
            <v>44.473684210526315</v>
          </cell>
          <cell r="V46">
            <v>12.894736842105264</v>
          </cell>
          <cell r="W46">
            <v>8</v>
          </cell>
          <cell r="X46">
            <v>4</v>
          </cell>
          <cell r="Y46">
            <v>4.8</v>
          </cell>
          <cell r="Z46">
            <v>3.8</v>
          </cell>
          <cell r="AA46">
            <v>6.8</v>
          </cell>
          <cell r="AB46">
            <v>7</v>
          </cell>
          <cell r="AD46">
            <v>120</v>
          </cell>
          <cell r="AE46">
            <v>5</v>
          </cell>
          <cell r="AF46">
            <v>24</v>
          </cell>
          <cell r="AG46">
            <v>120</v>
          </cell>
          <cell r="AH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81.400000000000006</v>
          </cell>
          <cell r="E47">
            <v>7.4</v>
          </cell>
          <cell r="F47">
            <v>74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R47">
            <v>0</v>
          </cell>
          <cell r="U47">
            <v>50</v>
          </cell>
          <cell r="V47">
            <v>50</v>
          </cell>
          <cell r="W47">
            <v>1.48</v>
          </cell>
          <cell r="X47">
            <v>2.2200000000000002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нужно увеличить продажи</v>
          </cell>
          <cell r="AD47">
            <v>0</v>
          </cell>
          <cell r="AE47">
            <v>3.7</v>
          </cell>
          <cell r="AF47">
            <v>0</v>
          </cell>
          <cell r="AG47">
            <v>0</v>
          </cell>
          <cell r="AH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902</v>
          </cell>
          <cell r="E48">
            <v>133</v>
          </cell>
          <cell r="F48">
            <v>743</v>
          </cell>
          <cell r="G48">
            <v>0.25</v>
          </cell>
          <cell r="H48">
            <v>180</v>
          </cell>
          <cell r="J48">
            <v>134</v>
          </cell>
          <cell r="K48">
            <v>-1</v>
          </cell>
          <cell r="O48">
            <v>26.6</v>
          </cell>
          <cell r="Q48">
            <v>168</v>
          </cell>
          <cell r="R48">
            <v>168</v>
          </cell>
          <cell r="S48">
            <v>168</v>
          </cell>
          <cell r="T48" t="str">
            <v>Продвижение</v>
          </cell>
          <cell r="U48">
            <v>34.248120300751879</v>
          </cell>
          <cell r="V48">
            <v>27.932330827067666</v>
          </cell>
          <cell r="W48">
            <v>36.200000000000003</v>
          </cell>
          <cell r="X48">
            <v>77.400000000000006</v>
          </cell>
          <cell r="Y48">
            <v>33.799999999999997</v>
          </cell>
          <cell r="Z48">
            <v>68.400000000000006</v>
          </cell>
          <cell r="AA48">
            <v>72.2</v>
          </cell>
          <cell r="AB48">
            <v>95.2</v>
          </cell>
          <cell r="AC48" t="str">
            <v>нужно увеличить продажи</v>
          </cell>
          <cell r="AD48">
            <v>42</v>
          </cell>
          <cell r="AE48">
            <v>12</v>
          </cell>
          <cell r="AF48">
            <v>14</v>
          </cell>
          <cell r="AG48">
            <v>42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409</v>
          </cell>
          <cell r="D49">
            <v>2</v>
          </cell>
          <cell r="E49">
            <v>64</v>
          </cell>
          <cell r="F49">
            <v>345</v>
          </cell>
          <cell r="G49">
            <v>0.3</v>
          </cell>
          <cell r="H49">
            <v>180</v>
          </cell>
          <cell r="J49">
            <v>65</v>
          </cell>
          <cell r="K49">
            <v>-1</v>
          </cell>
          <cell r="O49">
            <v>12.8</v>
          </cell>
          <cell r="Q49">
            <v>168</v>
          </cell>
          <cell r="R49">
            <v>168</v>
          </cell>
          <cell r="S49">
            <v>168</v>
          </cell>
          <cell r="T49" t="str">
            <v>Продвижение</v>
          </cell>
          <cell r="U49">
            <v>40.078125</v>
          </cell>
          <cell r="V49">
            <v>26.953125</v>
          </cell>
          <cell r="W49">
            <v>18.8</v>
          </cell>
          <cell r="X49">
            <v>35.200000000000003</v>
          </cell>
          <cell r="Y49">
            <v>34.4</v>
          </cell>
          <cell r="Z49">
            <v>34</v>
          </cell>
          <cell r="AA49">
            <v>37.799999999999997</v>
          </cell>
          <cell r="AB49">
            <v>67.8</v>
          </cell>
          <cell r="AC49" t="str">
            <v>нужно увеличить продажи</v>
          </cell>
          <cell r="AD49">
            <v>50.4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114.5</v>
          </cell>
          <cell r="F50">
            <v>114.5</v>
          </cell>
          <cell r="G50">
            <v>1</v>
          </cell>
          <cell r="H50">
            <v>180</v>
          </cell>
          <cell r="K50">
            <v>0</v>
          </cell>
          <cell r="O50">
            <v>0</v>
          </cell>
          <cell r="Q50">
            <v>168</v>
          </cell>
          <cell r="R50">
            <v>162</v>
          </cell>
          <cell r="S50">
            <v>168</v>
          </cell>
          <cell r="T50" t="str">
            <v>Продвижение</v>
          </cell>
          <cell r="U50" t="e">
            <v>#DIV/0!</v>
          </cell>
          <cell r="V50" t="e">
            <v>#DIV/0!</v>
          </cell>
          <cell r="W50">
            <v>2.2999999999999998</v>
          </cell>
          <cell r="X50">
            <v>1.08</v>
          </cell>
          <cell r="Y50">
            <v>2.88</v>
          </cell>
          <cell r="Z50">
            <v>4.68</v>
          </cell>
          <cell r="AA50">
            <v>4.32</v>
          </cell>
          <cell r="AB50">
            <v>4.32</v>
          </cell>
          <cell r="AC50" t="str">
            <v>нужно увеличить продажи</v>
          </cell>
          <cell r="AD50">
            <v>168</v>
          </cell>
          <cell r="AE50">
            <v>1.8</v>
          </cell>
          <cell r="AF50">
            <v>90</v>
          </cell>
          <cell r="AG50">
            <v>162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322</v>
          </cell>
          <cell r="D51">
            <v>2</v>
          </cell>
          <cell r="E51">
            <v>76</v>
          </cell>
          <cell r="F51">
            <v>247</v>
          </cell>
          <cell r="G51">
            <v>0.3</v>
          </cell>
          <cell r="H51">
            <v>180</v>
          </cell>
          <cell r="J51">
            <v>76</v>
          </cell>
          <cell r="K51">
            <v>0</v>
          </cell>
          <cell r="O51">
            <v>15.2</v>
          </cell>
          <cell r="P51">
            <v>133</v>
          </cell>
          <cell r="Q51">
            <v>336</v>
          </cell>
          <cell r="R51">
            <v>336</v>
          </cell>
          <cell r="S51">
            <v>336</v>
          </cell>
          <cell r="U51">
            <v>38.35526315789474</v>
          </cell>
          <cell r="V51">
            <v>16.25</v>
          </cell>
          <cell r="W51">
            <v>13.6</v>
          </cell>
          <cell r="X51">
            <v>20.2</v>
          </cell>
          <cell r="Y51">
            <v>10.199999999999999</v>
          </cell>
          <cell r="Z51">
            <v>36.799999999999997</v>
          </cell>
          <cell r="AA51">
            <v>20.2</v>
          </cell>
          <cell r="AB51">
            <v>20.399999999999999</v>
          </cell>
          <cell r="AD51">
            <v>100.8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237</v>
          </cell>
          <cell r="E52">
            <v>3</v>
          </cell>
          <cell r="F52">
            <v>228</v>
          </cell>
          <cell r="G52">
            <v>0.2</v>
          </cell>
          <cell r="H52">
            <v>365</v>
          </cell>
          <cell r="J52">
            <v>3</v>
          </cell>
          <cell r="K52">
            <v>0</v>
          </cell>
          <cell r="O52">
            <v>0.6</v>
          </cell>
          <cell r="Q52">
            <v>240</v>
          </cell>
          <cell r="R52">
            <v>240</v>
          </cell>
          <cell r="S52">
            <v>240</v>
          </cell>
          <cell r="T52" t="str">
            <v>Продвижение</v>
          </cell>
          <cell r="U52">
            <v>780</v>
          </cell>
          <cell r="V52">
            <v>380</v>
          </cell>
          <cell r="W52">
            <v>1.8</v>
          </cell>
          <cell r="X52">
            <v>11.6</v>
          </cell>
          <cell r="Y52">
            <v>5</v>
          </cell>
          <cell r="Z52">
            <v>4.8</v>
          </cell>
          <cell r="AA52">
            <v>9.4</v>
          </cell>
          <cell r="AB52">
            <v>14</v>
          </cell>
          <cell r="AC52" t="str">
            <v>нужно увеличить продажи</v>
          </cell>
          <cell r="AD52">
            <v>48</v>
          </cell>
          <cell r="AE52">
            <v>6</v>
          </cell>
          <cell r="AF52">
            <v>40</v>
          </cell>
          <cell r="AG52">
            <v>48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142</v>
          </cell>
          <cell r="E53">
            <v>3</v>
          </cell>
          <cell r="F53">
            <v>139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240</v>
          </cell>
          <cell r="R53">
            <v>240</v>
          </cell>
          <cell r="S53">
            <v>240</v>
          </cell>
          <cell r="T53" t="str">
            <v>Продвижение</v>
          </cell>
          <cell r="U53">
            <v>631.66666666666674</v>
          </cell>
          <cell r="V53">
            <v>231.66666666666669</v>
          </cell>
          <cell r="W53">
            <v>0.6</v>
          </cell>
          <cell r="X53">
            <v>11</v>
          </cell>
          <cell r="Y53">
            <v>8</v>
          </cell>
          <cell r="Z53">
            <v>6</v>
          </cell>
          <cell r="AA53">
            <v>0</v>
          </cell>
          <cell r="AB53">
            <v>6</v>
          </cell>
          <cell r="AC53" t="str">
            <v>нужно увеличить продажи</v>
          </cell>
          <cell r="AD53">
            <v>48</v>
          </cell>
          <cell r="AE53">
            <v>6</v>
          </cell>
          <cell r="AF53">
            <v>40</v>
          </cell>
          <cell r="AG53">
            <v>48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999</v>
          </cell>
          <cell r="E54">
            <v>228</v>
          </cell>
          <cell r="F54">
            <v>1</v>
          </cell>
          <cell r="G54">
            <v>0.3</v>
          </cell>
          <cell r="H54">
            <v>180</v>
          </cell>
          <cell r="J54">
            <v>564</v>
          </cell>
          <cell r="K54">
            <v>-336</v>
          </cell>
          <cell r="O54">
            <v>45.6</v>
          </cell>
          <cell r="P54">
            <v>1139</v>
          </cell>
          <cell r="Q54">
            <v>3920</v>
          </cell>
          <cell r="R54">
            <v>3920</v>
          </cell>
          <cell r="S54">
            <v>3920</v>
          </cell>
          <cell r="T54" t="str">
            <v>Продвижение</v>
          </cell>
          <cell r="U54">
            <v>85.98684210526315</v>
          </cell>
          <cell r="V54">
            <v>2.1929824561403508E-2</v>
          </cell>
          <cell r="W54">
            <v>267.39999999999998</v>
          </cell>
          <cell r="X54">
            <v>158.6</v>
          </cell>
          <cell r="Y54">
            <v>255</v>
          </cell>
          <cell r="Z54">
            <v>91.2</v>
          </cell>
          <cell r="AA54">
            <v>171.4</v>
          </cell>
          <cell r="AB54">
            <v>174.4</v>
          </cell>
          <cell r="AD54">
            <v>1176</v>
          </cell>
          <cell r="AE54">
            <v>14</v>
          </cell>
          <cell r="AF54">
            <v>280</v>
          </cell>
          <cell r="AG54">
            <v>1176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1154</v>
          </cell>
          <cell r="E55">
            <v>180</v>
          </cell>
          <cell r="F55">
            <v>865</v>
          </cell>
          <cell r="G55">
            <v>0.25</v>
          </cell>
          <cell r="H55">
            <v>180</v>
          </cell>
          <cell r="J55">
            <v>180</v>
          </cell>
          <cell r="K55">
            <v>0</v>
          </cell>
          <cell r="O55">
            <v>36</v>
          </cell>
          <cell r="Q55">
            <v>336</v>
          </cell>
          <cell r="R55">
            <v>336</v>
          </cell>
          <cell r="S55">
            <v>336</v>
          </cell>
          <cell r="T55" t="str">
            <v>Продвижение</v>
          </cell>
          <cell r="U55">
            <v>33.361111111111114</v>
          </cell>
          <cell r="V55">
            <v>24.027777777777779</v>
          </cell>
          <cell r="W55">
            <v>67.8</v>
          </cell>
          <cell r="X55">
            <v>104</v>
          </cell>
          <cell r="Y55">
            <v>70.599999999999994</v>
          </cell>
          <cell r="Z55">
            <v>93.6</v>
          </cell>
          <cell r="AA55">
            <v>84.6</v>
          </cell>
          <cell r="AB55">
            <v>124.2</v>
          </cell>
          <cell r="AD55">
            <v>84</v>
          </cell>
          <cell r="AE55">
            <v>12</v>
          </cell>
          <cell r="AF55">
            <v>28</v>
          </cell>
          <cell r="AG55">
            <v>84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1078</v>
          </cell>
          <cell r="D56">
            <v>2</v>
          </cell>
          <cell r="E56">
            <v>181</v>
          </cell>
          <cell r="F56">
            <v>838</v>
          </cell>
          <cell r="G56">
            <v>0.25</v>
          </cell>
          <cell r="H56">
            <v>180</v>
          </cell>
          <cell r="J56">
            <v>181</v>
          </cell>
          <cell r="K56">
            <v>0</v>
          </cell>
          <cell r="O56">
            <v>36.200000000000003</v>
          </cell>
          <cell r="Q56">
            <v>336</v>
          </cell>
          <cell r="R56">
            <v>336</v>
          </cell>
          <cell r="S56">
            <v>336</v>
          </cell>
          <cell r="T56" t="str">
            <v>Продвижение</v>
          </cell>
          <cell r="U56">
            <v>32.430939226519335</v>
          </cell>
          <cell r="V56">
            <v>23.149171270718231</v>
          </cell>
          <cell r="W56">
            <v>43.6</v>
          </cell>
          <cell r="X56">
            <v>91.6</v>
          </cell>
          <cell r="Y56">
            <v>62.6</v>
          </cell>
          <cell r="Z56">
            <v>86.8</v>
          </cell>
          <cell r="AA56">
            <v>72.8</v>
          </cell>
          <cell r="AB56">
            <v>111</v>
          </cell>
          <cell r="AD56">
            <v>84</v>
          </cell>
          <cell r="AE56">
            <v>12</v>
          </cell>
          <cell r="AF56">
            <v>28</v>
          </cell>
          <cell r="AG56">
            <v>84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70.2</v>
          </cell>
          <cell r="D57">
            <v>2.7</v>
          </cell>
          <cell r="E57">
            <v>27</v>
          </cell>
          <cell r="F57">
            <v>45.9</v>
          </cell>
          <cell r="G57">
            <v>1</v>
          </cell>
          <cell r="H57">
            <v>180</v>
          </cell>
          <cell r="J57">
            <v>27</v>
          </cell>
          <cell r="K57">
            <v>0</v>
          </cell>
          <cell r="O57">
            <v>5.4</v>
          </cell>
          <cell r="P57">
            <v>89.1</v>
          </cell>
          <cell r="Q57">
            <v>152</v>
          </cell>
          <cell r="R57">
            <v>151.20000000000002</v>
          </cell>
          <cell r="S57">
            <v>151</v>
          </cell>
          <cell r="U57">
            <v>36.5</v>
          </cell>
          <cell r="V57">
            <v>8.5</v>
          </cell>
          <cell r="W57">
            <v>4.32</v>
          </cell>
          <cell r="X57">
            <v>2.16</v>
          </cell>
          <cell r="Y57">
            <v>9.4599999999999991</v>
          </cell>
          <cell r="Z57">
            <v>10.8</v>
          </cell>
          <cell r="AA57">
            <v>9.92</v>
          </cell>
          <cell r="AB57">
            <v>11.88</v>
          </cell>
          <cell r="AD57">
            <v>152</v>
          </cell>
          <cell r="AE57">
            <v>2.7</v>
          </cell>
          <cell r="AF57">
            <v>56</v>
          </cell>
          <cell r="AG57">
            <v>151.20000000000002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162.30000000000001</v>
          </cell>
          <cell r="E58">
            <v>10</v>
          </cell>
          <cell r="F58">
            <v>152.30000000000001</v>
          </cell>
          <cell r="G58">
            <v>1</v>
          </cell>
          <cell r="H58">
            <v>180</v>
          </cell>
          <cell r="J58">
            <v>6.4</v>
          </cell>
          <cell r="K58">
            <v>3.5999999999999996</v>
          </cell>
          <cell r="O58">
            <v>2</v>
          </cell>
          <cell r="Q58">
            <v>0</v>
          </cell>
          <cell r="R58">
            <v>0</v>
          </cell>
          <cell r="U58">
            <v>76.150000000000006</v>
          </cell>
          <cell r="V58">
            <v>76.150000000000006</v>
          </cell>
          <cell r="W58">
            <v>2</v>
          </cell>
          <cell r="X58">
            <v>1</v>
          </cell>
          <cell r="Y58">
            <v>1</v>
          </cell>
          <cell r="Z58">
            <v>1</v>
          </cell>
          <cell r="AA58">
            <v>2.62</v>
          </cell>
          <cell r="AB58">
            <v>8.6999999999999993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565</v>
          </cell>
          <cell r="E59">
            <v>252</v>
          </cell>
          <cell r="F59">
            <v>313</v>
          </cell>
          <cell r="G59">
            <v>0.14000000000000001</v>
          </cell>
          <cell r="H59">
            <v>180</v>
          </cell>
          <cell r="J59">
            <v>252</v>
          </cell>
          <cell r="K59">
            <v>0</v>
          </cell>
          <cell r="O59">
            <v>50.4</v>
          </cell>
          <cell r="P59">
            <v>947</v>
          </cell>
          <cell r="Q59">
            <v>3168</v>
          </cell>
          <cell r="R59">
            <v>3168</v>
          </cell>
          <cell r="S59">
            <v>3168</v>
          </cell>
          <cell r="T59" t="str">
            <v>Продвижение</v>
          </cell>
          <cell r="U59">
            <v>69.067460317460316</v>
          </cell>
          <cell r="V59">
            <v>6.2103174603174605</v>
          </cell>
          <cell r="W59">
            <v>4.4000000000000004</v>
          </cell>
          <cell r="X59">
            <v>39.6</v>
          </cell>
          <cell r="Y59">
            <v>28</v>
          </cell>
          <cell r="Z59">
            <v>84.4</v>
          </cell>
          <cell r="AA59">
            <v>48.4</v>
          </cell>
          <cell r="AB59">
            <v>50.4</v>
          </cell>
          <cell r="AD59">
            <v>443.52000000000004</v>
          </cell>
          <cell r="AE59">
            <v>22</v>
          </cell>
          <cell r="AF59">
            <v>144</v>
          </cell>
          <cell r="AG59">
            <v>443.52000000000004</v>
          </cell>
          <cell r="AH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1"/>
  <sheetViews>
    <sheetView tabSelected="1" zoomScale="85" workbookViewId="0">
      <pane xSplit="4" ySplit="5" topLeftCell="E6" activePane="bottomRight" state="frozen"/>
      <selection pane="topRight" activeCell="C1" sqref="C1"/>
      <selection pane="bottomLeft" activeCell="A6" sqref="A6"/>
      <selection pane="bottomRight" activeCell="V4" sqref="V4"/>
    </sheetView>
  </sheetViews>
  <sheetFormatPr defaultRowHeight="15" x14ac:dyDescent="0.25"/>
  <cols>
    <col min="1" max="1" width="78.28515625" customWidth="1"/>
    <col min="2" max="2" width="6.5703125" customWidth="1"/>
    <col min="3" max="3" width="10.28515625" customWidth="1"/>
    <col min="4" max="4" width="4" customWidth="1"/>
    <col min="5" max="8" width="6.42578125" customWidth="1"/>
    <col min="9" max="9" width="5" style="8" customWidth="1"/>
    <col min="10" max="10" width="5" customWidth="1"/>
    <col min="11" max="11" width="1" customWidth="1"/>
    <col min="12" max="12" width="5.42578125" customWidth="1"/>
    <col min="13" max="13" width="6.5703125" customWidth="1"/>
    <col min="14" max="16" width="0.85546875" customWidth="1"/>
    <col min="17" max="17" width="6.140625" customWidth="1"/>
    <col min="18" max="19" width="8.5703125" customWidth="1"/>
    <col min="20" max="20" width="10.140625" customWidth="1"/>
    <col min="21" max="21" width="8.7109375" customWidth="1"/>
    <col min="22" max="22" width="13" customWidth="1"/>
    <col min="23" max="23" width="6" customWidth="1"/>
    <col min="24" max="24" width="5.85546875" customWidth="1"/>
    <col min="25" max="30" width="6" customWidth="1"/>
    <col min="31" max="31" width="20.85546875" customWidth="1"/>
    <col min="32" max="32" width="8" customWidth="1"/>
    <col min="33" max="33" width="7.7109375" style="8" customWidth="1"/>
    <col min="34" max="34" width="8" style="8" customWidth="1"/>
    <col min="35" max="54" width="8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4" t="s">
        <v>91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6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 t="s">
        <v>90</v>
      </c>
      <c r="S2" s="1" t="s">
        <v>102</v>
      </c>
      <c r="T2" s="14" t="s">
        <v>92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2" t="s">
        <v>90</v>
      </c>
      <c r="AG2" s="6"/>
      <c r="AH2" s="13"/>
      <c r="AI2" s="14" t="s">
        <v>91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/>
      <c r="C3" s="2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3" t="s">
        <v>15</v>
      </c>
      <c r="T3" s="3" t="s">
        <v>15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7" t="s">
        <v>23</v>
      </c>
      <c r="AH3" s="7" t="s">
        <v>24</v>
      </c>
      <c r="AI3" s="2" t="s">
        <v>25</v>
      </c>
      <c r="AJ3" s="11" t="s">
        <v>89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26</v>
      </c>
      <c r="Q4" s="1" t="s">
        <v>27</v>
      </c>
      <c r="R4" s="1"/>
      <c r="S4" s="1"/>
      <c r="T4" s="1"/>
      <c r="U4" s="1"/>
      <c r="V4" s="1"/>
      <c r="W4" s="1"/>
      <c r="X4" s="1"/>
      <c r="Y4" s="1" t="s">
        <v>95</v>
      </c>
      <c r="Z4" s="1" t="s">
        <v>94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/>
      <c r="AG4" s="6"/>
      <c r="AH4" s="6" t="s">
        <v>104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1"/>
      <c r="F5" s="1"/>
      <c r="G5" s="4">
        <f>SUM(G6:G491)</f>
        <v>1597.3</v>
      </c>
      <c r="H5" s="4">
        <f>SUM(H6:H491)</f>
        <v>13959.6</v>
      </c>
      <c r="I5" s="6"/>
      <c r="J5" s="1"/>
      <c r="K5" s="1"/>
      <c r="L5" s="4">
        <f t="shared" ref="L5:U5" si="0">SUM(L6:L491)</f>
        <v>2809.1000000000004</v>
      </c>
      <c r="M5" s="4">
        <f t="shared" si="0"/>
        <v>-1211.8000000000002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319.45999999999992</v>
      </c>
      <c r="R5" s="4">
        <v>1656</v>
      </c>
      <c r="S5" s="4">
        <f t="shared" si="0"/>
        <v>17352</v>
      </c>
      <c r="T5" s="4">
        <f t="shared" si="0"/>
        <v>12312</v>
      </c>
      <c r="U5" s="4">
        <f t="shared" si="0"/>
        <v>17352</v>
      </c>
      <c r="V5" s="1"/>
      <c r="W5" s="1"/>
      <c r="X5" s="1"/>
      <c r="Y5" s="4">
        <f t="shared" ref="Y5:AD5" si="1">SUM(Y6:Y491)</f>
        <v>579.98000000000013</v>
      </c>
      <c r="Z5" s="4">
        <f t="shared" si="1"/>
        <v>606.19999999999993</v>
      </c>
      <c r="AA5" s="4">
        <f t="shared" si="1"/>
        <v>515.06000000000006</v>
      </c>
      <c r="AB5" s="4">
        <f t="shared" si="1"/>
        <v>788.08</v>
      </c>
      <c r="AC5" s="4">
        <f t="shared" si="1"/>
        <v>1166.8600000000001</v>
      </c>
      <c r="AD5" s="4">
        <f t="shared" si="1"/>
        <v>1116.3600000000001</v>
      </c>
      <c r="AE5" s="1"/>
      <c r="AF5" s="4">
        <f>SUM(AF6:AF491)</f>
        <v>4928.76</v>
      </c>
      <c r="AG5" s="6"/>
      <c r="AH5" s="10">
        <f>SUM(AH6:AH491)</f>
        <v>1328</v>
      </c>
      <c r="AI5" s="4">
        <f>SUM(AI6:AI491)</f>
        <v>4945.5600000000004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5" t="s">
        <v>32</v>
      </c>
      <c r="B6" s="15"/>
      <c r="C6" s="15"/>
      <c r="D6" s="15" t="s">
        <v>33</v>
      </c>
      <c r="E6" s="15">
        <v>-15</v>
      </c>
      <c r="F6" s="15"/>
      <c r="G6" s="15"/>
      <c r="H6" s="15">
        <v>-15</v>
      </c>
      <c r="I6" s="16">
        <v>0</v>
      </c>
      <c r="J6" s="15" t="e">
        <v>#N/A</v>
      </c>
      <c r="K6" s="15"/>
      <c r="L6" s="15"/>
      <c r="M6" s="15">
        <f t="shared" ref="M6:M32" si="2">G6-L6</f>
        <v>0</v>
      </c>
      <c r="N6" s="15"/>
      <c r="O6" s="15"/>
      <c r="P6" s="15"/>
      <c r="Q6" s="15">
        <f>G6/5</f>
        <v>0</v>
      </c>
      <c r="R6" s="17"/>
      <c r="S6" s="17"/>
      <c r="T6" s="17"/>
      <c r="U6" s="17"/>
      <c r="V6" s="15"/>
      <c r="W6" s="15" t="e">
        <f>(H6+T6)/Q6</f>
        <v>#DIV/0!</v>
      </c>
      <c r="X6" s="15" t="e">
        <f>H6/Q6</f>
        <v>#DIV/0!</v>
      </c>
      <c r="Y6" s="15">
        <v>0</v>
      </c>
      <c r="Z6" s="15">
        <v>0</v>
      </c>
      <c r="AA6" s="15">
        <v>0.6</v>
      </c>
      <c r="AB6" s="15">
        <v>0</v>
      </c>
      <c r="AC6" s="15">
        <v>0</v>
      </c>
      <c r="AD6" s="15">
        <v>4</v>
      </c>
      <c r="AE6" s="15" t="s">
        <v>34</v>
      </c>
      <c r="AF6" s="15">
        <f>S6*I6</f>
        <v>0</v>
      </c>
      <c r="AG6" s="16">
        <v>0</v>
      </c>
      <c r="AH6" s="16"/>
      <c r="AI6" s="15"/>
      <c r="AJ6" s="15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/>
      <c r="C7" s="1"/>
      <c r="D7" s="1" t="s">
        <v>33</v>
      </c>
      <c r="E7" s="1">
        <v>875</v>
      </c>
      <c r="F7" s="1"/>
      <c r="G7" s="1">
        <v>22</v>
      </c>
      <c r="H7" s="1">
        <v>853</v>
      </c>
      <c r="I7" s="6">
        <v>0.3</v>
      </c>
      <c r="J7" s="1">
        <v>180</v>
      </c>
      <c r="K7" s="1"/>
      <c r="L7" s="1">
        <v>22</v>
      </c>
      <c r="M7" s="1">
        <f t="shared" si="2"/>
        <v>0</v>
      </c>
      <c r="N7" s="1"/>
      <c r="O7" s="1"/>
      <c r="P7" s="1"/>
      <c r="Q7" s="1">
        <f t="shared" ref="Q7:Q57" si="3">G7/5</f>
        <v>4.4000000000000004</v>
      </c>
      <c r="R7" s="5"/>
      <c r="S7" s="5"/>
      <c r="T7" s="5">
        <f>AG7*AH7</f>
        <v>0</v>
      </c>
      <c r="U7" s="5"/>
      <c r="V7" s="1"/>
      <c r="W7" s="1">
        <f t="shared" ref="W7:W56" si="4">(H7+T7)/Q7</f>
        <v>193.86363636363635</v>
      </c>
      <c r="X7" s="1">
        <f t="shared" ref="X7:X56" si="5">H7/Q7</f>
        <v>193.86363636363635</v>
      </c>
      <c r="Y7" s="1">
        <f>VLOOKUP(A7,[1]TDSheet!$A:$L,6,0)/5</f>
        <v>5.2</v>
      </c>
      <c r="Z7" s="1">
        <f>VLOOKUP(A7,[2]TDSheet!$A:$M,6,0)/5</f>
        <v>6.8</v>
      </c>
      <c r="AA7" s="1">
        <v>13.8</v>
      </c>
      <c r="AB7" s="1">
        <v>7.6</v>
      </c>
      <c r="AC7" s="1">
        <v>35</v>
      </c>
      <c r="AD7" s="1">
        <v>19.600000000000001</v>
      </c>
      <c r="AE7" s="20" t="s">
        <v>96</v>
      </c>
      <c r="AF7" s="1">
        <f t="shared" ref="AF7:AF57" si="6">S7*I7</f>
        <v>0</v>
      </c>
      <c r="AG7" s="6">
        <v>12</v>
      </c>
      <c r="AH7" s="6">
        <f>MROUND(S7,AG7*AJ7)/AG7</f>
        <v>0</v>
      </c>
      <c r="AI7" s="1">
        <f>AH7*AG7*I7</f>
        <v>0</v>
      </c>
      <c r="AJ7" s="1">
        <f>VLOOKUP(A7,[3]Sheet!$A:$AH,34,0)</f>
        <v>14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21">
        <v>0.3</v>
      </c>
      <c r="C8" s="21">
        <f>U8*B8</f>
        <v>100.8</v>
      </c>
      <c r="D8" s="1" t="s">
        <v>33</v>
      </c>
      <c r="E8" s="1">
        <v>387</v>
      </c>
      <c r="F8" s="1">
        <v>2</v>
      </c>
      <c r="G8" s="1">
        <v>37</v>
      </c>
      <c r="H8" s="1">
        <v>349</v>
      </c>
      <c r="I8" s="6">
        <v>0.3</v>
      </c>
      <c r="J8" s="1">
        <v>180</v>
      </c>
      <c r="K8" s="1"/>
      <c r="L8" s="1">
        <v>76</v>
      </c>
      <c r="M8" s="1">
        <f t="shared" si="2"/>
        <v>-39</v>
      </c>
      <c r="N8" s="1"/>
      <c r="O8" s="1"/>
      <c r="P8" s="1"/>
      <c r="Q8" s="1">
        <f t="shared" si="3"/>
        <v>7.4</v>
      </c>
      <c r="R8" s="5"/>
      <c r="S8" s="5">
        <f>U8</f>
        <v>336</v>
      </c>
      <c r="T8" s="5">
        <f t="shared" ref="T8:T26" si="7">AG8*AH8</f>
        <v>336</v>
      </c>
      <c r="U8" s="5">
        <v>336</v>
      </c>
      <c r="V8" s="1" t="s">
        <v>97</v>
      </c>
      <c r="W8" s="1">
        <f t="shared" si="4"/>
        <v>92.567567567567565</v>
      </c>
      <c r="X8" s="1">
        <f t="shared" si="5"/>
        <v>47.162162162162161</v>
      </c>
      <c r="Y8" s="1">
        <f>VLOOKUP(A8,[1]TDSheet!$A:$L,6,0)/5</f>
        <v>23</v>
      </c>
      <c r="Z8" s="1">
        <f>VLOOKUP(A8,[2]TDSheet!$A:$M,6,0)/5</f>
        <v>7.4</v>
      </c>
      <c r="AA8" s="1">
        <v>19.600000000000001</v>
      </c>
      <c r="AB8" s="1">
        <v>13.6</v>
      </c>
      <c r="AC8" s="1">
        <v>41.2</v>
      </c>
      <c r="AD8" s="1">
        <v>8</v>
      </c>
      <c r="AE8" s="18" t="s">
        <v>36</v>
      </c>
      <c r="AF8" s="1">
        <f t="shared" si="6"/>
        <v>100.8</v>
      </c>
      <c r="AG8" s="6">
        <v>12</v>
      </c>
      <c r="AH8" s="6">
        <f t="shared" ref="AH8:AH26" si="8">MROUND(S8,AG8*AJ8)/AG8</f>
        <v>28</v>
      </c>
      <c r="AI8" s="1">
        <f t="shared" ref="AI8:AI26" si="9">AH8*AG8*I8</f>
        <v>100.8</v>
      </c>
      <c r="AJ8" s="1">
        <f>VLOOKUP(A8,[3]Sheet!$A:$AH,34,0)</f>
        <v>14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/>
      <c r="C9" s="1"/>
      <c r="D9" s="1" t="s">
        <v>33</v>
      </c>
      <c r="E9" s="1">
        <v>627</v>
      </c>
      <c r="F9" s="1"/>
      <c r="G9" s="1">
        <v>62</v>
      </c>
      <c r="H9" s="1">
        <v>565</v>
      </c>
      <c r="I9" s="6">
        <v>0.3</v>
      </c>
      <c r="J9" s="1">
        <v>180</v>
      </c>
      <c r="K9" s="1"/>
      <c r="L9" s="1">
        <v>98</v>
      </c>
      <c r="M9" s="1">
        <f t="shared" si="2"/>
        <v>-36</v>
      </c>
      <c r="N9" s="1"/>
      <c r="O9" s="1"/>
      <c r="P9" s="1"/>
      <c r="Q9" s="1">
        <f t="shared" si="3"/>
        <v>12.4</v>
      </c>
      <c r="R9" s="5"/>
      <c r="S9" s="5"/>
      <c r="T9" s="5">
        <f t="shared" si="7"/>
        <v>0</v>
      </c>
      <c r="U9" s="5"/>
      <c r="V9" s="1"/>
      <c r="W9" s="1">
        <f t="shared" si="4"/>
        <v>45.564516129032256</v>
      </c>
      <c r="X9" s="1">
        <f t="shared" si="5"/>
        <v>45.564516129032256</v>
      </c>
      <c r="Y9" s="1">
        <f>VLOOKUP(A9,[1]TDSheet!$A:$L,6,0)/5</f>
        <v>20.6</v>
      </c>
      <c r="Z9" s="1">
        <f>VLOOKUP(A9,[2]TDSheet!$A:$M,6,0)/5</f>
        <v>14</v>
      </c>
      <c r="AA9" s="1">
        <v>30</v>
      </c>
      <c r="AB9" s="1">
        <v>9.4</v>
      </c>
      <c r="AC9" s="1">
        <v>55</v>
      </c>
      <c r="AD9" s="1">
        <v>47.4</v>
      </c>
      <c r="AE9" s="18" t="s">
        <v>36</v>
      </c>
      <c r="AF9" s="1">
        <f t="shared" si="6"/>
        <v>0</v>
      </c>
      <c r="AG9" s="6">
        <v>12</v>
      </c>
      <c r="AH9" s="6">
        <f t="shared" si="8"/>
        <v>0</v>
      </c>
      <c r="AI9" s="1">
        <f t="shared" si="9"/>
        <v>0</v>
      </c>
      <c r="AJ9" s="1">
        <f>VLOOKUP(A9,[3]Sheet!$A:$AH,34,0)</f>
        <v>14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39</v>
      </c>
      <c r="B10" s="21">
        <v>0.3</v>
      </c>
      <c r="C10" s="21">
        <f>U10*B10</f>
        <v>50.4</v>
      </c>
      <c r="D10" s="1" t="s">
        <v>33</v>
      </c>
      <c r="E10" s="1">
        <v>157</v>
      </c>
      <c r="F10" s="1"/>
      <c r="G10" s="1">
        <v>39</v>
      </c>
      <c r="H10" s="1">
        <v>116</v>
      </c>
      <c r="I10" s="6">
        <v>0.3</v>
      </c>
      <c r="J10" s="1">
        <v>180</v>
      </c>
      <c r="K10" s="1"/>
      <c r="L10" s="1">
        <v>101</v>
      </c>
      <c r="M10" s="1">
        <f t="shared" si="2"/>
        <v>-62</v>
      </c>
      <c r="N10" s="1"/>
      <c r="O10" s="1"/>
      <c r="P10" s="1"/>
      <c r="Q10" s="1">
        <f t="shared" si="3"/>
        <v>7.8</v>
      </c>
      <c r="R10" s="5">
        <v>118</v>
      </c>
      <c r="S10" s="5">
        <f>U10</f>
        <v>168</v>
      </c>
      <c r="T10" s="5">
        <f t="shared" si="7"/>
        <v>168</v>
      </c>
      <c r="U10" s="5">
        <v>168</v>
      </c>
      <c r="V10" s="1"/>
      <c r="W10" s="1">
        <f t="shared" si="4"/>
        <v>36.410256410256409</v>
      </c>
      <c r="X10" s="1">
        <f t="shared" si="5"/>
        <v>14.871794871794872</v>
      </c>
      <c r="Y10" s="1">
        <f>VLOOKUP(A10,[1]TDSheet!$A:$L,6,0)/5</f>
        <v>4.5999999999999996</v>
      </c>
      <c r="Z10" s="1">
        <f>VLOOKUP(A10,[2]TDSheet!$A:$M,6,0)/5</f>
        <v>5</v>
      </c>
      <c r="AA10" s="1">
        <v>0</v>
      </c>
      <c r="AB10" s="1">
        <v>0</v>
      </c>
      <c r="AC10" s="1">
        <v>2.4</v>
      </c>
      <c r="AD10" s="1">
        <v>83.8</v>
      </c>
      <c r="AE10" s="1"/>
      <c r="AF10" s="1">
        <f t="shared" si="6"/>
        <v>50.4</v>
      </c>
      <c r="AG10" s="6">
        <v>12</v>
      </c>
      <c r="AH10" s="6">
        <f t="shared" si="8"/>
        <v>14</v>
      </c>
      <c r="AI10" s="1">
        <f t="shared" si="9"/>
        <v>50.4</v>
      </c>
      <c r="AJ10" s="1">
        <f>VLOOKUP(A10,[3]Sheet!$A:$AH,34,0)</f>
        <v>14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40</v>
      </c>
      <c r="B11" s="1"/>
      <c r="C11" s="1"/>
      <c r="D11" s="1" t="s">
        <v>33</v>
      </c>
      <c r="E11" s="1">
        <v>630</v>
      </c>
      <c r="F11" s="1"/>
      <c r="G11" s="1">
        <v>100</v>
      </c>
      <c r="H11" s="1">
        <v>529</v>
      </c>
      <c r="I11" s="6">
        <v>0.3</v>
      </c>
      <c r="J11" s="1">
        <v>180</v>
      </c>
      <c r="K11" s="1"/>
      <c r="L11" s="1">
        <v>101</v>
      </c>
      <c r="M11" s="1">
        <f t="shared" si="2"/>
        <v>-1</v>
      </c>
      <c r="N11" s="1"/>
      <c r="O11" s="1"/>
      <c r="P11" s="1"/>
      <c r="Q11" s="1">
        <f t="shared" si="3"/>
        <v>20</v>
      </c>
      <c r="R11" s="5"/>
      <c r="S11" s="5"/>
      <c r="T11" s="5">
        <f t="shared" si="7"/>
        <v>0</v>
      </c>
      <c r="U11" s="5"/>
      <c r="V11" s="1"/>
      <c r="W11" s="1">
        <f t="shared" si="4"/>
        <v>26.45</v>
      </c>
      <c r="X11" s="1">
        <f t="shared" si="5"/>
        <v>26.45</v>
      </c>
      <c r="Y11" s="1">
        <f>VLOOKUP(A11,[1]TDSheet!$A:$L,6,0)/5</f>
        <v>15</v>
      </c>
      <c r="Z11" s="1">
        <f>VLOOKUP(A11,[2]TDSheet!$A:$M,6,0)/5</f>
        <v>13</v>
      </c>
      <c r="AA11" s="1">
        <v>10.8</v>
      </c>
      <c r="AB11" s="1">
        <v>25</v>
      </c>
      <c r="AC11" s="1">
        <v>54.6</v>
      </c>
      <c r="AD11" s="1">
        <v>50.8</v>
      </c>
      <c r="AE11" s="18" t="s">
        <v>36</v>
      </c>
      <c r="AF11" s="1">
        <f t="shared" si="6"/>
        <v>0</v>
      </c>
      <c r="AG11" s="6">
        <v>12</v>
      </c>
      <c r="AH11" s="6">
        <f t="shared" si="8"/>
        <v>0</v>
      </c>
      <c r="AI11" s="1">
        <f t="shared" si="9"/>
        <v>0</v>
      </c>
      <c r="AJ11" s="1">
        <f>VLOOKUP(A11,[3]Sheet!$A:$AH,34,0)</f>
        <v>14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21">
        <v>0.09</v>
      </c>
      <c r="C12" s="21">
        <f>U12*B12</f>
        <v>90.72</v>
      </c>
      <c r="D12" s="1" t="s">
        <v>33</v>
      </c>
      <c r="E12" s="1">
        <v>1123</v>
      </c>
      <c r="F12" s="1"/>
      <c r="G12" s="1">
        <v>3</v>
      </c>
      <c r="H12" s="1">
        <v>1120</v>
      </c>
      <c r="I12" s="6">
        <v>0.09</v>
      </c>
      <c r="J12" s="1">
        <v>180</v>
      </c>
      <c r="K12" s="1"/>
      <c r="L12" s="1">
        <v>3</v>
      </c>
      <c r="M12" s="1">
        <f t="shared" si="2"/>
        <v>0</v>
      </c>
      <c r="N12" s="1"/>
      <c r="O12" s="1"/>
      <c r="P12" s="1"/>
      <c r="Q12" s="1">
        <f t="shared" si="3"/>
        <v>0.6</v>
      </c>
      <c r="R12" s="5"/>
      <c r="S12" s="5">
        <f>U12</f>
        <v>1008</v>
      </c>
      <c r="T12" s="5">
        <f t="shared" si="7"/>
        <v>1008</v>
      </c>
      <c r="U12" s="5">
        <v>1008</v>
      </c>
      <c r="V12" s="1" t="s">
        <v>97</v>
      </c>
      <c r="W12" s="1">
        <f t="shared" si="4"/>
        <v>3546.666666666667</v>
      </c>
      <c r="X12" s="1">
        <f t="shared" si="5"/>
        <v>1866.6666666666667</v>
      </c>
      <c r="Y12" s="1">
        <f>VLOOKUP(A12,[1]TDSheet!$A:$L,6,0)/5</f>
        <v>24.2</v>
      </c>
      <c r="Z12" s="1">
        <f>VLOOKUP(A12,[2]TDSheet!$A:$M,6,0)/5</f>
        <v>50.6</v>
      </c>
      <c r="AA12" s="1">
        <v>25</v>
      </c>
      <c r="AB12" s="1">
        <v>32</v>
      </c>
      <c r="AC12" s="1">
        <v>19.8</v>
      </c>
      <c r="AD12" s="1">
        <v>25.2</v>
      </c>
      <c r="AE12" s="20" t="s">
        <v>96</v>
      </c>
      <c r="AF12" s="1">
        <f t="shared" si="6"/>
        <v>90.72</v>
      </c>
      <c r="AG12" s="6">
        <v>24</v>
      </c>
      <c r="AH12" s="6">
        <f t="shared" si="8"/>
        <v>42</v>
      </c>
      <c r="AI12" s="1">
        <f t="shared" si="9"/>
        <v>90.72</v>
      </c>
      <c r="AJ12" s="1">
        <f>VLOOKUP(A12,[3]Sheet!$A:$AH,34,0)</f>
        <v>14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42</v>
      </c>
      <c r="B13" s="1"/>
      <c r="C13" s="1"/>
      <c r="D13" s="1" t="s">
        <v>33</v>
      </c>
      <c r="E13" s="1">
        <v>270</v>
      </c>
      <c r="F13" s="1"/>
      <c r="G13" s="1">
        <v>42</v>
      </c>
      <c r="H13" s="1">
        <v>228</v>
      </c>
      <c r="I13" s="6">
        <v>0.36</v>
      </c>
      <c r="J13" s="1">
        <v>180</v>
      </c>
      <c r="K13" s="1"/>
      <c r="L13" s="1">
        <v>262</v>
      </c>
      <c r="M13" s="1">
        <f t="shared" si="2"/>
        <v>-220</v>
      </c>
      <c r="N13" s="1"/>
      <c r="O13" s="1"/>
      <c r="P13" s="1"/>
      <c r="Q13" s="1">
        <f t="shared" si="3"/>
        <v>8.4</v>
      </c>
      <c r="R13" s="5"/>
      <c r="S13" s="5"/>
      <c r="T13" s="5">
        <f t="shared" si="7"/>
        <v>0</v>
      </c>
      <c r="U13" s="5"/>
      <c r="V13" s="1"/>
      <c r="W13" s="1">
        <f t="shared" si="4"/>
        <v>27.142857142857142</v>
      </c>
      <c r="X13" s="1">
        <f t="shared" si="5"/>
        <v>27.142857142857142</v>
      </c>
      <c r="Y13" s="1">
        <f>VLOOKUP(A13,[1]TDSheet!$A:$L,6,0)/5</f>
        <v>3.2</v>
      </c>
      <c r="Z13" s="1">
        <f>VLOOKUP(A13,[2]TDSheet!$A:$M,6,0)/5</f>
        <v>5.8</v>
      </c>
      <c r="AA13" s="1">
        <v>10</v>
      </c>
      <c r="AB13" s="1">
        <v>6.6</v>
      </c>
      <c r="AC13" s="1">
        <v>11.6</v>
      </c>
      <c r="AD13" s="1">
        <v>10</v>
      </c>
      <c r="AE13" s="18" t="s">
        <v>36</v>
      </c>
      <c r="AF13" s="1">
        <f t="shared" si="6"/>
        <v>0</v>
      </c>
      <c r="AG13" s="6">
        <v>10</v>
      </c>
      <c r="AH13" s="6">
        <f t="shared" si="8"/>
        <v>0</v>
      </c>
      <c r="AI13" s="1">
        <f t="shared" si="9"/>
        <v>0</v>
      </c>
      <c r="AJ13" s="1">
        <f>VLOOKUP(A13,[3]Sheet!$A:$AH,34,0)</f>
        <v>14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43</v>
      </c>
      <c r="B14" s="1"/>
      <c r="C14" s="1"/>
      <c r="D14" s="1" t="s">
        <v>44</v>
      </c>
      <c r="E14" s="1">
        <v>101</v>
      </c>
      <c r="F14" s="1"/>
      <c r="G14" s="1">
        <v>10.5</v>
      </c>
      <c r="H14" s="1">
        <v>90.5</v>
      </c>
      <c r="I14" s="6">
        <v>1</v>
      </c>
      <c r="J14" s="1">
        <v>180</v>
      </c>
      <c r="K14" s="1"/>
      <c r="L14" s="1">
        <v>10.5</v>
      </c>
      <c r="M14" s="1">
        <f t="shared" si="2"/>
        <v>0</v>
      </c>
      <c r="N14" s="1"/>
      <c r="O14" s="1"/>
      <c r="P14" s="1"/>
      <c r="Q14" s="1">
        <f t="shared" si="3"/>
        <v>2.1</v>
      </c>
      <c r="R14" s="5"/>
      <c r="S14" s="5"/>
      <c r="T14" s="5">
        <f t="shared" si="7"/>
        <v>0</v>
      </c>
      <c r="U14" s="5"/>
      <c r="V14" s="1"/>
      <c r="W14" s="1">
        <f t="shared" si="4"/>
        <v>43.095238095238095</v>
      </c>
      <c r="X14" s="1">
        <f t="shared" si="5"/>
        <v>43.095238095238095</v>
      </c>
      <c r="Y14" s="1">
        <v>0</v>
      </c>
      <c r="Z14" s="1">
        <f>VLOOKUP(A14,[2]TDSheet!$A:$M,6,0)/5</f>
        <v>1.1000000000000001</v>
      </c>
      <c r="AA14" s="1">
        <v>1.1000000000000001</v>
      </c>
      <c r="AB14" s="1">
        <v>1.1000000000000001</v>
      </c>
      <c r="AC14" s="1">
        <v>1.1000000000000001</v>
      </c>
      <c r="AD14" s="1">
        <v>2.2000000000000002</v>
      </c>
      <c r="AE14" s="18" t="s">
        <v>36</v>
      </c>
      <c r="AF14" s="1">
        <f t="shared" si="6"/>
        <v>0</v>
      </c>
      <c r="AG14" s="6">
        <v>5.5</v>
      </c>
      <c r="AH14" s="6">
        <f t="shared" si="8"/>
        <v>0</v>
      </c>
      <c r="AI14" s="1">
        <f t="shared" si="9"/>
        <v>0</v>
      </c>
      <c r="AJ14" s="1">
        <f>VLOOKUP(A14,[3]Sheet!$A:$AH,34,0)</f>
        <v>12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45</v>
      </c>
      <c r="B15" s="21">
        <v>0.25</v>
      </c>
      <c r="C15" s="21">
        <f>U15*B15</f>
        <v>42</v>
      </c>
      <c r="D15" s="1" t="s">
        <v>33</v>
      </c>
      <c r="E15" s="1">
        <v>250</v>
      </c>
      <c r="F15" s="1"/>
      <c r="G15" s="1">
        <v>56</v>
      </c>
      <c r="H15" s="1">
        <v>194</v>
      </c>
      <c r="I15" s="6">
        <v>0.25</v>
      </c>
      <c r="J15" s="1">
        <v>180</v>
      </c>
      <c r="K15" s="1"/>
      <c r="L15" s="1">
        <v>61</v>
      </c>
      <c r="M15" s="1">
        <f t="shared" si="2"/>
        <v>-5</v>
      </c>
      <c r="N15" s="1"/>
      <c r="O15" s="1"/>
      <c r="P15" s="1"/>
      <c r="Q15" s="1">
        <f t="shared" si="3"/>
        <v>11.2</v>
      </c>
      <c r="R15" s="5">
        <v>86</v>
      </c>
      <c r="S15" s="5">
        <f>U15</f>
        <v>168</v>
      </c>
      <c r="T15" s="5">
        <f t="shared" si="7"/>
        <v>168</v>
      </c>
      <c r="U15" s="5">
        <v>168</v>
      </c>
      <c r="V15" s="1"/>
      <c r="W15" s="1">
        <f t="shared" si="4"/>
        <v>32.321428571428577</v>
      </c>
      <c r="X15" s="1">
        <f t="shared" si="5"/>
        <v>17.321428571428573</v>
      </c>
      <c r="Y15" s="1">
        <f>VLOOKUP(A15,[1]TDSheet!$A:$L,6,0)/5</f>
        <v>9.1999999999999993</v>
      </c>
      <c r="Z15" s="1">
        <f>VLOOKUP(A15,[2]TDSheet!$A:$M,6,0)/5</f>
        <v>11.4</v>
      </c>
      <c r="AA15" s="1">
        <v>10.8</v>
      </c>
      <c r="AB15" s="1">
        <v>19.2</v>
      </c>
      <c r="AC15" s="1">
        <v>45</v>
      </c>
      <c r="AD15" s="1">
        <v>36.4</v>
      </c>
      <c r="AE15" s="1"/>
      <c r="AF15" s="1">
        <f t="shared" si="6"/>
        <v>42</v>
      </c>
      <c r="AG15" s="6">
        <v>12</v>
      </c>
      <c r="AH15" s="6">
        <f t="shared" si="8"/>
        <v>14</v>
      </c>
      <c r="AI15" s="1">
        <f t="shared" si="9"/>
        <v>42</v>
      </c>
      <c r="AJ15" s="1">
        <f>VLOOKUP(A15,[3]Sheet!$A:$AH,34,0)</f>
        <v>14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46</v>
      </c>
      <c r="B16" s="1"/>
      <c r="C16" s="1"/>
      <c r="D16" s="1" t="s">
        <v>33</v>
      </c>
      <c r="E16" s="1">
        <v>664</v>
      </c>
      <c r="F16" s="1"/>
      <c r="G16" s="1">
        <v>33</v>
      </c>
      <c r="H16" s="1">
        <v>631</v>
      </c>
      <c r="I16" s="6">
        <v>0.25</v>
      </c>
      <c r="J16" s="1">
        <v>180</v>
      </c>
      <c r="K16" s="1"/>
      <c r="L16" s="1">
        <v>33</v>
      </c>
      <c r="M16" s="1">
        <f t="shared" si="2"/>
        <v>0</v>
      </c>
      <c r="N16" s="1"/>
      <c r="O16" s="1"/>
      <c r="P16" s="1"/>
      <c r="Q16" s="1">
        <f t="shared" si="3"/>
        <v>6.6</v>
      </c>
      <c r="R16" s="5"/>
      <c r="S16" s="5"/>
      <c r="T16" s="5">
        <f t="shared" si="7"/>
        <v>0</v>
      </c>
      <c r="U16" s="5"/>
      <c r="V16" s="1"/>
      <c r="W16" s="1">
        <f t="shared" si="4"/>
        <v>95.606060606060609</v>
      </c>
      <c r="X16" s="1">
        <f t="shared" si="5"/>
        <v>95.606060606060609</v>
      </c>
      <c r="Y16" s="1">
        <f>VLOOKUP(A16,[1]TDSheet!$A:$L,6,0)/5</f>
        <v>7.2</v>
      </c>
      <c r="Z16" s="1">
        <f>VLOOKUP(A16,[2]TDSheet!$A:$M,6,0)/5</f>
        <v>7.6</v>
      </c>
      <c r="AA16" s="1">
        <v>11.2</v>
      </c>
      <c r="AB16" s="1">
        <v>10.4</v>
      </c>
      <c r="AC16" s="1">
        <v>18.600000000000001</v>
      </c>
      <c r="AD16" s="1">
        <v>22.4</v>
      </c>
      <c r="AE16" s="18" t="s">
        <v>36</v>
      </c>
      <c r="AF16" s="1">
        <f t="shared" si="6"/>
        <v>0</v>
      </c>
      <c r="AG16" s="6">
        <v>12</v>
      </c>
      <c r="AH16" s="6">
        <f t="shared" si="8"/>
        <v>0</v>
      </c>
      <c r="AI16" s="1">
        <f t="shared" si="9"/>
        <v>0</v>
      </c>
      <c r="AJ16" s="1">
        <f>VLOOKUP(A16,[3]Sheet!$A:$AH,34,0)</f>
        <v>14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47</v>
      </c>
      <c r="B17" s="1"/>
      <c r="C17" s="1"/>
      <c r="D17" s="1" t="s">
        <v>44</v>
      </c>
      <c r="E17" s="1">
        <v>39.5</v>
      </c>
      <c r="F17" s="1"/>
      <c r="G17" s="1">
        <v>7.4</v>
      </c>
      <c r="H17" s="1">
        <v>32.1</v>
      </c>
      <c r="I17" s="6">
        <v>1</v>
      </c>
      <c r="J17" s="1">
        <v>180</v>
      </c>
      <c r="K17" s="1"/>
      <c r="L17" s="1">
        <v>7.4</v>
      </c>
      <c r="M17" s="1">
        <f t="shared" si="2"/>
        <v>0</v>
      </c>
      <c r="N17" s="1"/>
      <c r="O17" s="1"/>
      <c r="P17" s="1"/>
      <c r="Q17" s="1">
        <f t="shared" si="3"/>
        <v>1.48</v>
      </c>
      <c r="R17" s="5"/>
      <c r="S17" s="5"/>
      <c r="T17" s="5">
        <f t="shared" si="7"/>
        <v>0</v>
      </c>
      <c r="U17" s="5"/>
      <c r="V17" s="1"/>
      <c r="W17" s="1">
        <f t="shared" si="4"/>
        <v>21.689189189189189</v>
      </c>
      <c r="X17" s="1">
        <f t="shared" si="5"/>
        <v>21.689189189189189</v>
      </c>
      <c r="Y17" s="1">
        <v>0</v>
      </c>
      <c r="Z17" s="1">
        <f>VLOOKUP(A17,[2]TDSheet!$A:$M,6,0)/5</f>
        <v>1.48</v>
      </c>
      <c r="AA17" s="1">
        <v>1.48</v>
      </c>
      <c r="AB17" s="1">
        <v>0.74</v>
      </c>
      <c r="AC17" s="1">
        <v>2.96</v>
      </c>
      <c r="AD17" s="1">
        <v>0.74</v>
      </c>
      <c r="AE17" s="18" t="s">
        <v>36</v>
      </c>
      <c r="AF17" s="1">
        <f t="shared" si="6"/>
        <v>0</v>
      </c>
      <c r="AG17" s="6">
        <v>3.7</v>
      </c>
      <c r="AH17" s="6">
        <f t="shared" si="8"/>
        <v>0</v>
      </c>
      <c r="AI17" s="1">
        <f t="shared" si="9"/>
        <v>0</v>
      </c>
      <c r="AJ17" s="1">
        <f>VLOOKUP(A17,[3]Sheet!$A:$AH,34,0)</f>
        <v>14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48</v>
      </c>
      <c r="B18" s="21">
        <v>0.25</v>
      </c>
      <c r="C18" s="21">
        <f t="shared" ref="C18:C19" si="10">U18*B18</f>
        <v>84</v>
      </c>
      <c r="D18" s="1" t="s">
        <v>33</v>
      </c>
      <c r="E18" s="1">
        <v>469</v>
      </c>
      <c r="F18" s="1">
        <v>2</v>
      </c>
      <c r="G18" s="1">
        <v>33</v>
      </c>
      <c r="H18" s="1">
        <v>438</v>
      </c>
      <c r="I18" s="6">
        <v>0.25</v>
      </c>
      <c r="J18" s="1">
        <v>180</v>
      </c>
      <c r="K18" s="1"/>
      <c r="L18" s="1">
        <v>93</v>
      </c>
      <c r="M18" s="1">
        <f t="shared" si="2"/>
        <v>-60</v>
      </c>
      <c r="N18" s="1"/>
      <c r="O18" s="1"/>
      <c r="P18" s="1"/>
      <c r="Q18" s="1">
        <f t="shared" si="3"/>
        <v>6.6</v>
      </c>
      <c r="R18" s="5"/>
      <c r="S18" s="5">
        <f t="shared" ref="S18:S19" si="11">U18</f>
        <v>336</v>
      </c>
      <c r="T18" s="5">
        <f t="shared" si="7"/>
        <v>336</v>
      </c>
      <c r="U18" s="5">
        <v>336</v>
      </c>
      <c r="V18" s="1" t="s">
        <v>97</v>
      </c>
      <c r="W18" s="1">
        <f t="shared" si="4"/>
        <v>117.27272727272728</v>
      </c>
      <c r="X18" s="1">
        <f t="shared" si="5"/>
        <v>66.363636363636374</v>
      </c>
      <c r="Y18" s="1">
        <f>VLOOKUP(A18,[1]TDSheet!$A:$L,6,0)/5</f>
        <v>5.4</v>
      </c>
      <c r="Z18" s="1">
        <f>VLOOKUP(A18,[2]TDSheet!$A:$M,6,0)/5</f>
        <v>6.6</v>
      </c>
      <c r="AA18" s="1">
        <v>15.8</v>
      </c>
      <c r="AB18" s="1">
        <v>14.8</v>
      </c>
      <c r="AC18" s="1">
        <v>53.6</v>
      </c>
      <c r="AD18" s="1">
        <v>38.6</v>
      </c>
      <c r="AE18" s="20" t="s">
        <v>96</v>
      </c>
      <c r="AF18" s="1">
        <f t="shared" si="6"/>
        <v>84</v>
      </c>
      <c r="AG18" s="6">
        <v>6</v>
      </c>
      <c r="AH18" s="6">
        <f t="shared" si="8"/>
        <v>56</v>
      </c>
      <c r="AI18" s="1">
        <f t="shared" si="9"/>
        <v>84</v>
      </c>
      <c r="AJ18" s="1">
        <f>VLOOKUP(A18,[3]Sheet!$A:$AH,34,0)</f>
        <v>14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49</v>
      </c>
      <c r="B19" s="21">
        <v>0.25</v>
      </c>
      <c r="C19" s="21">
        <f t="shared" si="10"/>
        <v>21</v>
      </c>
      <c r="D19" s="1" t="s">
        <v>33</v>
      </c>
      <c r="E19" s="1">
        <v>236</v>
      </c>
      <c r="F19" s="1">
        <v>2</v>
      </c>
      <c r="G19" s="1">
        <v>57</v>
      </c>
      <c r="H19" s="1">
        <v>181</v>
      </c>
      <c r="I19" s="6">
        <v>0.25</v>
      </c>
      <c r="J19" s="1">
        <v>180</v>
      </c>
      <c r="K19" s="1"/>
      <c r="L19" s="1">
        <v>57</v>
      </c>
      <c r="M19" s="1">
        <f t="shared" si="2"/>
        <v>0</v>
      </c>
      <c r="N19" s="1"/>
      <c r="O19" s="1"/>
      <c r="P19" s="1"/>
      <c r="Q19" s="1">
        <f t="shared" si="3"/>
        <v>11.4</v>
      </c>
      <c r="R19" s="5">
        <v>47</v>
      </c>
      <c r="S19" s="5">
        <f t="shared" si="11"/>
        <v>84</v>
      </c>
      <c r="T19" s="5">
        <f t="shared" si="7"/>
        <v>84</v>
      </c>
      <c r="U19" s="5">
        <v>84</v>
      </c>
      <c r="V19" s="1"/>
      <c r="W19" s="1">
        <f t="shared" si="4"/>
        <v>23.245614035087719</v>
      </c>
      <c r="X19" s="1">
        <f t="shared" si="5"/>
        <v>15.87719298245614</v>
      </c>
      <c r="Y19" s="1">
        <f>VLOOKUP(A19,[1]TDSheet!$A:$L,6,0)/5</f>
        <v>5.2</v>
      </c>
      <c r="Z19" s="1">
        <f>VLOOKUP(A19,[2]TDSheet!$A:$M,6,0)/5</f>
        <v>8.4</v>
      </c>
      <c r="AA19" s="1">
        <v>6.4</v>
      </c>
      <c r="AB19" s="1">
        <v>14.2</v>
      </c>
      <c r="AC19" s="1">
        <v>27.8</v>
      </c>
      <c r="AD19" s="1">
        <v>21.2</v>
      </c>
      <c r="AE19" s="1"/>
      <c r="AF19" s="1">
        <f t="shared" si="6"/>
        <v>21</v>
      </c>
      <c r="AG19" s="6">
        <v>6</v>
      </c>
      <c r="AH19" s="6">
        <f t="shared" si="8"/>
        <v>14</v>
      </c>
      <c r="AI19" s="1">
        <f t="shared" si="9"/>
        <v>21</v>
      </c>
      <c r="AJ19" s="1">
        <f>VLOOKUP(A19,[3]Sheet!$A:$AH,34,0)</f>
        <v>14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50</v>
      </c>
      <c r="B20" s="1"/>
      <c r="C20" s="1"/>
      <c r="D20" s="1" t="s">
        <v>33</v>
      </c>
      <c r="E20" s="1">
        <v>487</v>
      </c>
      <c r="F20" s="1"/>
      <c r="G20" s="1">
        <v>82</v>
      </c>
      <c r="H20" s="1">
        <v>405</v>
      </c>
      <c r="I20" s="6">
        <v>0.25</v>
      </c>
      <c r="J20" s="1">
        <v>180</v>
      </c>
      <c r="K20" s="1"/>
      <c r="L20" s="1">
        <v>82</v>
      </c>
      <c r="M20" s="1">
        <f t="shared" si="2"/>
        <v>0</v>
      </c>
      <c r="N20" s="1"/>
      <c r="O20" s="1"/>
      <c r="P20" s="1"/>
      <c r="Q20" s="1">
        <f t="shared" si="3"/>
        <v>16.399999999999999</v>
      </c>
      <c r="R20" s="5"/>
      <c r="S20" s="5"/>
      <c r="T20" s="5">
        <f t="shared" si="7"/>
        <v>0</v>
      </c>
      <c r="U20" s="5"/>
      <c r="V20" s="1"/>
      <c r="W20" s="1">
        <f t="shared" si="4"/>
        <v>24.695121951219516</v>
      </c>
      <c r="X20" s="1">
        <f t="shared" si="5"/>
        <v>24.695121951219516</v>
      </c>
      <c r="Y20" s="1">
        <f>VLOOKUP(A20,[1]TDSheet!$A:$L,6,0)/5</f>
        <v>8.4</v>
      </c>
      <c r="Z20" s="1">
        <f>VLOOKUP(A20,[2]TDSheet!$A:$M,6,0)/5</f>
        <v>13.8</v>
      </c>
      <c r="AA20" s="1">
        <v>15.2</v>
      </c>
      <c r="AB20" s="1">
        <v>23.2</v>
      </c>
      <c r="AC20" s="1">
        <v>15</v>
      </c>
      <c r="AD20" s="1">
        <v>22.6</v>
      </c>
      <c r="AE20" s="18" t="s">
        <v>36</v>
      </c>
      <c r="AF20" s="1">
        <f t="shared" si="6"/>
        <v>0</v>
      </c>
      <c r="AG20" s="6">
        <v>12</v>
      </c>
      <c r="AH20" s="6">
        <f t="shared" si="8"/>
        <v>0</v>
      </c>
      <c r="AI20" s="1">
        <f t="shared" si="9"/>
        <v>0</v>
      </c>
      <c r="AJ20" s="1">
        <f>VLOOKUP(A20,[3]Sheet!$A:$AH,34,0)</f>
        <v>14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51</v>
      </c>
      <c r="B21" s="21">
        <v>0.25</v>
      </c>
      <c r="C21" s="21">
        <f>U21*B21</f>
        <v>42</v>
      </c>
      <c r="D21" s="1" t="s">
        <v>33</v>
      </c>
      <c r="E21" s="1">
        <v>285</v>
      </c>
      <c r="F21" s="1"/>
      <c r="G21" s="1">
        <v>61</v>
      </c>
      <c r="H21" s="1">
        <v>221</v>
      </c>
      <c r="I21" s="6">
        <v>0.25</v>
      </c>
      <c r="J21" s="1">
        <v>180</v>
      </c>
      <c r="K21" s="1"/>
      <c r="L21" s="1">
        <v>64</v>
      </c>
      <c r="M21" s="1">
        <f t="shared" si="2"/>
        <v>-3</v>
      </c>
      <c r="N21" s="1"/>
      <c r="O21" s="1"/>
      <c r="P21" s="1"/>
      <c r="Q21" s="1">
        <f t="shared" si="3"/>
        <v>12.2</v>
      </c>
      <c r="R21" s="5">
        <v>84</v>
      </c>
      <c r="S21" s="5">
        <f>U21</f>
        <v>168</v>
      </c>
      <c r="T21" s="5">
        <f t="shared" si="7"/>
        <v>168</v>
      </c>
      <c r="U21" s="5">
        <v>168</v>
      </c>
      <c r="V21" s="1"/>
      <c r="W21" s="1">
        <f t="shared" si="4"/>
        <v>31.885245901639347</v>
      </c>
      <c r="X21" s="1">
        <f t="shared" si="5"/>
        <v>18.114754098360656</v>
      </c>
      <c r="Y21" s="1">
        <f>VLOOKUP(A21,[1]TDSheet!$A:$L,6,0)/5</f>
        <v>8.1999999999999993</v>
      </c>
      <c r="Z21" s="1">
        <f>VLOOKUP(A21,[2]TDSheet!$A:$M,6,0)/5</f>
        <v>10.199999999999999</v>
      </c>
      <c r="AA21" s="1">
        <v>8.1999999999999993</v>
      </c>
      <c r="AB21" s="1">
        <v>10</v>
      </c>
      <c r="AC21" s="1">
        <v>8.1999999999999993</v>
      </c>
      <c r="AD21" s="1">
        <v>11.8</v>
      </c>
      <c r="AE21" s="1"/>
      <c r="AF21" s="1">
        <f t="shared" si="6"/>
        <v>42</v>
      </c>
      <c r="AG21" s="6">
        <v>12</v>
      </c>
      <c r="AH21" s="6">
        <f t="shared" si="8"/>
        <v>14</v>
      </c>
      <c r="AI21" s="1">
        <f t="shared" si="9"/>
        <v>42</v>
      </c>
      <c r="AJ21" s="1">
        <f>VLOOKUP(A21,[3]Sheet!$A:$AH,34,0)</f>
        <v>14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52</v>
      </c>
      <c r="B22" s="1"/>
      <c r="C22" s="1"/>
      <c r="D22" s="1" t="s">
        <v>33</v>
      </c>
      <c r="E22" s="1">
        <v>238</v>
      </c>
      <c r="F22" s="1"/>
      <c r="G22" s="1">
        <v>49</v>
      </c>
      <c r="H22" s="1">
        <v>188</v>
      </c>
      <c r="I22" s="6">
        <v>0.25</v>
      </c>
      <c r="J22" s="1">
        <v>180</v>
      </c>
      <c r="K22" s="1"/>
      <c r="L22" s="1">
        <v>50</v>
      </c>
      <c r="M22" s="1">
        <f t="shared" si="2"/>
        <v>-1</v>
      </c>
      <c r="N22" s="1"/>
      <c r="O22" s="1"/>
      <c r="P22" s="1"/>
      <c r="Q22" s="1">
        <f t="shared" si="3"/>
        <v>9.8000000000000007</v>
      </c>
      <c r="R22" s="5"/>
      <c r="S22" s="5"/>
      <c r="T22" s="5">
        <f t="shared" si="7"/>
        <v>0</v>
      </c>
      <c r="U22" s="5"/>
      <c r="V22" s="1"/>
      <c r="W22" s="1">
        <f t="shared" si="4"/>
        <v>19.183673469387752</v>
      </c>
      <c r="X22" s="1">
        <f t="shared" si="5"/>
        <v>19.183673469387752</v>
      </c>
      <c r="Y22" s="1">
        <f>VLOOKUP(A22,[1]TDSheet!$A:$L,6,0)/5</f>
        <v>4.5999999999999996</v>
      </c>
      <c r="Z22" s="1">
        <f>VLOOKUP(A22,[2]TDSheet!$A:$M,6,0)/5</f>
        <v>6.4</v>
      </c>
      <c r="AA22" s="1">
        <v>1.2</v>
      </c>
      <c r="AB22" s="1">
        <v>9.8000000000000007</v>
      </c>
      <c r="AC22" s="1">
        <v>7</v>
      </c>
      <c r="AD22" s="1">
        <v>12.8</v>
      </c>
      <c r="AE22" s="1"/>
      <c r="AF22" s="1">
        <f t="shared" si="6"/>
        <v>0</v>
      </c>
      <c r="AG22" s="6">
        <v>12</v>
      </c>
      <c r="AH22" s="6">
        <f t="shared" si="8"/>
        <v>0</v>
      </c>
      <c r="AI22" s="1">
        <f t="shared" si="9"/>
        <v>0</v>
      </c>
      <c r="AJ22" s="1">
        <f>VLOOKUP(A22,[3]Sheet!$A:$AH,34,0)</f>
        <v>14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53</v>
      </c>
      <c r="B23" s="1"/>
      <c r="C23" s="1"/>
      <c r="D23" s="1" t="s">
        <v>44</v>
      </c>
      <c r="E23" s="1">
        <v>96.6</v>
      </c>
      <c r="F23" s="1">
        <v>6</v>
      </c>
      <c r="G23" s="1">
        <v>6</v>
      </c>
      <c r="H23" s="1">
        <v>90.6</v>
      </c>
      <c r="I23" s="6">
        <v>1</v>
      </c>
      <c r="J23" s="1">
        <v>180</v>
      </c>
      <c r="K23" s="1"/>
      <c r="L23" s="1">
        <v>14.7</v>
      </c>
      <c r="M23" s="1">
        <f t="shared" si="2"/>
        <v>-8.6999999999999993</v>
      </c>
      <c r="N23" s="1"/>
      <c r="O23" s="1"/>
      <c r="P23" s="1"/>
      <c r="Q23" s="1">
        <f t="shared" si="3"/>
        <v>1.2</v>
      </c>
      <c r="R23" s="5"/>
      <c r="S23" s="5"/>
      <c r="T23" s="5">
        <f t="shared" si="7"/>
        <v>0</v>
      </c>
      <c r="U23" s="5"/>
      <c r="V23" s="1"/>
      <c r="W23" s="1">
        <f t="shared" si="4"/>
        <v>75.5</v>
      </c>
      <c r="X23" s="1">
        <f t="shared" si="5"/>
        <v>75.5</v>
      </c>
      <c r="Y23" s="1">
        <f>VLOOKUP(A23,[1]TDSheet!$A:$L,6,0)/5</f>
        <v>1.2</v>
      </c>
      <c r="Z23" s="1">
        <f>VLOOKUP(A23,[2]TDSheet!$A:$M,6,0)/5</f>
        <v>3.6</v>
      </c>
      <c r="AA23" s="1">
        <v>1.2</v>
      </c>
      <c r="AB23" s="1">
        <v>3.6</v>
      </c>
      <c r="AC23" s="1">
        <v>1.2</v>
      </c>
      <c r="AD23" s="1">
        <v>3.6</v>
      </c>
      <c r="AE23" s="20" t="s">
        <v>96</v>
      </c>
      <c r="AF23" s="1">
        <f t="shared" si="6"/>
        <v>0</v>
      </c>
      <c r="AG23" s="6">
        <v>6</v>
      </c>
      <c r="AH23" s="6">
        <f t="shared" si="8"/>
        <v>0</v>
      </c>
      <c r="AI23" s="1">
        <f t="shared" si="9"/>
        <v>0</v>
      </c>
      <c r="AJ23" s="1">
        <f>VLOOKUP(A23,[3]Sheet!$A:$AH,34,0)</f>
        <v>12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54</v>
      </c>
      <c r="B24" s="1"/>
      <c r="C24" s="1"/>
      <c r="D24" s="1" t="s">
        <v>33</v>
      </c>
      <c r="E24" s="1">
        <v>1195</v>
      </c>
      <c r="F24" s="1"/>
      <c r="G24" s="1">
        <v>36</v>
      </c>
      <c r="H24" s="1">
        <v>1159</v>
      </c>
      <c r="I24" s="6">
        <v>0.25</v>
      </c>
      <c r="J24" s="1">
        <v>180</v>
      </c>
      <c r="K24" s="1"/>
      <c r="L24" s="1">
        <v>216</v>
      </c>
      <c r="M24" s="1">
        <f t="shared" si="2"/>
        <v>-180</v>
      </c>
      <c r="N24" s="1"/>
      <c r="O24" s="1"/>
      <c r="P24" s="1"/>
      <c r="Q24" s="1">
        <f t="shared" si="3"/>
        <v>7.2</v>
      </c>
      <c r="R24" s="5"/>
      <c r="S24" s="5"/>
      <c r="T24" s="5">
        <f t="shared" si="7"/>
        <v>0</v>
      </c>
      <c r="U24" s="5"/>
      <c r="V24" s="1"/>
      <c r="W24" s="1">
        <f t="shared" si="4"/>
        <v>160.97222222222223</v>
      </c>
      <c r="X24" s="1">
        <f t="shared" si="5"/>
        <v>160.97222222222223</v>
      </c>
      <c r="Y24" s="1">
        <f>VLOOKUP(A24,[1]TDSheet!$A:$L,6,0)/5</f>
        <v>22.4</v>
      </c>
      <c r="Z24" s="1">
        <f>VLOOKUP(A24,[2]TDSheet!$A:$M,6,0)/5</f>
        <v>29.6</v>
      </c>
      <c r="AA24" s="1">
        <v>25.8</v>
      </c>
      <c r="AB24" s="1">
        <v>30.8</v>
      </c>
      <c r="AC24" s="1">
        <v>21.2</v>
      </c>
      <c r="AD24" s="1">
        <v>5</v>
      </c>
      <c r="AE24" s="20" t="s">
        <v>96</v>
      </c>
      <c r="AF24" s="1">
        <f t="shared" si="6"/>
        <v>0</v>
      </c>
      <c r="AG24" s="6">
        <v>12</v>
      </c>
      <c r="AH24" s="6">
        <f t="shared" si="8"/>
        <v>0</v>
      </c>
      <c r="AI24" s="1">
        <f t="shared" si="9"/>
        <v>0</v>
      </c>
      <c r="AJ24" s="1">
        <f>VLOOKUP(A24,[3]Sheet!$A:$AH,34,0)</f>
        <v>14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55</v>
      </c>
      <c r="B25" s="1"/>
      <c r="C25" s="1"/>
      <c r="D25" s="1" t="s">
        <v>33</v>
      </c>
      <c r="E25" s="1">
        <v>722</v>
      </c>
      <c r="F25" s="1"/>
      <c r="G25" s="1">
        <v>21</v>
      </c>
      <c r="H25" s="1">
        <v>701</v>
      </c>
      <c r="I25" s="6">
        <v>0.4</v>
      </c>
      <c r="J25" s="1">
        <v>180</v>
      </c>
      <c r="K25" s="1"/>
      <c r="L25" s="1">
        <v>21</v>
      </c>
      <c r="M25" s="1">
        <f t="shared" si="2"/>
        <v>0</v>
      </c>
      <c r="N25" s="1"/>
      <c r="O25" s="1"/>
      <c r="P25" s="1"/>
      <c r="Q25" s="1">
        <f t="shared" si="3"/>
        <v>4.2</v>
      </c>
      <c r="R25" s="5"/>
      <c r="S25" s="5"/>
      <c r="T25" s="5">
        <f t="shared" si="7"/>
        <v>0</v>
      </c>
      <c r="U25" s="5"/>
      <c r="V25" s="1"/>
      <c r="W25" s="1">
        <f t="shared" si="4"/>
        <v>166.9047619047619</v>
      </c>
      <c r="X25" s="1">
        <f t="shared" si="5"/>
        <v>166.9047619047619</v>
      </c>
      <c r="Y25" s="1">
        <f>VLOOKUP(A25,[1]TDSheet!$A:$L,6,0)/5</f>
        <v>1.8</v>
      </c>
      <c r="Z25" s="1">
        <f>VLOOKUP(A25,[2]TDSheet!$A:$M,6,0)/5</f>
        <v>0.2</v>
      </c>
      <c r="AA25" s="1">
        <v>2.2000000000000002</v>
      </c>
      <c r="AB25" s="1">
        <v>1.4</v>
      </c>
      <c r="AC25" s="1">
        <v>0</v>
      </c>
      <c r="AD25" s="1">
        <v>0</v>
      </c>
      <c r="AE25" s="20" t="s">
        <v>96</v>
      </c>
      <c r="AF25" s="1">
        <f t="shared" si="6"/>
        <v>0</v>
      </c>
      <c r="AG25" s="6">
        <v>16</v>
      </c>
      <c r="AH25" s="6">
        <f t="shared" si="8"/>
        <v>0</v>
      </c>
      <c r="AI25" s="1">
        <f t="shared" si="9"/>
        <v>0</v>
      </c>
      <c r="AJ25" s="1">
        <f>VLOOKUP(A25,[3]Sheet!$A:$AH,34,0)</f>
        <v>12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56</v>
      </c>
      <c r="B26" s="1"/>
      <c r="C26" s="1"/>
      <c r="D26" s="1" t="s">
        <v>33</v>
      </c>
      <c r="E26" s="1">
        <v>310</v>
      </c>
      <c r="F26" s="1"/>
      <c r="G26" s="1">
        <v>23</v>
      </c>
      <c r="H26" s="1">
        <v>287</v>
      </c>
      <c r="I26" s="6">
        <v>0.7</v>
      </c>
      <c r="J26" s="1">
        <v>180</v>
      </c>
      <c r="K26" s="1"/>
      <c r="L26" s="1">
        <v>23</v>
      </c>
      <c r="M26" s="1">
        <f t="shared" si="2"/>
        <v>0</v>
      </c>
      <c r="N26" s="1"/>
      <c r="O26" s="1"/>
      <c r="P26" s="1"/>
      <c r="Q26" s="1">
        <f t="shared" si="3"/>
        <v>4.5999999999999996</v>
      </c>
      <c r="R26" s="5"/>
      <c r="S26" s="5"/>
      <c r="T26" s="5">
        <f t="shared" si="7"/>
        <v>0</v>
      </c>
      <c r="U26" s="5"/>
      <c r="V26" s="1"/>
      <c r="W26" s="1">
        <f t="shared" si="4"/>
        <v>62.391304347826093</v>
      </c>
      <c r="X26" s="1">
        <f t="shared" si="5"/>
        <v>62.391304347826093</v>
      </c>
      <c r="Y26" s="1">
        <f>VLOOKUP(A26,[1]TDSheet!$A:$L,6,0)/5</f>
        <v>2.8</v>
      </c>
      <c r="Z26" s="1">
        <f>VLOOKUP(A26,[2]TDSheet!$A:$M,6,0)/5</f>
        <v>0.6</v>
      </c>
      <c r="AA26" s="1">
        <v>4.2</v>
      </c>
      <c r="AB26" s="1">
        <v>5.2</v>
      </c>
      <c r="AC26" s="1">
        <v>0</v>
      </c>
      <c r="AD26" s="1">
        <v>0</v>
      </c>
      <c r="AE26" s="20" t="s">
        <v>96</v>
      </c>
      <c r="AF26" s="1">
        <f t="shared" si="6"/>
        <v>0</v>
      </c>
      <c r="AG26" s="6">
        <v>10</v>
      </c>
      <c r="AH26" s="6">
        <f t="shared" si="8"/>
        <v>0</v>
      </c>
      <c r="AI26" s="1">
        <f t="shared" si="9"/>
        <v>0</v>
      </c>
      <c r="AJ26" s="1">
        <f>VLOOKUP(A26,[3]Sheet!$A:$AH,34,0)</f>
        <v>12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5" t="s">
        <v>57</v>
      </c>
      <c r="B27" s="15"/>
      <c r="C27" s="15"/>
      <c r="D27" s="15" t="s">
        <v>33</v>
      </c>
      <c r="E27" s="15">
        <v>79</v>
      </c>
      <c r="F27" s="15"/>
      <c r="G27" s="15">
        <v>29</v>
      </c>
      <c r="H27" s="15">
        <v>45</v>
      </c>
      <c r="I27" s="16">
        <v>0</v>
      </c>
      <c r="J27" s="15">
        <v>180</v>
      </c>
      <c r="K27" s="15"/>
      <c r="L27" s="15">
        <v>34</v>
      </c>
      <c r="M27" s="15">
        <f t="shared" si="2"/>
        <v>-5</v>
      </c>
      <c r="N27" s="15"/>
      <c r="O27" s="15"/>
      <c r="P27" s="15"/>
      <c r="Q27" s="15">
        <f t="shared" si="3"/>
        <v>5.8</v>
      </c>
      <c r="R27" s="17"/>
      <c r="S27" s="17"/>
      <c r="T27" s="17"/>
      <c r="U27" s="17"/>
      <c r="V27" s="15"/>
      <c r="W27" s="15">
        <f t="shared" si="4"/>
        <v>7.7586206896551726</v>
      </c>
      <c r="X27" s="15">
        <f t="shared" si="5"/>
        <v>7.7586206896551726</v>
      </c>
      <c r="Y27" s="15">
        <f>VLOOKUP(A27,[1]TDSheet!$A:$L,6,0)/5</f>
        <v>1</v>
      </c>
      <c r="Z27" s="15">
        <f>VLOOKUP(A27,[2]TDSheet!$A:$M,6,0)/5</f>
        <v>1</v>
      </c>
      <c r="AA27" s="15">
        <v>0.8</v>
      </c>
      <c r="AB27" s="15">
        <v>3.4</v>
      </c>
      <c r="AC27" s="15">
        <v>39.200000000000003</v>
      </c>
      <c r="AD27" s="15">
        <v>30.8</v>
      </c>
      <c r="AE27" s="18" t="s">
        <v>58</v>
      </c>
      <c r="AF27" s="15">
        <f t="shared" si="6"/>
        <v>0</v>
      </c>
      <c r="AG27" s="16">
        <v>0</v>
      </c>
      <c r="AH27" s="16"/>
      <c r="AI27" s="15"/>
      <c r="AJ27" s="15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/>
      <c r="C28" s="1"/>
      <c r="D28" s="1" t="s">
        <v>44</v>
      </c>
      <c r="E28" s="1">
        <v>91.8</v>
      </c>
      <c r="F28" s="1"/>
      <c r="G28" s="1">
        <v>2.7</v>
      </c>
      <c r="H28" s="1">
        <v>89.1</v>
      </c>
      <c r="I28" s="6">
        <v>1</v>
      </c>
      <c r="J28" s="1">
        <v>180</v>
      </c>
      <c r="K28" s="1"/>
      <c r="L28" s="1">
        <v>2.7</v>
      </c>
      <c r="M28" s="1">
        <f t="shared" si="2"/>
        <v>0</v>
      </c>
      <c r="N28" s="1"/>
      <c r="O28" s="1"/>
      <c r="P28" s="1"/>
      <c r="Q28" s="1">
        <f t="shared" si="3"/>
        <v>0.54</v>
      </c>
      <c r="R28" s="5"/>
      <c r="S28" s="5"/>
      <c r="T28" s="5">
        <f t="shared" ref="T28:T31" si="12">AG28*AH28</f>
        <v>0</v>
      </c>
      <c r="U28" s="5"/>
      <c r="V28" s="1"/>
      <c r="W28" s="1">
        <f t="shared" si="4"/>
        <v>164.99999999999997</v>
      </c>
      <c r="X28" s="1">
        <f t="shared" si="5"/>
        <v>164.99999999999997</v>
      </c>
      <c r="Y28" s="1">
        <v>0</v>
      </c>
      <c r="Z28" s="1">
        <v>0</v>
      </c>
      <c r="AA28" s="1">
        <v>0</v>
      </c>
      <c r="AB28" s="1">
        <v>0.54</v>
      </c>
      <c r="AC28" s="1">
        <v>0.54</v>
      </c>
      <c r="AD28" s="1">
        <v>1.08</v>
      </c>
      <c r="AE28" s="20" t="s">
        <v>96</v>
      </c>
      <c r="AF28" s="1">
        <f t="shared" si="6"/>
        <v>0</v>
      </c>
      <c r="AG28" s="6">
        <v>2.7</v>
      </c>
      <c r="AH28" s="6">
        <f t="shared" ref="AH28:AH31" si="13">MROUND(S28,AG28*AJ28)/AG28</f>
        <v>0</v>
      </c>
      <c r="AI28" s="1">
        <f t="shared" ref="AI28:AI31" si="14">AH28*AG28*I28</f>
        <v>0</v>
      </c>
      <c r="AJ28" s="1">
        <f>VLOOKUP(A28,[3]Sheet!$A:$AH,34,0)</f>
        <v>18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60</v>
      </c>
      <c r="B29" s="21">
        <v>1</v>
      </c>
      <c r="C29" s="21">
        <f t="shared" ref="C29:C31" si="15">U29*B29</f>
        <v>120</v>
      </c>
      <c r="D29" s="1" t="s">
        <v>44</v>
      </c>
      <c r="E29" s="1"/>
      <c r="F29" s="1"/>
      <c r="G29" s="1"/>
      <c r="H29" s="1"/>
      <c r="I29" s="6">
        <v>1</v>
      </c>
      <c r="J29" s="1">
        <v>180</v>
      </c>
      <c r="K29" s="1"/>
      <c r="L29" s="1"/>
      <c r="M29" s="1">
        <f t="shared" si="2"/>
        <v>0</v>
      </c>
      <c r="N29" s="1"/>
      <c r="O29" s="1"/>
      <c r="P29" s="1"/>
      <c r="Q29" s="1">
        <f t="shared" si="3"/>
        <v>0</v>
      </c>
      <c r="R29" s="5">
        <v>60</v>
      </c>
      <c r="S29" s="5">
        <f t="shared" ref="S29:S31" si="16">U29</f>
        <v>120</v>
      </c>
      <c r="T29" s="5">
        <f t="shared" si="12"/>
        <v>120</v>
      </c>
      <c r="U29" s="5">
        <v>120</v>
      </c>
      <c r="V29" s="1"/>
      <c r="W29" s="1" t="e">
        <f t="shared" si="4"/>
        <v>#DIV/0!</v>
      </c>
      <c r="X29" s="1" t="e">
        <f t="shared" si="5"/>
        <v>#DIV/0!</v>
      </c>
      <c r="Y29" s="1">
        <f>VLOOKUP(A29,[1]TDSheet!$A:$L,6,0)/5</f>
        <v>1</v>
      </c>
      <c r="Z29" s="1">
        <v>0</v>
      </c>
      <c r="AA29" s="1">
        <v>1</v>
      </c>
      <c r="AB29" s="1">
        <v>0</v>
      </c>
      <c r="AC29" s="1">
        <v>4</v>
      </c>
      <c r="AD29" s="1">
        <v>3</v>
      </c>
      <c r="AE29" s="1"/>
      <c r="AF29" s="1">
        <f t="shared" si="6"/>
        <v>120</v>
      </c>
      <c r="AG29" s="6">
        <v>5</v>
      </c>
      <c r="AH29" s="6">
        <f t="shared" si="13"/>
        <v>24</v>
      </c>
      <c r="AI29" s="1">
        <f t="shared" si="14"/>
        <v>120</v>
      </c>
      <c r="AJ29" s="1">
        <f>VLOOKUP(A29,[3]Sheet!$A:$AH,34,0)</f>
        <v>12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61</v>
      </c>
      <c r="B30" s="21">
        <v>0.4</v>
      </c>
      <c r="C30" s="21">
        <f t="shared" si="15"/>
        <v>153.60000000000002</v>
      </c>
      <c r="D30" s="1" t="s">
        <v>33</v>
      </c>
      <c r="E30" s="1">
        <v>269</v>
      </c>
      <c r="F30" s="1"/>
      <c r="G30" s="1">
        <v>65</v>
      </c>
      <c r="H30" s="1">
        <v>204</v>
      </c>
      <c r="I30" s="6">
        <v>0.4</v>
      </c>
      <c r="J30" s="1">
        <v>180</v>
      </c>
      <c r="K30" s="1"/>
      <c r="L30" s="1">
        <v>65</v>
      </c>
      <c r="M30" s="1">
        <f t="shared" si="2"/>
        <v>0</v>
      </c>
      <c r="N30" s="1"/>
      <c r="O30" s="1"/>
      <c r="P30" s="1"/>
      <c r="Q30" s="1">
        <f t="shared" si="3"/>
        <v>13</v>
      </c>
      <c r="R30" s="5">
        <v>121</v>
      </c>
      <c r="S30" s="5">
        <f t="shared" si="16"/>
        <v>384</v>
      </c>
      <c r="T30" s="5">
        <f t="shared" si="12"/>
        <v>384</v>
      </c>
      <c r="U30" s="5">
        <v>384</v>
      </c>
      <c r="V30" s="1" t="s">
        <v>99</v>
      </c>
      <c r="W30" s="1">
        <f t="shared" si="4"/>
        <v>45.230769230769234</v>
      </c>
      <c r="X30" s="1">
        <f t="shared" si="5"/>
        <v>15.692307692307692</v>
      </c>
      <c r="Y30" s="1">
        <f>VLOOKUP(A30,[1]TDSheet!$A:$L,6,0)/5</f>
        <v>5.2</v>
      </c>
      <c r="Z30" s="1">
        <f>VLOOKUP(A30,[2]TDSheet!$A:$M,6,0)/5</f>
        <v>5.8</v>
      </c>
      <c r="AA30" s="1">
        <v>12</v>
      </c>
      <c r="AB30" s="1">
        <v>11.2</v>
      </c>
      <c r="AC30" s="1">
        <v>0</v>
      </c>
      <c r="AD30" s="1">
        <v>0</v>
      </c>
      <c r="AE30" s="1"/>
      <c r="AF30" s="1">
        <f t="shared" si="6"/>
        <v>153.60000000000002</v>
      </c>
      <c r="AG30" s="6">
        <v>16</v>
      </c>
      <c r="AH30" s="6">
        <f t="shared" si="13"/>
        <v>24</v>
      </c>
      <c r="AI30" s="1">
        <f t="shared" si="14"/>
        <v>153.60000000000002</v>
      </c>
      <c r="AJ30" s="1">
        <f>VLOOKUP(A30,[3]Sheet!$A:$AH,34,0)</f>
        <v>12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62</v>
      </c>
      <c r="B31" s="21">
        <v>0.7</v>
      </c>
      <c r="C31" s="21">
        <f t="shared" si="15"/>
        <v>251.99999999999997</v>
      </c>
      <c r="D31" s="1" t="s">
        <v>33</v>
      </c>
      <c r="E31" s="1">
        <v>37</v>
      </c>
      <c r="F31" s="1"/>
      <c r="G31" s="1">
        <v>21</v>
      </c>
      <c r="H31" s="1">
        <v>16</v>
      </c>
      <c r="I31" s="6">
        <v>0.7</v>
      </c>
      <c r="J31" s="1">
        <v>180</v>
      </c>
      <c r="K31" s="1"/>
      <c r="L31" s="1">
        <v>75</v>
      </c>
      <c r="M31" s="1">
        <f t="shared" si="2"/>
        <v>-54</v>
      </c>
      <c r="N31" s="1"/>
      <c r="O31" s="1"/>
      <c r="P31" s="1"/>
      <c r="Q31" s="1">
        <f t="shared" si="3"/>
        <v>4.2</v>
      </c>
      <c r="R31" s="5">
        <v>68</v>
      </c>
      <c r="S31" s="5">
        <f t="shared" si="16"/>
        <v>360</v>
      </c>
      <c r="T31" s="5">
        <f t="shared" si="12"/>
        <v>360</v>
      </c>
      <c r="U31" s="5">
        <v>360</v>
      </c>
      <c r="V31" s="1" t="s">
        <v>99</v>
      </c>
      <c r="W31" s="1">
        <f t="shared" si="4"/>
        <v>89.523809523809518</v>
      </c>
      <c r="X31" s="1">
        <f t="shared" si="5"/>
        <v>3.8095238095238093</v>
      </c>
      <c r="Y31" s="1">
        <f>VLOOKUP(A31,[1]TDSheet!$A:$L,6,0)/5</f>
        <v>5.6</v>
      </c>
      <c r="Z31" s="1">
        <f>VLOOKUP(A31,[2]TDSheet!$A:$M,6,0)/5</f>
        <v>6.6</v>
      </c>
      <c r="AA31" s="1">
        <v>9</v>
      </c>
      <c r="AB31" s="1">
        <v>14.6</v>
      </c>
      <c r="AC31" s="1">
        <v>0</v>
      </c>
      <c r="AD31" s="1">
        <v>0</v>
      </c>
      <c r="AE31" s="1"/>
      <c r="AF31" s="1">
        <f t="shared" si="6"/>
        <v>251.99999999999997</v>
      </c>
      <c r="AG31" s="6">
        <v>10</v>
      </c>
      <c r="AH31" s="6">
        <f t="shared" si="13"/>
        <v>36</v>
      </c>
      <c r="AI31" s="1">
        <f t="shared" si="14"/>
        <v>251.99999999999997</v>
      </c>
      <c r="AJ31" s="1">
        <f>VLOOKUP(A31,[3]Sheet!$A:$AH,34,0)</f>
        <v>12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5" t="s">
        <v>63</v>
      </c>
      <c r="B32" s="15"/>
      <c r="C32" s="15"/>
      <c r="D32" s="15" t="s">
        <v>33</v>
      </c>
      <c r="E32" s="15">
        <v>1</v>
      </c>
      <c r="F32" s="15"/>
      <c r="G32" s="15"/>
      <c r="H32" s="15">
        <v>1</v>
      </c>
      <c r="I32" s="16">
        <v>0</v>
      </c>
      <c r="J32" s="15">
        <v>180</v>
      </c>
      <c r="K32" s="15"/>
      <c r="L32" s="15"/>
      <c r="M32" s="15">
        <f t="shared" si="2"/>
        <v>0</v>
      </c>
      <c r="N32" s="15"/>
      <c r="O32" s="15"/>
      <c r="P32" s="15"/>
      <c r="Q32" s="15">
        <f t="shared" si="3"/>
        <v>0</v>
      </c>
      <c r="R32" s="17"/>
      <c r="S32" s="17"/>
      <c r="T32" s="17"/>
      <c r="U32" s="17"/>
      <c r="V32" s="15"/>
      <c r="W32" s="15" t="e">
        <f t="shared" si="4"/>
        <v>#DIV/0!</v>
      </c>
      <c r="X32" s="15" t="e">
        <f t="shared" si="5"/>
        <v>#DIV/0!</v>
      </c>
      <c r="Y32" s="15">
        <v>0</v>
      </c>
      <c r="Z32" s="15">
        <v>0</v>
      </c>
      <c r="AA32" s="15">
        <v>0</v>
      </c>
      <c r="AB32" s="15">
        <v>0</v>
      </c>
      <c r="AC32" s="15">
        <v>56.4</v>
      </c>
      <c r="AD32" s="15">
        <v>39.6</v>
      </c>
      <c r="AE32" s="15" t="s">
        <v>64</v>
      </c>
      <c r="AF32" s="15">
        <f t="shared" si="6"/>
        <v>0</v>
      </c>
      <c r="AG32" s="16">
        <v>0</v>
      </c>
      <c r="AH32" s="16"/>
      <c r="AI32" s="15"/>
      <c r="AJ32" s="15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5" t="s">
        <v>65</v>
      </c>
      <c r="B33" s="15"/>
      <c r="C33" s="15"/>
      <c r="D33" s="15" t="s">
        <v>33</v>
      </c>
      <c r="E33" s="15">
        <v>149</v>
      </c>
      <c r="F33" s="15"/>
      <c r="G33" s="15">
        <v>10</v>
      </c>
      <c r="H33" s="15">
        <v>139</v>
      </c>
      <c r="I33" s="16">
        <v>0</v>
      </c>
      <c r="J33" s="15">
        <v>180</v>
      </c>
      <c r="K33" s="15"/>
      <c r="L33" s="15">
        <v>23</v>
      </c>
      <c r="M33" s="15">
        <f t="shared" ref="M33:M56" si="17">G33-L33</f>
        <v>-13</v>
      </c>
      <c r="N33" s="15"/>
      <c r="O33" s="15"/>
      <c r="P33" s="15"/>
      <c r="Q33" s="15">
        <f t="shared" si="3"/>
        <v>2</v>
      </c>
      <c r="R33" s="17"/>
      <c r="S33" s="17"/>
      <c r="T33" s="17"/>
      <c r="U33" s="17"/>
      <c r="V33" s="15"/>
      <c r="W33" s="15">
        <f t="shared" si="4"/>
        <v>69.5</v>
      </c>
      <c r="X33" s="15">
        <f t="shared" si="5"/>
        <v>69.5</v>
      </c>
      <c r="Y33" s="15">
        <v>0</v>
      </c>
      <c r="Z33" s="15">
        <v>0</v>
      </c>
      <c r="AA33" s="15">
        <v>1</v>
      </c>
      <c r="AB33" s="15">
        <v>0.8</v>
      </c>
      <c r="AC33" s="15">
        <v>36.200000000000003</v>
      </c>
      <c r="AD33" s="15">
        <v>41.6</v>
      </c>
      <c r="AE33" s="19" t="s">
        <v>93</v>
      </c>
      <c r="AF33" s="15">
        <f t="shared" si="6"/>
        <v>0</v>
      </c>
      <c r="AG33" s="16">
        <v>0</v>
      </c>
      <c r="AH33" s="16"/>
      <c r="AI33" s="15"/>
      <c r="AJ33" s="15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66</v>
      </c>
      <c r="B34" s="21">
        <v>0.4</v>
      </c>
      <c r="C34" s="21">
        <f t="shared" ref="C34:C35" si="18">U34*B34</f>
        <v>153.60000000000002</v>
      </c>
      <c r="D34" s="1" t="s">
        <v>33</v>
      </c>
      <c r="E34" s="1">
        <v>483</v>
      </c>
      <c r="F34" s="1"/>
      <c r="G34" s="1">
        <v>67</v>
      </c>
      <c r="H34" s="1">
        <v>416</v>
      </c>
      <c r="I34" s="6">
        <v>0.4</v>
      </c>
      <c r="J34" s="1">
        <v>180</v>
      </c>
      <c r="K34" s="1"/>
      <c r="L34" s="1">
        <v>54</v>
      </c>
      <c r="M34" s="1">
        <f t="shared" si="17"/>
        <v>13</v>
      </c>
      <c r="N34" s="1"/>
      <c r="O34" s="1"/>
      <c r="P34" s="1"/>
      <c r="Q34" s="1">
        <f t="shared" si="3"/>
        <v>13.4</v>
      </c>
      <c r="R34" s="5"/>
      <c r="S34" s="5">
        <f t="shared" ref="S34:S35" si="19">U34</f>
        <v>384</v>
      </c>
      <c r="T34" s="5">
        <f t="shared" ref="T34:T57" si="20">AG34*AH34</f>
        <v>384</v>
      </c>
      <c r="U34" s="5">
        <v>384</v>
      </c>
      <c r="V34" s="1" t="s">
        <v>98</v>
      </c>
      <c r="W34" s="1">
        <f t="shared" si="4"/>
        <v>59.701492537313435</v>
      </c>
      <c r="X34" s="1">
        <f t="shared" si="5"/>
        <v>31.044776119402986</v>
      </c>
      <c r="Y34" s="1">
        <f>VLOOKUP(A34,[1]TDSheet!$A:$L,6,0)/5</f>
        <v>12.8</v>
      </c>
      <c r="Z34" s="1">
        <f>VLOOKUP(A34,[2]TDSheet!$A:$M,6,0)/5</f>
        <v>3.2</v>
      </c>
      <c r="AA34" s="1">
        <v>6.8</v>
      </c>
      <c r="AB34" s="1">
        <v>10</v>
      </c>
      <c r="AC34" s="1">
        <v>0</v>
      </c>
      <c r="AD34" s="1">
        <v>0</v>
      </c>
      <c r="AE34" s="18" t="s">
        <v>36</v>
      </c>
      <c r="AF34" s="1">
        <f t="shared" si="6"/>
        <v>153.60000000000002</v>
      </c>
      <c r="AG34" s="6">
        <v>16</v>
      </c>
      <c r="AH34" s="6">
        <f t="shared" ref="AH34:AH56" si="21">MROUND(S34,AG34*AJ34)/AG34</f>
        <v>24</v>
      </c>
      <c r="AI34" s="1">
        <f t="shared" ref="AI34:AI57" si="22">AH34*AG34*I34</f>
        <v>153.60000000000002</v>
      </c>
      <c r="AJ34" s="1">
        <f>VLOOKUP(A34,[3]Sheet!$A:$AH,34,0)</f>
        <v>12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67</v>
      </c>
      <c r="B35" s="21">
        <v>0.7</v>
      </c>
      <c r="C35" s="21">
        <f t="shared" si="18"/>
        <v>420</v>
      </c>
      <c r="D35" s="1" t="s">
        <v>33</v>
      </c>
      <c r="E35" s="1">
        <v>72</v>
      </c>
      <c r="F35" s="1"/>
      <c r="G35" s="1">
        <v>45</v>
      </c>
      <c r="H35" s="1">
        <v>27</v>
      </c>
      <c r="I35" s="6">
        <v>0.7</v>
      </c>
      <c r="J35" s="1">
        <v>180</v>
      </c>
      <c r="K35" s="1"/>
      <c r="L35" s="1">
        <v>90</v>
      </c>
      <c r="M35" s="1">
        <f t="shared" si="17"/>
        <v>-45</v>
      </c>
      <c r="N35" s="1"/>
      <c r="O35" s="1"/>
      <c r="P35" s="1"/>
      <c r="Q35" s="1">
        <f t="shared" si="3"/>
        <v>9</v>
      </c>
      <c r="R35" s="5">
        <v>153</v>
      </c>
      <c r="S35" s="5">
        <f t="shared" si="19"/>
        <v>600</v>
      </c>
      <c r="T35" s="5">
        <f t="shared" si="20"/>
        <v>600</v>
      </c>
      <c r="U35" s="5">
        <v>600</v>
      </c>
      <c r="V35" s="1" t="s">
        <v>99</v>
      </c>
      <c r="W35" s="1">
        <f t="shared" si="4"/>
        <v>69.666666666666671</v>
      </c>
      <c r="X35" s="1">
        <f t="shared" si="5"/>
        <v>3</v>
      </c>
      <c r="Y35" s="1">
        <f>VLOOKUP(A35,[1]TDSheet!$A:$L,6,0)/5</f>
        <v>8.4</v>
      </c>
      <c r="Z35" s="1">
        <f>VLOOKUP(A35,[2]TDSheet!$A:$M,6,0)/5</f>
        <v>6.6</v>
      </c>
      <c r="AA35" s="1">
        <v>9.8000000000000007</v>
      </c>
      <c r="AB35" s="1">
        <v>11.2</v>
      </c>
      <c r="AC35" s="1">
        <v>0</v>
      </c>
      <c r="AD35" s="1">
        <v>0</v>
      </c>
      <c r="AE35" s="1"/>
      <c r="AF35" s="1">
        <f t="shared" si="6"/>
        <v>420</v>
      </c>
      <c r="AG35" s="6">
        <v>10</v>
      </c>
      <c r="AH35" s="6">
        <f t="shared" si="21"/>
        <v>60</v>
      </c>
      <c r="AI35" s="1">
        <f t="shared" si="22"/>
        <v>420</v>
      </c>
      <c r="AJ35" s="1">
        <f>VLOOKUP(A35,[3]Sheet!$A:$AH,34,0)</f>
        <v>12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68</v>
      </c>
      <c r="B36" s="1"/>
      <c r="C36" s="1"/>
      <c r="D36" s="1" t="s">
        <v>33</v>
      </c>
      <c r="E36" s="1">
        <v>245</v>
      </c>
      <c r="F36" s="1"/>
      <c r="G36" s="1">
        <v>13</v>
      </c>
      <c r="H36" s="1">
        <v>232</v>
      </c>
      <c r="I36" s="6">
        <v>0.4</v>
      </c>
      <c r="J36" s="1">
        <v>180</v>
      </c>
      <c r="K36" s="1"/>
      <c r="L36" s="1">
        <v>8</v>
      </c>
      <c r="M36" s="1">
        <f t="shared" si="17"/>
        <v>5</v>
      </c>
      <c r="N36" s="1"/>
      <c r="O36" s="1"/>
      <c r="P36" s="1"/>
      <c r="Q36" s="1">
        <f t="shared" si="3"/>
        <v>2.6</v>
      </c>
      <c r="R36" s="5"/>
      <c r="S36" s="5"/>
      <c r="T36" s="5">
        <f t="shared" si="20"/>
        <v>0</v>
      </c>
      <c r="U36" s="5"/>
      <c r="V36" s="1"/>
      <c r="W36" s="1">
        <f t="shared" si="4"/>
        <v>89.230769230769226</v>
      </c>
      <c r="X36" s="1">
        <f t="shared" si="5"/>
        <v>89.230769230769226</v>
      </c>
      <c r="Y36" s="1">
        <f>VLOOKUP(A36,[1]TDSheet!$A:$L,6,0)/5</f>
        <v>1</v>
      </c>
      <c r="Z36" s="1">
        <f>VLOOKUP(A36,[2]TDSheet!$A:$M,6,0)/5</f>
        <v>0.6</v>
      </c>
      <c r="AA36" s="1">
        <v>5.2</v>
      </c>
      <c r="AB36" s="1">
        <v>1.6</v>
      </c>
      <c r="AC36" s="1">
        <v>11.2</v>
      </c>
      <c r="AD36" s="1">
        <v>9.4</v>
      </c>
      <c r="AE36" s="20" t="s">
        <v>96</v>
      </c>
      <c r="AF36" s="1">
        <f t="shared" si="6"/>
        <v>0</v>
      </c>
      <c r="AG36" s="6">
        <v>16</v>
      </c>
      <c r="AH36" s="6">
        <f t="shared" si="21"/>
        <v>0</v>
      </c>
      <c r="AI36" s="1">
        <f t="shared" si="22"/>
        <v>0</v>
      </c>
      <c r="AJ36" s="1">
        <f>VLOOKUP(A36,[3]Sheet!$A:$AH,34,0)</f>
        <v>12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69</v>
      </c>
      <c r="B37" s="1"/>
      <c r="C37" s="1"/>
      <c r="D37" s="1" t="s">
        <v>33</v>
      </c>
      <c r="E37" s="1">
        <v>73</v>
      </c>
      <c r="F37" s="1"/>
      <c r="G37" s="1">
        <v>5</v>
      </c>
      <c r="H37" s="1">
        <v>68</v>
      </c>
      <c r="I37" s="6">
        <v>0.7</v>
      </c>
      <c r="J37" s="1">
        <v>180</v>
      </c>
      <c r="K37" s="1"/>
      <c r="L37" s="1">
        <v>5</v>
      </c>
      <c r="M37" s="1">
        <f t="shared" si="17"/>
        <v>0</v>
      </c>
      <c r="N37" s="1"/>
      <c r="O37" s="1"/>
      <c r="P37" s="1"/>
      <c r="Q37" s="1">
        <f t="shared" si="3"/>
        <v>1</v>
      </c>
      <c r="R37" s="5"/>
      <c r="S37" s="5"/>
      <c r="T37" s="5">
        <f t="shared" si="20"/>
        <v>0</v>
      </c>
      <c r="U37" s="5"/>
      <c r="V37" s="1"/>
      <c r="W37" s="1">
        <f t="shared" si="4"/>
        <v>68</v>
      </c>
      <c r="X37" s="1">
        <f t="shared" si="5"/>
        <v>68</v>
      </c>
      <c r="Y37" s="1">
        <f>VLOOKUP(A37,[1]TDSheet!$A:$L,6,0)/5</f>
        <v>1.6</v>
      </c>
      <c r="Z37" s="1">
        <f>VLOOKUP(A37,[2]TDSheet!$A:$M,6,0)/5</f>
        <v>0.6</v>
      </c>
      <c r="AA37" s="1">
        <v>0</v>
      </c>
      <c r="AB37" s="1">
        <v>0</v>
      </c>
      <c r="AC37" s="1">
        <v>0</v>
      </c>
      <c r="AD37" s="1">
        <v>0</v>
      </c>
      <c r="AE37" s="20" t="s">
        <v>96</v>
      </c>
      <c r="AF37" s="1">
        <f t="shared" si="6"/>
        <v>0</v>
      </c>
      <c r="AG37" s="6">
        <v>8</v>
      </c>
      <c r="AH37" s="6">
        <f t="shared" si="21"/>
        <v>0</v>
      </c>
      <c r="AI37" s="1">
        <f t="shared" si="22"/>
        <v>0</v>
      </c>
      <c r="AJ37" s="1">
        <f>VLOOKUP(A37,[3]Sheet!$A:$AH,34,0)</f>
        <v>12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70</v>
      </c>
      <c r="B38" s="21">
        <v>0.7</v>
      </c>
      <c r="C38" s="21">
        <f>U38*B38</f>
        <v>67.199999999999989</v>
      </c>
      <c r="D38" s="1" t="s">
        <v>33</v>
      </c>
      <c r="E38" s="1">
        <v>132</v>
      </c>
      <c r="F38" s="1"/>
      <c r="G38" s="1">
        <v>43</v>
      </c>
      <c r="H38" s="1">
        <v>89</v>
      </c>
      <c r="I38" s="6">
        <v>0.7</v>
      </c>
      <c r="J38" s="1">
        <v>180</v>
      </c>
      <c r="K38" s="1"/>
      <c r="L38" s="1">
        <v>43</v>
      </c>
      <c r="M38" s="1">
        <f t="shared" si="17"/>
        <v>0</v>
      </c>
      <c r="N38" s="1"/>
      <c r="O38" s="1"/>
      <c r="P38" s="1"/>
      <c r="Q38" s="1">
        <f t="shared" si="3"/>
        <v>8.6</v>
      </c>
      <c r="R38" s="5">
        <v>83</v>
      </c>
      <c r="S38" s="5">
        <f>U38</f>
        <v>96</v>
      </c>
      <c r="T38" s="5">
        <f t="shared" si="20"/>
        <v>96</v>
      </c>
      <c r="U38" s="5">
        <v>96</v>
      </c>
      <c r="V38" s="1"/>
      <c r="W38" s="1">
        <f t="shared" si="4"/>
        <v>21.511627906976745</v>
      </c>
      <c r="X38" s="1">
        <f t="shared" si="5"/>
        <v>10.348837209302326</v>
      </c>
      <c r="Y38" s="1">
        <f>VLOOKUP(A38,[1]TDSheet!$A:$L,6,0)/5</f>
        <v>8.4</v>
      </c>
      <c r="Z38" s="1">
        <f>VLOOKUP(A38,[2]TDSheet!$A:$M,6,0)/5</f>
        <v>6.4</v>
      </c>
      <c r="AA38" s="1">
        <v>10.199999999999999</v>
      </c>
      <c r="AB38" s="1">
        <v>12</v>
      </c>
      <c r="AC38" s="1">
        <v>30.4</v>
      </c>
      <c r="AD38" s="1">
        <v>22</v>
      </c>
      <c r="AE38" s="1"/>
      <c r="AF38" s="1">
        <f t="shared" si="6"/>
        <v>67.199999999999989</v>
      </c>
      <c r="AG38" s="6">
        <v>8</v>
      </c>
      <c r="AH38" s="6">
        <f t="shared" si="21"/>
        <v>12</v>
      </c>
      <c r="AI38" s="1">
        <f t="shared" si="22"/>
        <v>67.199999999999989</v>
      </c>
      <c r="AJ38" s="1">
        <f>VLOOKUP(A38,[3]Sheet!$A:$AH,34,0)</f>
        <v>12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71</v>
      </c>
      <c r="B39" s="1"/>
      <c r="C39" s="1"/>
      <c r="D39" s="1" t="s">
        <v>33</v>
      </c>
      <c r="E39" s="1">
        <v>113</v>
      </c>
      <c r="F39" s="1">
        <v>1</v>
      </c>
      <c r="G39" s="1">
        <v>17</v>
      </c>
      <c r="H39" s="1">
        <v>96</v>
      </c>
      <c r="I39" s="6">
        <v>0.9</v>
      </c>
      <c r="J39" s="1">
        <v>180</v>
      </c>
      <c r="K39" s="1"/>
      <c r="L39" s="1">
        <v>18</v>
      </c>
      <c r="M39" s="1">
        <f t="shared" si="17"/>
        <v>-1</v>
      </c>
      <c r="N39" s="1"/>
      <c r="O39" s="1"/>
      <c r="P39" s="1"/>
      <c r="Q39" s="1">
        <f t="shared" si="3"/>
        <v>3.4</v>
      </c>
      <c r="R39" s="5"/>
      <c r="S39" s="5"/>
      <c r="T39" s="5">
        <f t="shared" si="20"/>
        <v>0</v>
      </c>
      <c r="U39" s="5"/>
      <c r="V39" s="1"/>
      <c r="W39" s="1">
        <f t="shared" si="4"/>
        <v>28.235294117647058</v>
      </c>
      <c r="X39" s="1">
        <f t="shared" si="5"/>
        <v>28.235294117647058</v>
      </c>
      <c r="Y39" s="1">
        <f>VLOOKUP(A39,[1]TDSheet!$A:$L,6,0)/5</f>
        <v>1.6</v>
      </c>
      <c r="Z39" s="1">
        <f>VLOOKUP(A39,[2]TDSheet!$A:$M,6,0)/5</f>
        <v>1.4</v>
      </c>
      <c r="AA39" s="1">
        <v>2.8</v>
      </c>
      <c r="AB39" s="1">
        <v>4.4000000000000004</v>
      </c>
      <c r="AC39" s="1">
        <v>2</v>
      </c>
      <c r="AD39" s="1">
        <v>5.2</v>
      </c>
      <c r="AE39" s="18" t="s">
        <v>36</v>
      </c>
      <c r="AF39" s="1">
        <f t="shared" si="6"/>
        <v>0</v>
      </c>
      <c r="AG39" s="6">
        <v>8</v>
      </c>
      <c r="AH39" s="6">
        <f t="shared" si="21"/>
        <v>0</v>
      </c>
      <c r="AI39" s="1">
        <f t="shared" si="22"/>
        <v>0</v>
      </c>
      <c r="AJ39" s="1">
        <f>VLOOKUP(A39,[3]Sheet!$A:$AH,34,0)</f>
        <v>12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72</v>
      </c>
      <c r="B40" s="1"/>
      <c r="C40" s="1"/>
      <c r="D40" s="1" t="s">
        <v>33</v>
      </c>
      <c r="E40" s="1">
        <v>90</v>
      </c>
      <c r="F40" s="1"/>
      <c r="G40" s="1">
        <v>16</v>
      </c>
      <c r="H40" s="1">
        <v>74</v>
      </c>
      <c r="I40" s="6">
        <v>0.43</v>
      </c>
      <c r="J40" s="1">
        <v>180</v>
      </c>
      <c r="K40" s="1"/>
      <c r="L40" s="1">
        <v>16</v>
      </c>
      <c r="M40" s="1">
        <f t="shared" si="17"/>
        <v>0</v>
      </c>
      <c r="N40" s="1"/>
      <c r="O40" s="1"/>
      <c r="P40" s="1"/>
      <c r="Q40" s="1">
        <f t="shared" si="3"/>
        <v>3.2</v>
      </c>
      <c r="R40" s="5"/>
      <c r="S40" s="5"/>
      <c r="T40" s="5">
        <f t="shared" si="20"/>
        <v>0</v>
      </c>
      <c r="U40" s="5"/>
      <c r="V40" s="1"/>
      <c r="W40" s="1">
        <f t="shared" si="4"/>
        <v>23.125</v>
      </c>
      <c r="X40" s="1">
        <f t="shared" si="5"/>
        <v>23.125</v>
      </c>
      <c r="Y40" s="1">
        <v>0</v>
      </c>
      <c r="Z40" s="1">
        <f>VLOOKUP(A40,[2]TDSheet!$A:$M,6,0)/5</f>
        <v>1.2</v>
      </c>
      <c r="AA40" s="1">
        <v>1.6</v>
      </c>
      <c r="AB40" s="1">
        <v>3.2</v>
      </c>
      <c r="AC40" s="1">
        <v>2</v>
      </c>
      <c r="AD40" s="1">
        <v>2</v>
      </c>
      <c r="AE40" s="18" t="s">
        <v>36</v>
      </c>
      <c r="AF40" s="1">
        <f t="shared" si="6"/>
        <v>0</v>
      </c>
      <c r="AG40" s="6">
        <v>16</v>
      </c>
      <c r="AH40" s="6">
        <f t="shared" si="21"/>
        <v>0</v>
      </c>
      <c r="AI40" s="1">
        <f t="shared" si="22"/>
        <v>0</v>
      </c>
      <c r="AJ40" s="1">
        <f>VLOOKUP(A40,[3]Sheet!$A:$AH,34,0)</f>
        <v>12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/>
      <c r="C41" s="1"/>
      <c r="D41" s="1" t="s">
        <v>33</v>
      </c>
      <c r="E41" s="1">
        <v>173</v>
      </c>
      <c r="F41" s="1">
        <v>1</v>
      </c>
      <c r="G41" s="1">
        <v>17</v>
      </c>
      <c r="H41" s="1">
        <v>156</v>
      </c>
      <c r="I41" s="6">
        <v>0.9</v>
      </c>
      <c r="J41" s="1">
        <v>180</v>
      </c>
      <c r="K41" s="1"/>
      <c r="L41" s="1">
        <v>18</v>
      </c>
      <c r="M41" s="1">
        <f t="shared" si="17"/>
        <v>-1</v>
      </c>
      <c r="N41" s="1"/>
      <c r="O41" s="1"/>
      <c r="P41" s="1"/>
      <c r="Q41" s="1">
        <f t="shared" si="3"/>
        <v>3.4</v>
      </c>
      <c r="R41" s="5"/>
      <c r="S41" s="5"/>
      <c r="T41" s="5">
        <f t="shared" si="20"/>
        <v>0</v>
      </c>
      <c r="U41" s="5"/>
      <c r="V41" s="1"/>
      <c r="W41" s="1">
        <f t="shared" si="4"/>
        <v>45.882352941176471</v>
      </c>
      <c r="X41" s="1">
        <f t="shared" si="5"/>
        <v>45.882352941176471</v>
      </c>
      <c r="Y41" s="1">
        <f>VLOOKUP(A41,[1]TDSheet!$A:$L,6,0)/5</f>
        <v>0.4</v>
      </c>
      <c r="Z41" s="1">
        <f>VLOOKUP(A41,[2]TDSheet!$A:$M,6,0)/5</f>
        <v>1.4</v>
      </c>
      <c r="AA41" s="1">
        <v>0</v>
      </c>
      <c r="AB41" s="1">
        <v>0</v>
      </c>
      <c r="AC41" s="1">
        <v>2.6</v>
      </c>
      <c r="AD41" s="1">
        <v>5.2</v>
      </c>
      <c r="AE41" s="20" t="s">
        <v>96</v>
      </c>
      <c r="AF41" s="1">
        <f t="shared" si="6"/>
        <v>0</v>
      </c>
      <c r="AG41" s="6">
        <v>8</v>
      </c>
      <c r="AH41" s="6">
        <f t="shared" si="21"/>
        <v>0</v>
      </c>
      <c r="AI41" s="1">
        <f t="shared" si="22"/>
        <v>0</v>
      </c>
      <c r="AJ41" s="1">
        <f>VLOOKUP(A41,[3]Sheet!$A:$AH,34,0)</f>
        <v>12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/>
      <c r="C42" s="1"/>
      <c r="D42" s="1" t="s">
        <v>33</v>
      </c>
      <c r="E42" s="1">
        <v>79</v>
      </c>
      <c r="F42" s="1"/>
      <c r="G42" s="1">
        <v>10</v>
      </c>
      <c r="H42" s="1">
        <v>69</v>
      </c>
      <c r="I42" s="6">
        <v>0.43</v>
      </c>
      <c r="J42" s="1">
        <v>180</v>
      </c>
      <c r="K42" s="1"/>
      <c r="L42" s="1">
        <v>15</v>
      </c>
      <c r="M42" s="1">
        <f t="shared" si="17"/>
        <v>-5</v>
      </c>
      <c r="N42" s="1"/>
      <c r="O42" s="1"/>
      <c r="P42" s="1"/>
      <c r="Q42" s="1">
        <f t="shared" si="3"/>
        <v>2</v>
      </c>
      <c r="R42" s="5"/>
      <c r="S42" s="5"/>
      <c r="T42" s="5">
        <f t="shared" si="20"/>
        <v>0</v>
      </c>
      <c r="U42" s="5"/>
      <c r="V42" s="1"/>
      <c r="W42" s="1">
        <f t="shared" si="4"/>
        <v>34.5</v>
      </c>
      <c r="X42" s="1">
        <f t="shared" si="5"/>
        <v>34.5</v>
      </c>
      <c r="Y42" s="1">
        <f>VLOOKUP(A42,[1]TDSheet!$A:$L,6,0)/5</f>
        <v>0.6</v>
      </c>
      <c r="Z42" s="1">
        <f>VLOOKUP(A42,[2]TDSheet!$A:$M,6,0)/5</f>
        <v>0.8</v>
      </c>
      <c r="AA42" s="1">
        <v>3.6</v>
      </c>
      <c r="AB42" s="1">
        <v>4.2</v>
      </c>
      <c r="AC42" s="1">
        <v>1.4</v>
      </c>
      <c r="AD42" s="1">
        <v>4.5999999999999996</v>
      </c>
      <c r="AE42" s="20" t="s">
        <v>96</v>
      </c>
      <c r="AF42" s="1">
        <f t="shared" si="6"/>
        <v>0</v>
      </c>
      <c r="AG42" s="6">
        <v>16</v>
      </c>
      <c r="AH42" s="6">
        <f t="shared" si="21"/>
        <v>0</v>
      </c>
      <c r="AI42" s="1">
        <f t="shared" si="22"/>
        <v>0</v>
      </c>
      <c r="AJ42" s="1">
        <f>VLOOKUP(A42,[3]Sheet!$A:$AH,34,0)</f>
        <v>12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/>
      <c r="C43" s="1"/>
      <c r="D43" s="1" t="s">
        <v>33</v>
      </c>
      <c r="E43" s="1">
        <v>102</v>
      </c>
      <c r="F43" s="1"/>
      <c r="G43" s="1">
        <v>12</v>
      </c>
      <c r="H43" s="1">
        <v>90</v>
      </c>
      <c r="I43" s="6">
        <v>1</v>
      </c>
      <c r="J43" s="1">
        <v>180</v>
      </c>
      <c r="K43" s="1"/>
      <c r="L43" s="1">
        <v>12</v>
      </c>
      <c r="M43" s="1">
        <f t="shared" si="17"/>
        <v>0</v>
      </c>
      <c r="N43" s="1"/>
      <c r="O43" s="1"/>
      <c r="P43" s="1"/>
      <c r="Q43" s="1">
        <f t="shared" si="3"/>
        <v>2.4</v>
      </c>
      <c r="R43" s="5"/>
      <c r="S43" s="5"/>
      <c r="T43" s="5">
        <f t="shared" si="20"/>
        <v>0</v>
      </c>
      <c r="U43" s="5"/>
      <c r="V43" s="1"/>
      <c r="W43" s="1">
        <f t="shared" si="4"/>
        <v>37.5</v>
      </c>
      <c r="X43" s="1">
        <f t="shared" si="5"/>
        <v>37.5</v>
      </c>
      <c r="Y43" s="1">
        <f>VLOOKUP(A43,[1]TDSheet!$A:$L,6,0)/5</f>
        <v>2.2000000000000002</v>
      </c>
      <c r="Z43" s="1">
        <f>VLOOKUP(A43,[2]TDSheet!$A:$M,6,0)/5</f>
        <v>2.6</v>
      </c>
      <c r="AA43" s="1">
        <v>3.8</v>
      </c>
      <c r="AB43" s="1">
        <v>8</v>
      </c>
      <c r="AC43" s="1">
        <v>4</v>
      </c>
      <c r="AD43" s="1">
        <v>4.8</v>
      </c>
      <c r="AE43" s="20" t="s">
        <v>96</v>
      </c>
      <c r="AF43" s="1">
        <f t="shared" si="6"/>
        <v>0</v>
      </c>
      <c r="AG43" s="6">
        <v>5</v>
      </c>
      <c r="AH43" s="6">
        <f t="shared" si="21"/>
        <v>0</v>
      </c>
      <c r="AI43" s="1">
        <f t="shared" si="22"/>
        <v>0</v>
      </c>
      <c r="AJ43" s="1">
        <f>VLOOKUP(A43,[3]Sheet!$A:$AH,34,0)</f>
        <v>12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76</v>
      </c>
      <c r="B44" s="1"/>
      <c r="C44" s="1"/>
      <c r="D44" s="1" t="s">
        <v>44</v>
      </c>
      <c r="E44" s="1">
        <v>37</v>
      </c>
      <c r="F44" s="1"/>
      <c r="G44" s="1"/>
      <c r="H44" s="1">
        <v>37</v>
      </c>
      <c r="I44" s="6">
        <v>1</v>
      </c>
      <c r="J44" s="1">
        <v>180</v>
      </c>
      <c r="K44" s="1"/>
      <c r="L44" s="1"/>
      <c r="M44" s="1">
        <f t="shared" si="17"/>
        <v>0</v>
      </c>
      <c r="N44" s="1"/>
      <c r="O44" s="1"/>
      <c r="P44" s="1"/>
      <c r="Q44" s="1">
        <f t="shared" si="3"/>
        <v>0</v>
      </c>
      <c r="R44" s="5"/>
      <c r="S44" s="5"/>
      <c r="T44" s="5">
        <f t="shared" si="20"/>
        <v>0</v>
      </c>
      <c r="U44" s="5"/>
      <c r="V44" s="1"/>
      <c r="W44" s="1" t="e">
        <f t="shared" si="4"/>
        <v>#DIV/0!</v>
      </c>
      <c r="X44" s="1" t="e">
        <f t="shared" si="5"/>
        <v>#DIV/0!</v>
      </c>
      <c r="Y44" s="1">
        <f>VLOOKUP(A44,[1]TDSheet!$A:$L,6,0)/5</f>
        <v>2.2199999999999998</v>
      </c>
      <c r="Z44" s="1">
        <f>VLOOKUP(A44,[2]TDSheet!$A:$M,6,0)/5</f>
        <v>0.74</v>
      </c>
      <c r="AA44" s="1">
        <v>1.48</v>
      </c>
      <c r="AB44" s="1">
        <v>1.48</v>
      </c>
      <c r="AC44" s="1">
        <v>2.2200000000000002</v>
      </c>
      <c r="AD44" s="1">
        <v>0</v>
      </c>
      <c r="AE44" s="20" t="s">
        <v>96</v>
      </c>
      <c r="AF44" s="1">
        <f t="shared" si="6"/>
        <v>0</v>
      </c>
      <c r="AG44" s="6">
        <v>3.7</v>
      </c>
      <c r="AH44" s="6">
        <f t="shared" si="21"/>
        <v>0</v>
      </c>
      <c r="AI44" s="1">
        <f t="shared" si="22"/>
        <v>0</v>
      </c>
      <c r="AJ44" s="1">
        <f>VLOOKUP(A44,[3]Sheet!$A:$AH,34,0)</f>
        <v>14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77</v>
      </c>
      <c r="B45" s="21">
        <v>0.25</v>
      </c>
      <c r="C45" s="21">
        <f>U45*B45</f>
        <v>42</v>
      </c>
      <c r="D45" s="1" t="s">
        <v>33</v>
      </c>
      <c r="E45" s="1">
        <v>393</v>
      </c>
      <c r="F45" s="1"/>
      <c r="G45" s="1">
        <v>85</v>
      </c>
      <c r="H45" s="1">
        <v>296</v>
      </c>
      <c r="I45" s="6">
        <v>0.25</v>
      </c>
      <c r="J45" s="1">
        <v>180</v>
      </c>
      <c r="K45" s="1"/>
      <c r="L45" s="1">
        <v>145</v>
      </c>
      <c r="M45" s="1">
        <f t="shared" si="17"/>
        <v>-60</v>
      </c>
      <c r="N45" s="1"/>
      <c r="O45" s="1"/>
      <c r="P45" s="1"/>
      <c r="Q45" s="1">
        <f t="shared" si="3"/>
        <v>17</v>
      </c>
      <c r="R45" s="5">
        <v>129</v>
      </c>
      <c r="S45" s="5">
        <f>U45</f>
        <v>168</v>
      </c>
      <c r="T45" s="5">
        <f t="shared" si="20"/>
        <v>168</v>
      </c>
      <c r="U45" s="5">
        <v>168</v>
      </c>
      <c r="V45" s="1"/>
      <c r="W45" s="1">
        <f t="shared" si="4"/>
        <v>27.294117647058822</v>
      </c>
      <c r="X45" s="1">
        <f t="shared" si="5"/>
        <v>17.411764705882351</v>
      </c>
      <c r="Y45" s="1">
        <f>VLOOKUP(A45,[1]TDSheet!$A:$L,6,0)/5</f>
        <v>16.8</v>
      </c>
      <c r="Z45" s="1">
        <f>VLOOKUP(A45,[2]TDSheet!$A:$M,6,0)/5</f>
        <v>22.8</v>
      </c>
      <c r="AA45" s="1">
        <v>26.6</v>
      </c>
      <c r="AB45" s="1">
        <v>36.200000000000003</v>
      </c>
      <c r="AC45" s="1">
        <v>77.400000000000006</v>
      </c>
      <c r="AD45" s="1">
        <v>33.799999999999997</v>
      </c>
      <c r="AE45" s="1"/>
      <c r="AF45" s="1">
        <f t="shared" si="6"/>
        <v>42</v>
      </c>
      <c r="AG45" s="6">
        <v>12</v>
      </c>
      <c r="AH45" s="6">
        <f t="shared" si="21"/>
        <v>14</v>
      </c>
      <c r="AI45" s="1">
        <f t="shared" si="22"/>
        <v>42</v>
      </c>
      <c r="AJ45" s="1">
        <f>VLOOKUP(A45,[3]Sheet!$A:$AH,34,0)</f>
        <v>14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78</v>
      </c>
      <c r="B46" s="1"/>
      <c r="C46" s="1"/>
      <c r="D46" s="1" t="s">
        <v>33</v>
      </c>
      <c r="E46" s="1">
        <v>277</v>
      </c>
      <c r="F46" s="1"/>
      <c r="G46" s="1">
        <v>57</v>
      </c>
      <c r="H46" s="1">
        <v>220</v>
      </c>
      <c r="I46" s="6">
        <v>0.3</v>
      </c>
      <c r="J46" s="1">
        <v>180</v>
      </c>
      <c r="K46" s="1"/>
      <c r="L46" s="1">
        <v>57</v>
      </c>
      <c r="M46" s="1">
        <f t="shared" si="17"/>
        <v>0</v>
      </c>
      <c r="N46" s="1"/>
      <c r="O46" s="1"/>
      <c r="P46" s="1"/>
      <c r="Q46" s="1">
        <f t="shared" si="3"/>
        <v>11.4</v>
      </c>
      <c r="R46" s="5"/>
      <c r="S46" s="5"/>
      <c r="T46" s="5">
        <f t="shared" si="20"/>
        <v>0</v>
      </c>
      <c r="U46" s="5"/>
      <c r="V46" s="1"/>
      <c r="W46" s="1">
        <f t="shared" si="4"/>
        <v>19.298245614035086</v>
      </c>
      <c r="X46" s="1">
        <f t="shared" si="5"/>
        <v>19.298245614035086</v>
      </c>
      <c r="Y46" s="1">
        <f>VLOOKUP(A46,[1]TDSheet!$A:$L,6,0)/5</f>
        <v>10.4</v>
      </c>
      <c r="Z46" s="1">
        <f>VLOOKUP(A46,[2]TDSheet!$A:$M,6,0)/5</f>
        <v>9.8000000000000007</v>
      </c>
      <c r="AA46" s="1">
        <v>12.8</v>
      </c>
      <c r="AB46" s="1">
        <v>18.8</v>
      </c>
      <c r="AC46" s="1">
        <v>35.200000000000003</v>
      </c>
      <c r="AD46" s="1">
        <v>34.4</v>
      </c>
      <c r="AE46" s="1" t="s">
        <v>36</v>
      </c>
      <c r="AF46" s="1">
        <f t="shared" si="6"/>
        <v>0</v>
      </c>
      <c r="AG46" s="6">
        <v>12</v>
      </c>
      <c r="AH46" s="6">
        <f t="shared" si="21"/>
        <v>0</v>
      </c>
      <c r="AI46" s="1">
        <f t="shared" si="22"/>
        <v>0</v>
      </c>
      <c r="AJ46" s="1">
        <f>VLOOKUP(A46,[3]Sheet!$A:$AH,34,0)</f>
        <v>14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79</v>
      </c>
      <c r="B47" s="1"/>
      <c r="C47" s="1"/>
      <c r="D47" s="1" t="s">
        <v>44</v>
      </c>
      <c r="E47" s="1">
        <v>91.3</v>
      </c>
      <c r="F47" s="1"/>
      <c r="G47" s="1">
        <v>7.2</v>
      </c>
      <c r="H47" s="1">
        <v>84.1</v>
      </c>
      <c r="I47" s="6">
        <v>1</v>
      </c>
      <c r="J47" s="1">
        <v>180</v>
      </c>
      <c r="K47" s="1"/>
      <c r="L47" s="1">
        <v>6.3</v>
      </c>
      <c r="M47" s="1">
        <f t="shared" si="17"/>
        <v>0.90000000000000036</v>
      </c>
      <c r="N47" s="1"/>
      <c r="O47" s="1"/>
      <c r="P47" s="1"/>
      <c r="Q47" s="1">
        <f t="shared" si="3"/>
        <v>1.44</v>
      </c>
      <c r="R47" s="5"/>
      <c r="S47" s="5"/>
      <c r="T47" s="5">
        <f t="shared" si="20"/>
        <v>0</v>
      </c>
      <c r="U47" s="5"/>
      <c r="V47" s="1"/>
      <c r="W47" s="1">
        <f t="shared" si="4"/>
        <v>58.402777777777779</v>
      </c>
      <c r="X47" s="1">
        <f t="shared" si="5"/>
        <v>58.402777777777779</v>
      </c>
      <c r="Y47" s="1">
        <v>0</v>
      </c>
      <c r="Z47" s="1">
        <f>VLOOKUP(A47,[2]TDSheet!$A:$M,6,0)/5</f>
        <v>1.8</v>
      </c>
      <c r="AA47" s="1">
        <v>0</v>
      </c>
      <c r="AB47" s="1">
        <v>2.2999999999999998</v>
      </c>
      <c r="AC47" s="1">
        <v>1.08</v>
      </c>
      <c r="AD47" s="1">
        <v>2.88</v>
      </c>
      <c r="AE47" s="20" t="s">
        <v>96</v>
      </c>
      <c r="AF47" s="1">
        <f t="shared" si="6"/>
        <v>0</v>
      </c>
      <c r="AG47" s="6">
        <v>1.8</v>
      </c>
      <c r="AH47" s="6">
        <f t="shared" si="21"/>
        <v>0</v>
      </c>
      <c r="AI47" s="1">
        <f t="shared" si="22"/>
        <v>0</v>
      </c>
      <c r="AJ47" s="1">
        <f>VLOOKUP(A47,[3]Sheet!$A:$AH,34,0)</f>
        <v>18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80</v>
      </c>
      <c r="B48" s="21">
        <v>0.3</v>
      </c>
      <c r="C48" s="21">
        <f>U48*B48</f>
        <v>100.8</v>
      </c>
      <c r="D48" s="1" t="s">
        <v>33</v>
      </c>
      <c r="E48" s="1">
        <v>211</v>
      </c>
      <c r="F48" s="1"/>
      <c r="G48" s="1">
        <v>49</v>
      </c>
      <c r="H48" s="1">
        <v>162</v>
      </c>
      <c r="I48" s="6">
        <v>0.3</v>
      </c>
      <c r="J48" s="1">
        <v>180</v>
      </c>
      <c r="K48" s="1"/>
      <c r="L48" s="1">
        <v>73</v>
      </c>
      <c r="M48" s="1">
        <f t="shared" si="17"/>
        <v>-24</v>
      </c>
      <c r="N48" s="1"/>
      <c r="O48" s="1"/>
      <c r="P48" s="1"/>
      <c r="Q48" s="1">
        <f t="shared" si="3"/>
        <v>9.8000000000000007</v>
      </c>
      <c r="R48" s="5">
        <v>132</v>
      </c>
      <c r="S48" s="5">
        <f>U48</f>
        <v>336</v>
      </c>
      <c r="T48" s="5">
        <f t="shared" si="20"/>
        <v>336</v>
      </c>
      <c r="U48" s="5">
        <v>336</v>
      </c>
      <c r="V48" s="1" t="s">
        <v>97</v>
      </c>
      <c r="W48" s="1">
        <f t="shared" si="4"/>
        <v>50.816326530612244</v>
      </c>
      <c r="X48" s="1">
        <f t="shared" si="5"/>
        <v>16.530612244897959</v>
      </c>
      <c r="Y48" s="1">
        <f>VLOOKUP(A48,[1]TDSheet!$A:$L,6,0)/5</f>
        <v>14</v>
      </c>
      <c r="Z48" s="1">
        <f>VLOOKUP(A48,[2]TDSheet!$A:$M,6,0)/5</f>
        <v>14.2</v>
      </c>
      <c r="AA48" s="1">
        <v>15.2</v>
      </c>
      <c r="AB48" s="1">
        <v>13.6</v>
      </c>
      <c r="AC48" s="1">
        <v>20.2</v>
      </c>
      <c r="AD48" s="1">
        <v>10.199999999999999</v>
      </c>
      <c r="AE48" s="1"/>
      <c r="AF48" s="1">
        <f t="shared" si="6"/>
        <v>100.8</v>
      </c>
      <c r="AG48" s="6">
        <v>12</v>
      </c>
      <c r="AH48" s="6">
        <f t="shared" si="21"/>
        <v>28</v>
      </c>
      <c r="AI48" s="1">
        <f t="shared" si="22"/>
        <v>100.8</v>
      </c>
      <c r="AJ48" s="1">
        <f>VLOOKUP(A48,[3]Sheet!$A:$AH,34,0)</f>
        <v>14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81</v>
      </c>
      <c r="B49" s="1"/>
      <c r="C49" s="1"/>
      <c r="D49" s="1" t="s">
        <v>33</v>
      </c>
      <c r="E49" s="1">
        <v>390</v>
      </c>
      <c r="F49" s="1"/>
      <c r="G49" s="1"/>
      <c r="H49" s="1">
        <v>390</v>
      </c>
      <c r="I49" s="6">
        <v>0.2</v>
      </c>
      <c r="J49" s="1">
        <v>365</v>
      </c>
      <c r="K49" s="1"/>
      <c r="L49" s="1"/>
      <c r="M49" s="1">
        <f t="shared" si="17"/>
        <v>0</v>
      </c>
      <c r="N49" s="1"/>
      <c r="O49" s="1"/>
      <c r="P49" s="1"/>
      <c r="Q49" s="1">
        <f t="shared" si="3"/>
        <v>0</v>
      </c>
      <c r="R49" s="5"/>
      <c r="S49" s="5"/>
      <c r="T49" s="5">
        <f t="shared" si="20"/>
        <v>0</v>
      </c>
      <c r="U49" s="5"/>
      <c r="V49" s="1"/>
      <c r="W49" s="1" t="e">
        <f t="shared" si="4"/>
        <v>#DIV/0!</v>
      </c>
      <c r="X49" s="1" t="e">
        <f t="shared" si="5"/>
        <v>#DIV/0!</v>
      </c>
      <c r="Y49" s="1">
        <f>VLOOKUP(A49,[1]TDSheet!$A:$L,6,0)/5</f>
        <v>5</v>
      </c>
      <c r="Z49" s="1">
        <v>0</v>
      </c>
      <c r="AA49" s="1">
        <v>0.6</v>
      </c>
      <c r="AB49" s="1">
        <v>1.8</v>
      </c>
      <c r="AC49" s="1">
        <v>11.6</v>
      </c>
      <c r="AD49" s="1">
        <v>5</v>
      </c>
      <c r="AE49" s="20" t="s">
        <v>96</v>
      </c>
      <c r="AF49" s="1">
        <f t="shared" si="6"/>
        <v>0</v>
      </c>
      <c r="AG49" s="6">
        <v>6</v>
      </c>
      <c r="AH49" s="6">
        <f t="shared" si="21"/>
        <v>0</v>
      </c>
      <c r="AI49" s="1">
        <f t="shared" si="22"/>
        <v>0</v>
      </c>
      <c r="AJ49" s="1">
        <f>VLOOKUP(A49,[3]Sheet!$A:$AH,34,0)</f>
        <v>10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23" t="s">
        <v>82</v>
      </c>
      <c r="B50" s="24">
        <v>0.2</v>
      </c>
      <c r="C50" s="24">
        <f t="shared" ref="C50:C53" si="23">U50*B50</f>
        <v>24</v>
      </c>
      <c r="D50" s="23" t="s">
        <v>33</v>
      </c>
      <c r="E50" s="23">
        <v>23</v>
      </c>
      <c r="F50" s="23"/>
      <c r="G50" s="23"/>
      <c r="H50" s="23">
        <v>23</v>
      </c>
      <c r="I50" s="25">
        <v>0.2</v>
      </c>
      <c r="J50" s="23">
        <v>365</v>
      </c>
      <c r="K50" s="23"/>
      <c r="L50" s="23">
        <v>18</v>
      </c>
      <c r="M50" s="23">
        <f t="shared" si="17"/>
        <v>-18</v>
      </c>
      <c r="N50" s="23"/>
      <c r="O50" s="23"/>
      <c r="P50" s="23"/>
      <c r="Q50" s="23">
        <f t="shared" si="3"/>
        <v>0</v>
      </c>
      <c r="R50" s="26"/>
      <c r="S50" s="26">
        <f t="shared" ref="S50:S53" si="24">U50</f>
        <v>120</v>
      </c>
      <c r="T50" s="26">
        <f t="shared" si="20"/>
        <v>120</v>
      </c>
      <c r="U50" s="26">
        <v>120</v>
      </c>
      <c r="V50" s="23" t="s">
        <v>97</v>
      </c>
      <c r="W50" s="23" t="e">
        <f t="shared" si="4"/>
        <v>#DIV/0!</v>
      </c>
      <c r="X50" s="23" t="e">
        <f t="shared" si="5"/>
        <v>#DIV/0!</v>
      </c>
      <c r="Y50" s="23">
        <f>VLOOKUP(A50,[1]TDSheet!$A:$L,6,0)/5</f>
        <v>6.8</v>
      </c>
      <c r="Z50" s="23">
        <f>VLOOKUP(A50,[2]TDSheet!$A:$M,6,0)/5</f>
        <v>5</v>
      </c>
      <c r="AA50" s="23">
        <v>0.6</v>
      </c>
      <c r="AB50" s="23">
        <v>0.6</v>
      </c>
      <c r="AC50" s="23">
        <v>11</v>
      </c>
      <c r="AD50" s="23">
        <v>8</v>
      </c>
      <c r="AE50" s="20" t="s">
        <v>105</v>
      </c>
      <c r="AF50" s="1">
        <f t="shared" si="6"/>
        <v>24</v>
      </c>
      <c r="AG50" s="6">
        <v>6</v>
      </c>
      <c r="AH50" s="6">
        <f t="shared" si="21"/>
        <v>20</v>
      </c>
      <c r="AI50" s="1">
        <f t="shared" si="22"/>
        <v>24</v>
      </c>
      <c r="AJ50" s="1">
        <f>VLOOKUP(A50,[3]Sheet!$A:$AH,34,0)</f>
        <v>10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83</v>
      </c>
      <c r="B51" s="21">
        <v>0.3</v>
      </c>
      <c r="C51" s="21">
        <f t="shared" si="23"/>
        <v>1512</v>
      </c>
      <c r="D51" s="1" t="s">
        <v>33</v>
      </c>
      <c r="E51" s="1">
        <v>370</v>
      </c>
      <c r="F51" s="1"/>
      <c r="G51" s="1">
        <v>45</v>
      </c>
      <c r="H51" s="1">
        <v>325</v>
      </c>
      <c r="I51" s="6">
        <v>0.3</v>
      </c>
      <c r="J51" s="1">
        <v>180</v>
      </c>
      <c r="K51" s="1"/>
      <c r="L51" s="1">
        <v>367</v>
      </c>
      <c r="M51" s="1">
        <f t="shared" si="17"/>
        <v>-322</v>
      </c>
      <c r="N51" s="1"/>
      <c r="O51" s="1"/>
      <c r="P51" s="1"/>
      <c r="Q51" s="1">
        <f t="shared" si="3"/>
        <v>9</v>
      </c>
      <c r="R51" s="5"/>
      <c r="S51" s="5">
        <f t="shared" si="24"/>
        <v>5040</v>
      </c>
      <c r="T51" s="5">
        <v>0</v>
      </c>
      <c r="U51" s="5">
        <v>5040</v>
      </c>
      <c r="V51" s="1" t="s">
        <v>97</v>
      </c>
      <c r="W51" s="1">
        <f t="shared" si="4"/>
        <v>36.111111111111114</v>
      </c>
      <c r="X51" s="1">
        <f t="shared" si="5"/>
        <v>36.111111111111114</v>
      </c>
      <c r="Y51" s="1">
        <f>VLOOKUP(A51,[1]TDSheet!$A:$L,6,0)/5</f>
        <v>170</v>
      </c>
      <c r="Z51" s="1">
        <f>VLOOKUP(A51,[2]TDSheet!$A:$M,6,0)/5</f>
        <v>146.80000000000001</v>
      </c>
      <c r="AA51" s="1">
        <v>45.6</v>
      </c>
      <c r="AB51" s="1">
        <v>267.39999999999998</v>
      </c>
      <c r="AC51" s="1">
        <v>158.6</v>
      </c>
      <c r="AD51" s="1">
        <v>255</v>
      </c>
      <c r="AE51" s="20" t="s">
        <v>96</v>
      </c>
      <c r="AF51" s="1">
        <f t="shared" si="6"/>
        <v>1512</v>
      </c>
      <c r="AG51" s="6">
        <v>14</v>
      </c>
      <c r="AH51" s="6">
        <f t="shared" si="21"/>
        <v>364</v>
      </c>
      <c r="AI51" s="1">
        <f t="shared" si="22"/>
        <v>1528.8</v>
      </c>
      <c r="AJ51" s="1">
        <f>VLOOKUP(A51,[3]Sheet!$A:$AH,34,0)</f>
        <v>14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84</v>
      </c>
      <c r="B52" s="21">
        <v>0.25</v>
      </c>
      <c r="C52" s="21">
        <f t="shared" si="23"/>
        <v>756</v>
      </c>
      <c r="D52" s="1" t="s">
        <v>33</v>
      </c>
      <c r="E52" s="1">
        <v>68</v>
      </c>
      <c r="F52" s="1"/>
      <c r="G52" s="1">
        <v>72</v>
      </c>
      <c r="H52" s="1">
        <v>-4</v>
      </c>
      <c r="I52" s="6">
        <v>0.25</v>
      </c>
      <c r="J52" s="1">
        <v>180</v>
      </c>
      <c r="K52" s="1"/>
      <c r="L52" s="1">
        <v>127</v>
      </c>
      <c r="M52" s="1">
        <f t="shared" si="17"/>
        <v>-55</v>
      </c>
      <c r="N52" s="1"/>
      <c r="O52" s="1"/>
      <c r="P52" s="1"/>
      <c r="Q52" s="1">
        <f t="shared" si="3"/>
        <v>14.4</v>
      </c>
      <c r="R52" s="5">
        <v>292</v>
      </c>
      <c r="S52" s="5">
        <f t="shared" si="24"/>
        <v>3024</v>
      </c>
      <c r="T52" s="5">
        <f t="shared" si="20"/>
        <v>3024</v>
      </c>
      <c r="U52" s="5">
        <v>3024</v>
      </c>
      <c r="V52" s="1" t="s">
        <v>97</v>
      </c>
      <c r="W52" s="1">
        <f t="shared" si="4"/>
        <v>209.72222222222223</v>
      </c>
      <c r="X52" s="1">
        <f t="shared" si="5"/>
        <v>-0.27777777777777779</v>
      </c>
      <c r="Y52" s="1">
        <f>VLOOKUP(A52,[1]TDSheet!$A:$L,6,0)/5</f>
        <v>30.4</v>
      </c>
      <c r="Z52" s="1">
        <f>VLOOKUP(A52,[2]TDSheet!$A:$M,6,0)/5</f>
        <v>46.4</v>
      </c>
      <c r="AA52" s="1">
        <v>36</v>
      </c>
      <c r="AB52" s="1">
        <v>67.8</v>
      </c>
      <c r="AC52" s="1">
        <v>104</v>
      </c>
      <c r="AD52" s="1">
        <v>70.599999999999994</v>
      </c>
      <c r="AE52" s="1"/>
      <c r="AF52" s="1">
        <f t="shared" si="6"/>
        <v>756</v>
      </c>
      <c r="AG52" s="6">
        <v>12</v>
      </c>
      <c r="AH52" s="6">
        <f t="shared" si="21"/>
        <v>252</v>
      </c>
      <c r="AI52" s="1">
        <f t="shared" si="22"/>
        <v>756</v>
      </c>
      <c r="AJ52" s="1">
        <f>VLOOKUP(A52,[3]Sheet!$A:$AH,34,0)</f>
        <v>14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85</v>
      </c>
      <c r="B53" s="21">
        <v>0.25</v>
      </c>
      <c r="C53" s="21">
        <f t="shared" si="23"/>
        <v>504</v>
      </c>
      <c r="D53" s="1" t="s">
        <v>33</v>
      </c>
      <c r="E53" s="1">
        <v>52</v>
      </c>
      <c r="F53" s="1"/>
      <c r="G53" s="1">
        <v>67</v>
      </c>
      <c r="H53" s="1">
        <v>-15</v>
      </c>
      <c r="I53" s="6">
        <v>0.25</v>
      </c>
      <c r="J53" s="1">
        <v>180</v>
      </c>
      <c r="K53" s="1"/>
      <c r="L53" s="1">
        <v>79</v>
      </c>
      <c r="M53" s="1">
        <f t="shared" si="17"/>
        <v>-12</v>
      </c>
      <c r="N53" s="1"/>
      <c r="O53" s="1"/>
      <c r="P53" s="1"/>
      <c r="Q53" s="1">
        <f t="shared" si="3"/>
        <v>13.4</v>
      </c>
      <c r="R53" s="5">
        <v>283</v>
      </c>
      <c r="S53" s="5">
        <f t="shared" si="24"/>
        <v>2016</v>
      </c>
      <c r="T53" s="5">
        <f t="shared" si="20"/>
        <v>2016</v>
      </c>
      <c r="U53" s="5">
        <v>2016</v>
      </c>
      <c r="V53" s="1" t="s">
        <v>97</v>
      </c>
      <c r="W53" s="1">
        <f t="shared" si="4"/>
        <v>149.32835820895522</v>
      </c>
      <c r="X53" s="1">
        <f t="shared" si="5"/>
        <v>-1.1194029850746268</v>
      </c>
      <c r="Y53" s="1">
        <f>VLOOKUP(A53,[1]TDSheet!$A:$L,6,0)/5</f>
        <v>30.6</v>
      </c>
      <c r="Z53" s="1">
        <f>VLOOKUP(A53,[2]TDSheet!$A:$M,6,0)/5</f>
        <v>46</v>
      </c>
      <c r="AA53" s="1">
        <v>36.200000000000003</v>
      </c>
      <c r="AB53" s="1">
        <v>43.6</v>
      </c>
      <c r="AC53" s="1">
        <v>91.6</v>
      </c>
      <c r="AD53" s="1">
        <v>62.6</v>
      </c>
      <c r="AE53" s="1"/>
      <c r="AF53" s="1">
        <f t="shared" si="6"/>
        <v>504</v>
      </c>
      <c r="AG53" s="6">
        <v>12</v>
      </c>
      <c r="AH53" s="6">
        <f t="shared" si="21"/>
        <v>168</v>
      </c>
      <c r="AI53" s="1">
        <f t="shared" si="22"/>
        <v>504</v>
      </c>
      <c r="AJ53" s="1">
        <f>VLOOKUP(A53,[3]Sheet!$A:$AH,34,0)</f>
        <v>14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86</v>
      </c>
      <c r="B54" s="1"/>
      <c r="C54" s="1"/>
      <c r="D54" s="1" t="s">
        <v>44</v>
      </c>
      <c r="E54" s="1">
        <v>140.4</v>
      </c>
      <c r="F54" s="1"/>
      <c r="G54" s="1">
        <v>13.5</v>
      </c>
      <c r="H54" s="1">
        <v>126.9</v>
      </c>
      <c r="I54" s="6">
        <v>1</v>
      </c>
      <c r="J54" s="1">
        <v>180</v>
      </c>
      <c r="K54" s="1"/>
      <c r="L54" s="1">
        <v>13.5</v>
      </c>
      <c r="M54" s="1">
        <f t="shared" si="17"/>
        <v>0</v>
      </c>
      <c r="N54" s="1"/>
      <c r="O54" s="1"/>
      <c r="P54" s="1"/>
      <c r="Q54" s="1">
        <f t="shared" si="3"/>
        <v>2.7</v>
      </c>
      <c r="R54" s="5"/>
      <c r="S54" s="5"/>
      <c r="T54" s="5">
        <f t="shared" si="20"/>
        <v>0</v>
      </c>
      <c r="U54" s="5"/>
      <c r="V54" s="1"/>
      <c r="W54" s="1">
        <f t="shared" si="4"/>
        <v>47</v>
      </c>
      <c r="X54" s="1">
        <f t="shared" si="5"/>
        <v>47</v>
      </c>
      <c r="Y54" s="1">
        <f>VLOOKUP(A54,[1]TDSheet!$A:$L,6,0)/5</f>
        <v>2.16</v>
      </c>
      <c r="Z54" s="1">
        <f>VLOOKUP(A54,[2]TDSheet!$A:$M,6,0)/5</f>
        <v>1.08</v>
      </c>
      <c r="AA54" s="1">
        <v>5.4</v>
      </c>
      <c r="AB54" s="1">
        <v>4.32</v>
      </c>
      <c r="AC54" s="1">
        <v>2.16</v>
      </c>
      <c r="AD54" s="1">
        <v>9.4599999999999991</v>
      </c>
      <c r="AE54" s="20" t="s">
        <v>96</v>
      </c>
      <c r="AF54" s="1">
        <f t="shared" si="6"/>
        <v>0</v>
      </c>
      <c r="AG54" s="6">
        <v>2.7</v>
      </c>
      <c r="AH54" s="6">
        <f t="shared" si="21"/>
        <v>0</v>
      </c>
      <c r="AI54" s="1">
        <f t="shared" si="22"/>
        <v>0</v>
      </c>
      <c r="AJ54" s="1">
        <f>VLOOKUP(A54,[3]Sheet!$A:$AH,34,0)</f>
        <v>14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87</v>
      </c>
      <c r="B55" s="1"/>
      <c r="C55" s="1"/>
      <c r="D55" s="1" t="s">
        <v>44</v>
      </c>
      <c r="E55" s="1">
        <v>122.3</v>
      </c>
      <c r="F55" s="1"/>
      <c r="G55" s="1">
        <v>10</v>
      </c>
      <c r="H55" s="1">
        <v>112.3</v>
      </c>
      <c r="I55" s="6">
        <v>1</v>
      </c>
      <c r="J55" s="1">
        <v>180</v>
      </c>
      <c r="K55" s="1"/>
      <c r="L55" s="1">
        <v>10</v>
      </c>
      <c r="M55" s="1">
        <f t="shared" si="17"/>
        <v>0</v>
      </c>
      <c r="N55" s="1"/>
      <c r="O55" s="1"/>
      <c r="P55" s="1"/>
      <c r="Q55" s="1">
        <f t="shared" si="3"/>
        <v>2</v>
      </c>
      <c r="R55" s="5"/>
      <c r="S55" s="5"/>
      <c r="T55" s="5">
        <f t="shared" si="20"/>
        <v>0</v>
      </c>
      <c r="U55" s="5"/>
      <c r="V55" s="1"/>
      <c r="W55" s="1">
        <f t="shared" si="4"/>
        <v>56.15</v>
      </c>
      <c r="X55" s="1">
        <f t="shared" si="5"/>
        <v>56.15</v>
      </c>
      <c r="Y55" s="1">
        <f>VLOOKUP(A55,[1]TDSheet!$A:$L,6,0)/5</f>
        <v>2</v>
      </c>
      <c r="Z55" s="1">
        <f>VLOOKUP(A55,[2]TDSheet!$A:$M,6,0)/5</f>
        <v>1</v>
      </c>
      <c r="AA55" s="1">
        <v>2</v>
      </c>
      <c r="AB55" s="1">
        <v>2</v>
      </c>
      <c r="AC55" s="1">
        <v>1</v>
      </c>
      <c r="AD55" s="1">
        <v>1</v>
      </c>
      <c r="AE55" s="20" t="s">
        <v>96</v>
      </c>
      <c r="AF55" s="1">
        <f t="shared" si="6"/>
        <v>0</v>
      </c>
      <c r="AG55" s="6">
        <v>5</v>
      </c>
      <c r="AH55" s="6">
        <f t="shared" si="21"/>
        <v>0</v>
      </c>
      <c r="AI55" s="1">
        <f t="shared" si="22"/>
        <v>0</v>
      </c>
      <c r="AJ55" s="1">
        <f>VLOOKUP(A55,[3]Sheet!$A:$AH,34,0)</f>
        <v>12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88</v>
      </c>
      <c r="B56" s="21">
        <v>0.14000000000000001</v>
      </c>
      <c r="C56" s="21">
        <f t="shared" ref="C56:C57" si="25">U56*B56</f>
        <v>332.64000000000004</v>
      </c>
      <c r="D56" s="1" t="s">
        <v>33</v>
      </c>
      <c r="E56" s="1">
        <v>2067</v>
      </c>
      <c r="F56" s="1"/>
      <c r="G56" s="1">
        <v>39</v>
      </c>
      <c r="H56" s="1">
        <v>2028</v>
      </c>
      <c r="I56" s="6">
        <v>0.14000000000000001</v>
      </c>
      <c r="J56" s="1">
        <v>180</v>
      </c>
      <c r="K56" s="1"/>
      <c r="L56" s="1">
        <v>39</v>
      </c>
      <c r="M56" s="1">
        <f t="shared" si="17"/>
        <v>0</v>
      </c>
      <c r="N56" s="1"/>
      <c r="O56" s="1"/>
      <c r="P56" s="1"/>
      <c r="Q56" s="1">
        <f t="shared" si="3"/>
        <v>7.8</v>
      </c>
      <c r="R56" s="5"/>
      <c r="S56" s="5">
        <f>U56</f>
        <v>2376</v>
      </c>
      <c r="T56" s="5">
        <f t="shared" si="20"/>
        <v>2376</v>
      </c>
      <c r="U56" s="5">
        <v>2376</v>
      </c>
      <c r="V56" s="1" t="s">
        <v>97</v>
      </c>
      <c r="W56" s="1">
        <f t="shared" si="4"/>
        <v>564.61538461538464</v>
      </c>
      <c r="X56" s="1">
        <f t="shared" si="5"/>
        <v>260</v>
      </c>
      <c r="Y56" s="1">
        <f>VLOOKUP(A56,[1]TDSheet!$A:$L,6,0)/5</f>
        <v>67.599999999999994</v>
      </c>
      <c r="Z56" s="1">
        <f>VLOOKUP(A56,[2]TDSheet!$A:$M,6,0)/5</f>
        <v>68.8</v>
      </c>
      <c r="AA56" s="1">
        <v>50.4</v>
      </c>
      <c r="AB56" s="1">
        <v>4.4000000000000004</v>
      </c>
      <c r="AC56" s="1">
        <v>39.6</v>
      </c>
      <c r="AD56" s="1">
        <v>28</v>
      </c>
      <c r="AE56" s="20" t="s">
        <v>96</v>
      </c>
      <c r="AF56" s="1">
        <f t="shared" si="6"/>
        <v>332.64000000000004</v>
      </c>
      <c r="AG56" s="6">
        <v>22</v>
      </c>
      <c r="AH56" s="6">
        <f t="shared" si="21"/>
        <v>108</v>
      </c>
      <c r="AI56" s="1">
        <f t="shared" si="22"/>
        <v>332.64000000000004</v>
      </c>
      <c r="AJ56" s="1">
        <f>VLOOKUP(A56,[3]Sheet!$A:$AH,34,0)</f>
        <v>12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8" t="s">
        <v>100</v>
      </c>
      <c r="B57" s="22">
        <v>1</v>
      </c>
      <c r="C57" s="21">
        <f t="shared" si="25"/>
        <v>60</v>
      </c>
      <c r="D57" s="1" t="s">
        <v>44</v>
      </c>
      <c r="E57" s="1"/>
      <c r="F57" s="1"/>
      <c r="G57" s="1"/>
      <c r="H57" s="1"/>
      <c r="I57" s="6">
        <v>1</v>
      </c>
      <c r="J57" s="1">
        <v>180</v>
      </c>
      <c r="K57" s="1"/>
      <c r="L57" s="1"/>
      <c r="M57" s="1"/>
      <c r="N57" s="1"/>
      <c r="O57" s="1"/>
      <c r="P57" s="1"/>
      <c r="Q57" s="1">
        <f t="shared" si="3"/>
        <v>0</v>
      </c>
      <c r="R57" s="5"/>
      <c r="S57" s="5">
        <v>60</v>
      </c>
      <c r="T57" s="5">
        <f t="shared" si="20"/>
        <v>60</v>
      </c>
      <c r="U57" s="5">
        <v>60</v>
      </c>
      <c r="V57" s="1" t="s">
        <v>101</v>
      </c>
      <c r="W57" s="1" t="e">
        <f t="shared" ref="W57" si="26">(H57+T57)/Q57</f>
        <v>#DIV/0!</v>
      </c>
      <c r="X57" s="1" t="e">
        <f t="shared" ref="X57" si="27">H57/Q57</f>
        <v>#DIV/0!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 t="s">
        <v>103</v>
      </c>
      <c r="AF57" s="1">
        <f t="shared" si="6"/>
        <v>60</v>
      </c>
      <c r="AG57" s="6">
        <v>5</v>
      </c>
      <c r="AH57" s="6">
        <f t="shared" ref="AH57" si="28">MROUND(S57,AG57*AJ57)/AG57</f>
        <v>12</v>
      </c>
      <c r="AI57" s="1">
        <f t="shared" si="22"/>
        <v>60</v>
      </c>
      <c r="AJ57" s="1">
        <v>12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>
        <f>SUBTOTAL(9,C8:C57)</f>
        <v>4928.76</v>
      </c>
      <c r="D58" s="1"/>
      <c r="E58" s="1"/>
      <c r="F58" s="1"/>
      <c r="G58" s="1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6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6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6"/>
      <c r="AH60" s="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6"/>
      <c r="AH61" s="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6"/>
      <c r="AH62" s="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6"/>
      <c r="AH67" s="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6"/>
      <c r="AH68" s="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6"/>
      <c r="AH72" s="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"/>
      <c r="AH73" s="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6"/>
      <c r="AH74" s="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6"/>
      <c r="AH75" s="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6"/>
      <c r="AH76" s="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6"/>
      <c r="AH77" s="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6"/>
      <c r="AH78" s="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6"/>
      <c r="AH80" s="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6"/>
      <c r="AH81" s="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6"/>
      <c r="AH83" s="6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6"/>
      <c r="AH84" s="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6"/>
      <c r="AH85" s="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6"/>
      <c r="AH86" s="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6"/>
      <c r="AH90" s="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6"/>
      <c r="AH92" s="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6"/>
      <c r="AH95" s="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6"/>
      <c r="AH96" s="6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6"/>
      <c r="AH97" s="6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6"/>
      <c r="AH98" s="6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6"/>
      <c r="AH99" s="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6"/>
      <c r="AH100" s="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6"/>
      <c r="AH102" s="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6"/>
      <c r="AH103" s="6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6"/>
      <c r="AH104" s="6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6"/>
      <c r="AH105" s="6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6"/>
      <c r="AH106" s="6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6"/>
      <c r="AH107" s="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6"/>
      <c r="AH108" s="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6"/>
      <c r="AH111" s="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6"/>
      <c r="AH112" s="6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6"/>
      <c r="AH113" s="6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6"/>
      <c r="AH114" s="6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6"/>
      <c r="AH115" s="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6"/>
      <c r="AH116" s="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6"/>
      <c r="AH118" s="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6"/>
      <c r="AH119" s="6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6"/>
      <c r="AH121" s="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6"/>
      <c r="AH125" s="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6"/>
      <c r="AH126" s="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6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6"/>
      <c r="AH128" s="6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6"/>
      <c r="AH129" s="6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6"/>
      <c r="AH130" s="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6"/>
      <c r="AH131" s="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6"/>
      <c r="AH133" s="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6"/>
      <c r="AH134" s="6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6"/>
      <c r="AH135" s="6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6"/>
      <c r="AH136" s="6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6"/>
      <c r="AH137" s="6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6"/>
      <c r="AH138" s="6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6"/>
      <c r="AH139" s="6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6"/>
      <c r="AH140" s="6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6"/>
      <c r="AH141" s="6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6"/>
      <c r="AH142" s="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6"/>
      <c r="AH143" s="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6"/>
      <c r="AH144" s="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6"/>
      <c r="AH146" s="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6"/>
      <c r="AH149" s="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6"/>
      <c r="AH150" s="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6"/>
      <c r="AH151" s="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6"/>
      <c r="AH156" s="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6"/>
      <c r="AH157" s="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6"/>
      <c r="AH158" s="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6"/>
      <c r="AH159" s="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6"/>
      <c r="AH160" s="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6"/>
      <c r="AH161" s="6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6"/>
      <c r="AH162" s="6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6"/>
      <c r="AH163" s="6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6"/>
      <c r="AH164" s="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6"/>
      <c r="AH165" s="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6"/>
      <c r="AH166" s="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6"/>
      <c r="AH168" s="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6"/>
      <c r="AH169" s="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6"/>
      <c r="AH170" s="6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6"/>
      <c r="AH171" s="6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6"/>
      <c r="AH172" s="6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6"/>
      <c r="AH173" s="6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6"/>
      <c r="AH174" s="6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6"/>
      <c r="AH175" s="6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6"/>
      <c r="AH176" s="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6"/>
      <c r="AH177" s="6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6"/>
      <c r="AH179" s="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6"/>
      <c r="AH183" s="6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6"/>
      <c r="AH184" s="6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6"/>
      <c r="AH185" s="6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6"/>
      <c r="AH186" s="6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6"/>
      <c r="AH187" s="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6"/>
      <c r="AH188" s="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6"/>
      <c r="AH190" s="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6"/>
      <c r="AH191" s="6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6"/>
      <c r="AH192" s="6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6"/>
      <c r="AH193" s="6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6"/>
      <c r="AH194" s="6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6"/>
      <c r="AH195" s="6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6"/>
      <c r="AH196" s="6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6"/>
      <c r="AH197" s="6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6"/>
      <c r="AH198" s="6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6"/>
      <c r="AH199" s="6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6"/>
      <c r="AH200" s="6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6"/>
      <c r="AH201" s="6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6"/>
      <c r="AH202" s="6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6"/>
      <c r="AH203" s="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6"/>
      <c r="AH205" s="6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6"/>
      <c r="AH206" s="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6"/>
      <c r="AH207" s="6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6"/>
      <c r="AH208" s="6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6"/>
      <c r="AH209" s="6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6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6"/>
      <c r="AH211" s="6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6"/>
      <c r="AH212" s="6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6"/>
      <c r="AH213" s="6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6"/>
      <c r="AH214" s="6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6"/>
      <c r="AH215" s="6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6"/>
      <c r="AH216" s="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6"/>
      <c r="AH217" s="6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6"/>
      <c r="AH218" s="6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6"/>
      <c r="AH219" s="6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6"/>
      <c r="AH220" s="6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6"/>
      <c r="AH221" s="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6"/>
      <c r="AH222" s="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6"/>
      <c r="AH223" s="6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6"/>
      <c r="AH224" s="6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6"/>
      <c r="AH225" s="6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6"/>
      <c r="AH226" s="6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6"/>
      <c r="AH227" s="6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6"/>
      <c r="AH228" s="6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6"/>
      <c r="AH229" s="6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6"/>
      <c r="AH230" s="6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6"/>
      <c r="AH231" s="6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6"/>
      <c r="AH232" s="6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6"/>
      <c r="AH233" s="6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6"/>
      <c r="AH234" s="6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6"/>
      <c r="AH235" s="6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6"/>
      <c r="AH236" s="6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6"/>
      <c r="AH237" s="6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6"/>
      <c r="AH238" s="6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6"/>
      <c r="AH239" s="6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6"/>
      <c r="AH240" s="6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6"/>
      <c r="AH241" s="6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6"/>
      <c r="AH242" s="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6"/>
      <c r="AH243" s="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6"/>
      <c r="AH244" s="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6"/>
      <c r="AH245" s="6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6"/>
      <c r="AH246" s="6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6"/>
      <c r="AH247" s="6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6"/>
      <c r="AH248" s="6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6"/>
      <c r="AH249" s="6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6"/>
      <c r="AH250" s="6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6"/>
      <c r="AH251" s="6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6"/>
      <c r="AH252" s="6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6"/>
      <c r="AH253" s="6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6"/>
      <c r="AH254" s="6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6"/>
      <c r="AH255" s="6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6"/>
      <c r="AH256" s="6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6"/>
      <c r="AH257" s="6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6"/>
      <c r="AH258" s="6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6"/>
      <c r="AH259" s="6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6"/>
      <c r="AH260" s="6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6"/>
      <c r="AH261" s="6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6"/>
      <c r="AH262" s="6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6"/>
      <c r="AH263" s="6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6"/>
      <c r="AH264" s="6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6"/>
      <c r="AH265" s="6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6"/>
      <c r="AH266" s="6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6"/>
      <c r="AH267" s="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6"/>
      <c r="AH268" s="6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6"/>
      <c r="AH270" s="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6"/>
      <c r="AH273" s="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6"/>
      <c r="AH274" s="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6"/>
      <c r="AH275" s="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6"/>
      <c r="AH276" s="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6"/>
      <c r="AH277" s="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6"/>
      <c r="AH278" s="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6"/>
      <c r="AH279" s="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6"/>
      <c r="AH280" s="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6"/>
      <c r="AH281" s="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6"/>
      <c r="AH282" s="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6"/>
      <c r="AH283" s="6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6"/>
      <c r="AH284" s="6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6"/>
      <c r="AH285" s="6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6"/>
      <c r="AH286" s="6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6"/>
      <c r="AH287" s="6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6"/>
      <c r="AH288" s="6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6"/>
      <c r="AH289" s="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6"/>
      <c r="AH290" s="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6"/>
      <c r="AH291" s="6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6"/>
      <c r="AH292" s="6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6"/>
      <c r="AH293" s="6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6"/>
      <c r="AH294" s="6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6"/>
      <c r="AH295" s="6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6"/>
      <c r="AH296" s="6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6"/>
      <c r="AH297" s="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6"/>
      <c r="AH298" s="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6"/>
      <c r="AH300" s="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6"/>
      <c r="AH301" s="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6"/>
      <c r="AH302" s="6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6"/>
      <c r="AH303" s="6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6"/>
      <c r="AH304" s="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6"/>
      <c r="AH305" s="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6"/>
      <c r="AH308" s="6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6"/>
      <c r="AH309" s="6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6"/>
      <c r="AH310" s="6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6"/>
      <c r="AH311" s="6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6"/>
      <c r="AH312" s="6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6"/>
      <c r="AH313" s="6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6"/>
      <c r="AH314" s="6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6"/>
      <c r="AH315" s="6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6"/>
      <c r="AH316" s="6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6"/>
      <c r="AH317" s="6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6"/>
      <c r="AH318" s="6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6"/>
      <c r="AH319" s="6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6"/>
      <c r="AH320" s="6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6"/>
      <c r="AH321" s="6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6"/>
      <c r="AH322" s="6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6"/>
      <c r="AH323" s="6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6"/>
      <c r="AH326" s="6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6"/>
      <c r="AH328" s="6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6"/>
      <c r="AH331" s="6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6"/>
      <c r="AH332" s="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6"/>
      <c r="AH333" s="6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6"/>
      <c r="AH334" s="6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6"/>
      <c r="AH335" s="6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6"/>
      <c r="AH336" s="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6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6"/>
      <c r="AH338" s="6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6"/>
      <c r="AH339" s="6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6"/>
      <c r="AH340" s="6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6"/>
      <c r="AH341" s="6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6"/>
      <c r="AH342" s="6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6"/>
      <c r="AH343" s="6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6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6"/>
      <c r="AH345" s="6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6"/>
      <c r="AH346" s="6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6"/>
      <c r="AH347" s="6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6"/>
      <c r="AH348" s="6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6"/>
      <c r="AH349" s="6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6"/>
      <c r="AH351" s="6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6"/>
      <c r="AH352" s="6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6"/>
      <c r="AH353" s="6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6"/>
      <c r="AH354" s="6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6"/>
      <c r="AH355" s="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6"/>
      <c r="AH356" s="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6"/>
      <c r="AH359" s="6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6"/>
      <c r="AH360" s="6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6"/>
      <c r="AH361" s="6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6"/>
      <c r="AH362" s="6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6"/>
      <c r="AH363" s="6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6"/>
      <c r="AH364" s="6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6"/>
      <c r="AH365" s="6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6"/>
      <c r="AH366" s="6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6"/>
      <c r="AH367" s="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6"/>
      <c r="AH368" s="6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6"/>
      <c r="AH369" s="6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6"/>
      <c r="AH370" s="6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6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6"/>
      <c r="AH372" s="6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6"/>
      <c r="AH373" s="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6"/>
      <c r="AH374" s="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6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6"/>
      <c r="AH377" s="6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6"/>
      <c r="AH378" s="6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6"/>
      <c r="AH379" s="6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6"/>
      <c r="AH380" s="6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6"/>
      <c r="AH381" s="6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6"/>
      <c r="AH382" s="6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6"/>
      <c r="AH383" s="6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6"/>
      <c r="AH384" s="6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6"/>
      <c r="AH385" s="6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6"/>
      <c r="AH386" s="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6"/>
      <c r="AH387" s="6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6"/>
      <c r="AH388" s="6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6"/>
      <c r="AH389" s="6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6"/>
      <c r="AH390" s="6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6"/>
      <c r="AH391" s="6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6"/>
      <c r="AH392" s="6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6"/>
      <c r="AH393" s="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6"/>
      <c r="AH395" s="6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6"/>
      <c r="AH396" s="6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6"/>
      <c r="AH397" s="6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6"/>
      <c r="AH398" s="6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6"/>
      <c r="AH399" s="6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6"/>
      <c r="AH402" s="6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6"/>
      <c r="AH403" s="6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6"/>
      <c r="AH404" s="6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6"/>
      <c r="AH405" s="6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6"/>
      <c r="AH406" s="6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6"/>
      <c r="AH407" s="6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6"/>
      <c r="AH408" s="6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6"/>
      <c r="AH409" s="6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6"/>
      <c r="AH410" s="6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6"/>
      <c r="AH411" s="6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6"/>
      <c r="AH412" s="6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6"/>
      <c r="AH413" s="6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6"/>
      <c r="AH414" s="6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6"/>
      <c r="AH415" s="6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6"/>
      <c r="AH416" s="6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6"/>
      <c r="AH417" s="6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6"/>
      <c r="AH418" s="6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6"/>
      <c r="AH419" s="6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6"/>
      <c r="AH420" s="6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6"/>
      <c r="AH421" s="6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6"/>
      <c r="AH422" s="6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6"/>
      <c r="AH423" s="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6"/>
      <c r="AH424" s="6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6"/>
      <c r="AH425" s="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6"/>
      <c r="AH426" s="6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6"/>
      <c r="AH430" s="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6"/>
      <c r="AH434" s="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6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6"/>
      <c r="AH448" s="6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6"/>
      <c r="AH449" s="6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6"/>
      <c r="AH450" s="6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6"/>
      <c r="AH451" s="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6"/>
      <c r="AH452" s="6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6"/>
      <c r="AH454" s="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6"/>
      <c r="AH455" s="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6"/>
      <c r="AH456" s="6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6"/>
      <c r="AH457" s="6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6"/>
      <c r="AH458" s="6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6"/>
      <c r="AH459" s="6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6"/>
      <c r="AH460" s="6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6"/>
      <c r="AH461" s="6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6"/>
      <c r="AH462" s="6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6"/>
      <c r="AH463" s="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6"/>
      <c r="AH464" s="6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6"/>
      <c r="AH466" s="6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6"/>
      <c r="AH467" s="6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6"/>
      <c r="AH468" s="6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6"/>
      <c r="AH469" s="6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6"/>
      <c r="AH470" s="6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6"/>
      <c r="AH471" s="6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6"/>
      <c r="AH472" s="6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6"/>
      <c r="AH475" s="6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6"/>
      <c r="AH476" s="6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6"/>
      <c r="AH477" s="6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6"/>
      <c r="AH478" s="6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6"/>
      <c r="AH479" s="6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6"/>
      <c r="AH480" s="6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6"/>
      <c r="AH481" s="6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6"/>
      <c r="AH482" s="6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6"/>
      <c r="AH483" s="6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6"/>
      <c r="AH484" s="6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6"/>
      <c r="AH485" s="6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6"/>
      <c r="AH486" s="6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6"/>
      <c r="AH487" s="6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6"/>
      <c r="AH488" s="6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6"/>
      <c r="AH489" s="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6"/>
      <c r="AH490" s="6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6"/>
      <c r="AH491" s="6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</sheetData>
  <autoFilter ref="A3:AJ57" xr:uid="{00000000-0009-0000-0000-000000000000}"/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2024-11-21T14:16:29Z</dcterms:created>
  <dcterms:modified xsi:type="dcterms:W3CDTF">2025-01-30T09:38:06Z</dcterms:modified>
</cp:coreProperties>
</file>