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801188F-1843-4782-9A64-58601994E5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N528" i="1"/>
  <c r="BM528" i="1"/>
  <c r="Z528" i="1"/>
  <c r="Y528" i="1"/>
  <c r="BP528" i="1" s="1"/>
  <c r="BP527" i="1"/>
  <c r="BO527" i="1"/>
  <c r="BN527" i="1"/>
  <c r="BM527" i="1"/>
  <c r="Z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O439" i="1"/>
  <c r="BM439" i="1"/>
  <c r="Y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Y337" i="1" s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M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7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BP56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BP32" i="1" s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X669" i="1" s="1"/>
  <c r="BM22" i="1"/>
  <c r="Y22" i="1"/>
  <c r="P22" i="1"/>
  <c r="H10" i="1"/>
  <c r="H9" i="1"/>
  <c r="A9" i="1"/>
  <c r="D7" i="1"/>
  <c r="Q6" i="1"/>
  <c r="P2" i="1"/>
  <c r="Z136" i="1" l="1"/>
  <c r="BN136" i="1"/>
  <c r="Z48" i="1"/>
  <c r="BN48" i="1"/>
  <c r="BP132" i="1"/>
  <c r="BN132" i="1"/>
  <c r="Z132" i="1"/>
  <c r="BP142" i="1"/>
  <c r="BN142" i="1"/>
  <c r="Z142" i="1"/>
  <c r="BP175" i="1"/>
  <c r="BN175" i="1"/>
  <c r="Z175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299" i="1"/>
  <c r="BN299" i="1"/>
  <c r="Z299" i="1"/>
  <c r="BP336" i="1"/>
  <c r="BN336" i="1"/>
  <c r="Z336" i="1"/>
  <c r="BP341" i="1"/>
  <c r="BN341" i="1"/>
  <c r="Z341" i="1"/>
  <c r="BP365" i="1"/>
  <c r="BN365" i="1"/>
  <c r="Z365" i="1"/>
  <c r="BP379" i="1"/>
  <c r="BN379" i="1"/>
  <c r="Z379" i="1"/>
  <c r="BP398" i="1"/>
  <c r="BN398" i="1"/>
  <c r="Z398" i="1"/>
  <c r="X677" i="1"/>
  <c r="BP421" i="1"/>
  <c r="BN421" i="1"/>
  <c r="Z421" i="1"/>
  <c r="BP429" i="1"/>
  <c r="BN429" i="1"/>
  <c r="Z429" i="1"/>
  <c r="BP453" i="1"/>
  <c r="BN453" i="1"/>
  <c r="Z453" i="1"/>
  <c r="BP469" i="1"/>
  <c r="BN469" i="1"/>
  <c r="Z469" i="1"/>
  <c r="BP490" i="1"/>
  <c r="BN490" i="1"/>
  <c r="Z490" i="1"/>
  <c r="Z27" i="1"/>
  <c r="BN27" i="1"/>
  <c r="Z32" i="1"/>
  <c r="BN32" i="1"/>
  <c r="Z50" i="1"/>
  <c r="BN50" i="1"/>
  <c r="Z56" i="1"/>
  <c r="Z58" i="1" s="1"/>
  <c r="BN56" i="1"/>
  <c r="Z65" i="1"/>
  <c r="BN65" i="1"/>
  <c r="Z69" i="1"/>
  <c r="BN69" i="1"/>
  <c r="Z75" i="1"/>
  <c r="BN75" i="1"/>
  <c r="Z83" i="1"/>
  <c r="BN83" i="1"/>
  <c r="Z89" i="1"/>
  <c r="BN89" i="1"/>
  <c r="Z93" i="1"/>
  <c r="BN93" i="1"/>
  <c r="Z106" i="1"/>
  <c r="BN106" i="1"/>
  <c r="BP112" i="1"/>
  <c r="BN112" i="1"/>
  <c r="BP124" i="1"/>
  <c r="BN124" i="1"/>
  <c r="Z124" i="1"/>
  <c r="BP138" i="1"/>
  <c r="BN138" i="1"/>
  <c r="Z138" i="1"/>
  <c r="G677" i="1"/>
  <c r="BP153" i="1"/>
  <c r="BN153" i="1"/>
  <c r="Z153" i="1"/>
  <c r="BP183" i="1"/>
  <c r="BN183" i="1"/>
  <c r="Z183" i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06" i="1"/>
  <c r="BN306" i="1"/>
  <c r="Z306" i="1"/>
  <c r="Y353" i="1"/>
  <c r="Y352" i="1"/>
  <c r="BP351" i="1"/>
  <c r="BN351" i="1"/>
  <c r="Z351" i="1"/>
  <c r="Z352" i="1" s="1"/>
  <c r="U677" i="1"/>
  <c r="Y357" i="1"/>
  <c r="BP356" i="1"/>
  <c r="BN356" i="1"/>
  <c r="Z356" i="1"/>
  <c r="Z357" i="1" s="1"/>
  <c r="BP361" i="1"/>
  <c r="BN361" i="1"/>
  <c r="Z361" i="1"/>
  <c r="BP373" i="1"/>
  <c r="BN373" i="1"/>
  <c r="Z373" i="1"/>
  <c r="BP383" i="1"/>
  <c r="BN383" i="1"/>
  <c r="Z383" i="1"/>
  <c r="BP404" i="1"/>
  <c r="BN404" i="1"/>
  <c r="Z404" i="1"/>
  <c r="Y410" i="1"/>
  <c r="BP409" i="1"/>
  <c r="BN409" i="1"/>
  <c r="Z409" i="1"/>
  <c r="Z410" i="1" s="1"/>
  <c r="BP413" i="1"/>
  <c r="BN413" i="1"/>
  <c r="Z413" i="1"/>
  <c r="BP425" i="1"/>
  <c r="BN425" i="1"/>
  <c r="Z425" i="1"/>
  <c r="Y446" i="1"/>
  <c r="Y445" i="1"/>
  <c r="BP444" i="1"/>
  <c r="BN444" i="1"/>
  <c r="Z444" i="1"/>
  <c r="Z445" i="1" s="1"/>
  <c r="BP449" i="1"/>
  <c r="BN449" i="1"/>
  <c r="Z449" i="1"/>
  <c r="BP461" i="1"/>
  <c r="BN461" i="1"/>
  <c r="Z461" i="1"/>
  <c r="BP487" i="1"/>
  <c r="BN487" i="1"/>
  <c r="Z487" i="1"/>
  <c r="BP495" i="1"/>
  <c r="BN495" i="1"/>
  <c r="Z495" i="1"/>
  <c r="BP507" i="1"/>
  <c r="BN507" i="1"/>
  <c r="Z507" i="1"/>
  <c r="Z509" i="1" s="1"/>
  <c r="BP520" i="1"/>
  <c r="BN520" i="1"/>
  <c r="Z520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134" i="1"/>
  <c r="Y144" i="1"/>
  <c r="Y148" i="1"/>
  <c r="Y166" i="1"/>
  <c r="Y201" i="1"/>
  <c r="J677" i="1"/>
  <c r="Y224" i="1"/>
  <c r="Y406" i="1"/>
  <c r="Y405" i="1"/>
  <c r="BP498" i="1"/>
  <c r="BN498" i="1"/>
  <c r="Z498" i="1"/>
  <c r="BP517" i="1"/>
  <c r="BN517" i="1"/>
  <c r="Z517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Y586" i="1"/>
  <c r="Y585" i="1"/>
  <c r="B677" i="1"/>
  <c r="Y23" i="1"/>
  <c r="BP22" i="1"/>
  <c r="BN22" i="1"/>
  <c r="Z22" i="1"/>
  <c r="Z23" i="1" s="1"/>
  <c r="Y24" i="1"/>
  <c r="Y34" i="1"/>
  <c r="BP26" i="1"/>
  <c r="BN26" i="1"/>
  <c r="Z26" i="1"/>
  <c r="BP29" i="1"/>
  <c r="BN29" i="1"/>
  <c r="Z29" i="1"/>
  <c r="BP31" i="1"/>
  <c r="BN31" i="1"/>
  <c r="Z31" i="1"/>
  <c r="BP49" i="1"/>
  <c r="BN49" i="1"/>
  <c r="Z49" i="1"/>
  <c r="Y53" i="1"/>
  <c r="BP57" i="1"/>
  <c r="BN57" i="1"/>
  <c r="Z57" i="1"/>
  <c r="Y59" i="1"/>
  <c r="D677" i="1"/>
  <c r="Y71" i="1"/>
  <c r="BP62" i="1"/>
  <c r="BN62" i="1"/>
  <c r="Z62" i="1"/>
  <c r="BP66" i="1"/>
  <c r="BN66" i="1"/>
  <c r="Z66" i="1"/>
  <c r="Y70" i="1"/>
  <c r="BP74" i="1"/>
  <c r="BN74" i="1"/>
  <c r="Z74" i="1"/>
  <c r="BP82" i="1"/>
  <c r="BN82" i="1"/>
  <c r="Z82" i="1"/>
  <c r="Y86" i="1"/>
  <c r="BP90" i="1"/>
  <c r="BN90" i="1"/>
  <c r="Z90" i="1"/>
  <c r="BP94" i="1"/>
  <c r="BN94" i="1"/>
  <c r="Z94" i="1"/>
  <c r="Y96" i="1"/>
  <c r="Y101" i="1"/>
  <c r="BP98" i="1"/>
  <c r="BN98" i="1"/>
  <c r="Z98" i="1"/>
  <c r="BP107" i="1"/>
  <c r="BN107" i="1"/>
  <c r="Z107" i="1"/>
  <c r="Y109" i="1"/>
  <c r="Y117" i="1"/>
  <c r="BP111" i="1"/>
  <c r="BN111" i="1"/>
  <c r="Z111" i="1"/>
  <c r="BP115" i="1"/>
  <c r="BN115" i="1"/>
  <c r="Z115" i="1"/>
  <c r="BP123" i="1"/>
  <c r="BN123" i="1"/>
  <c r="Z123" i="1"/>
  <c r="F10" i="1"/>
  <c r="J9" i="1"/>
  <c r="F9" i="1"/>
  <c r="A10" i="1"/>
  <c r="X668" i="1"/>
  <c r="X670" i="1" s="1"/>
  <c r="X671" i="1"/>
  <c r="BP28" i="1"/>
  <c r="BN28" i="1"/>
  <c r="Z28" i="1"/>
  <c r="BP30" i="1"/>
  <c r="BN30" i="1"/>
  <c r="Z30" i="1"/>
  <c r="BP33" i="1"/>
  <c r="BN33" i="1"/>
  <c r="Z33" i="1"/>
  <c r="Y35" i="1"/>
  <c r="Y38" i="1"/>
  <c r="BP37" i="1"/>
  <c r="BN37" i="1"/>
  <c r="Z37" i="1"/>
  <c r="Z38" i="1" s="1"/>
  <c r="Y39" i="1"/>
  <c r="Y42" i="1"/>
  <c r="BP41" i="1"/>
  <c r="BN41" i="1"/>
  <c r="Z41" i="1"/>
  <c r="Z42" i="1" s="1"/>
  <c r="Y43" i="1"/>
  <c r="C677" i="1"/>
  <c r="Y54" i="1"/>
  <c r="BP47" i="1"/>
  <c r="BN47" i="1"/>
  <c r="Z47" i="1"/>
  <c r="Z53" i="1" s="1"/>
  <c r="BP51" i="1"/>
  <c r="BN51" i="1"/>
  <c r="Z51" i="1"/>
  <c r="Y58" i="1"/>
  <c r="BP64" i="1"/>
  <c r="BN64" i="1"/>
  <c r="Z64" i="1"/>
  <c r="BP68" i="1"/>
  <c r="BN68" i="1"/>
  <c r="Z68" i="1"/>
  <c r="Y77" i="1"/>
  <c r="BP76" i="1"/>
  <c r="BN76" i="1"/>
  <c r="Z76" i="1"/>
  <c r="Y78" i="1"/>
  <c r="Y87" i="1"/>
  <c r="BP80" i="1"/>
  <c r="BN80" i="1"/>
  <c r="Z80" i="1"/>
  <c r="BP84" i="1"/>
  <c r="BN84" i="1"/>
  <c r="Z84" i="1"/>
  <c r="Y95" i="1"/>
  <c r="BP92" i="1"/>
  <c r="BN92" i="1"/>
  <c r="Z92" i="1"/>
  <c r="BP100" i="1"/>
  <c r="BN100" i="1"/>
  <c r="Z100" i="1"/>
  <c r="Y102" i="1"/>
  <c r="E677" i="1"/>
  <c r="Y108" i="1"/>
  <c r="BP105" i="1"/>
  <c r="BN105" i="1"/>
  <c r="Z105" i="1"/>
  <c r="BP113" i="1"/>
  <c r="BN113" i="1"/>
  <c r="Z113" i="1"/>
  <c r="BP116" i="1"/>
  <c r="BN116" i="1"/>
  <c r="Z116" i="1"/>
  <c r="Y118" i="1"/>
  <c r="F677" i="1"/>
  <c r="Y126" i="1"/>
  <c r="BP121" i="1"/>
  <c r="BN121" i="1"/>
  <c r="Z121" i="1"/>
  <c r="Y127" i="1"/>
  <c r="BP125" i="1"/>
  <c r="BN125" i="1"/>
  <c r="Z125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Y238" i="1"/>
  <c r="Y246" i="1"/>
  <c r="BP240" i="1"/>
  <c r="BN240" i="1"/>
  <c r="Z240" i="1"/>
  <c r="BP245" i="1"/>
  <c r="BN245" i="1"/>
  <c r="Z245" i="1"/>
  <c r="Y24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BP414" i="1"/>
  <c r="BN414" i="1"/>
  <c r="Z414" i="1"/>
  <c r="Z416" i="1" s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Y532" i="1"/>
  <c r="BP526" i="1"/>
  <c r="BN526" i="1"/>
  <c r="Z526" i="1"/>
  <c r="Z531" i="1" s="1"/>
  <c r="Y531" i="1"/>
  <c r="K677" i="1"/>
  <c r="X667" i="1"/>
  <c r="Z129" i="1"/>
  <c r="BN129" i="1"/>
  <c r="BP129" i="1"/>
  <c r="Z131" i="1"/>
  <c r="BN131" i="1"/>
  <c r="Z137" i="1"/>
  <c r="BN137" i="1"/>
  <c r="Z139" i="1"/>
  <c r="BN139" i="1"/>
  <c r="Z141" i="1"/>
  <c r="BN141" i="1"/>
  <c r="Z147" i="1"/>
  <c r="Z148" i="1" s="1"/>
  <c r="BN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BN182" i="1"/>
  <c r="BP182" i="1"/>
  <c r="I677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Y237" i="1"/>
  <c r="Z227" i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300" i="1"/>
  <c r="BP305" i="1"/>
  <c r="BN305" i="1"/>
  <c r="Z305" i="1"/>
  <c r="Z310" i="1" s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Z369" i="1" s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Z399" i="1"/>
  <c r="BP397" i="1"/>
  <c r="BN397" i="1"/>
  <c r="Z397" i="1"/>
  <c r="Y399" i="1"/>
  <c r="BP424" i="1"/>
  <c r="BN424" i="1"/>
  <c r="Z424" i="1"/>
  <c r="BP428" i="1"/>
  <c r="BN428" i="1"/>
  <c r="Z428" i="1"/>
  <c r="Y441" i="1"/>
  <c r="BP439" i="1"/>
  <c r="BN439" i="1"/>
  <c r="Z439" i="1"/>
  <c r="Z441" i="1" s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Y462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Z392" i="1" s="1"/>
  <c r="Y400" i="1"/>
  <c r="Z405" i="1"/>
  <c r="BP403" i="1"/>
  <c r="BN403" i="1"/>
  <c r="Z403" i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Z457" i="1" s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Z619" i="1" s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431" i="1" l="1"/>
  <c r="Z504" i="1"/>
  <c r="Z237" i="1"/>
  <c r="Z201" i="1"/>
  <c r="Z143" i="1"/>
  <c r="Z271" i="1"/>
  <c r="Z95" i="1"/>
  <c r="Z590" i="1"/>
  <c r="Z556" i="1"/>
  <c r="Z184" i="1"/>
  <c r="Z522" i="1"/>
  <c r="Z385" i="1"/>
  <c r="Z288" i="1"/>
  <c r="Z77" i="1"/>
  <c r="Z647" i="1"/>
  <c r="Z612" i="1"/>
  <c r="Z376" i="1"/>
  <c r="Z258" i="1"/>
  <c r="Z246" i="1"/>
  <c r="Z34" i="1"/>
  <c r="Y667" i="1"/>
  <c r="Y668" i="1"/>
  <c r="Y671" i="1"/>
  <c r="Z640" i="1"/>
  <c r="Z470" i="1"/>
  <c r="Z579" i="1"/>
  <c r="Z166" i="1"/>
  <c r="Z133" i="1"/>
  <c r="Z126" i="1"/>
  <c r="Z108" i="1"/>
  <c r="Z86" i="1"/>
  <c r="Z117" i="1"/>
  <c r="Z101" i="1"/>
  <c r="Z70" i="1"/>
  <c r="Y669" i="1"/>
  <c r="Z672" i="1" l="1"/>
  <c r="Y670" i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<sst xmlns="http://schemas.openxmlformats.org/spreadsheetml/2006/main" count="3166" uniqueCount="1090">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</sst>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topLeftCell="A431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45683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Воскресенье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hidden="1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hidden="1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hidden="1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hidden="1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hidden="1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450</v>
      </c>
      <c r="Y48" s="780">
        <f t="shared" si="6"/>
        <v>453.6</v>
      </c>
      <c r="Z48" s="36">
        <f>IFERROR(IF(Y48=0,"",ROUNDUP(Y48/H48,0)*0.01898),"")</f>
        <v>0.79715999999999998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468.12499999999994</v>
      </c>
      <c r="BN48" s="64">
        <f t="shared" si="8"/>
        <v>471.86999999999995</v>
      </c>
      <c r="BO48" s="64">
        <f t="shared" si="9"/>
        <v>0.65104166666666663</v>
      </c>
      <c r="BP48" s="64">
        <f t="shared" si="10"/>
        <v>0.65625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120</v>
      </c>
      <c r="Y51" s="780">
        <f t="shared" si="6"/>
        <v>120</v>
      </c>
      <c r="Z51" s="36">
        <f>IFERROR(IF(Y51=0,"",ROUNDUP(Y51/H51,0)*0.00902),"")</f>
        <v>0.27060000000000001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126.3</v>
      </c>
      <c r="BN51" s="64">
        <f t="shared" si="8"/>
        <v>126.3</v>
      </c>
      <c r="BO51" s="64">
        <f t="shared" si="9"/>
        <v>0.22727272727272729</v>
      </c>
      <c r="BP51" s="64">
        <f t="shared" si="10"/>
        <v>0.22727272727272729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71.666666666666657</v>
      </c>
      <c r="Y53" s="781">
        <f>IFERROR(Y47/H47,"0")+IFERROR(Y48/H48,"0")+IFERROR(Y49/H49,"0")+IFERROR(Y50/H50,"0")+IFERROR(Y51/H51,"0")+IFERROR(Y52/H52,"0")</f>
        <v>72</v>
      </c>
      <c r="Z53" s="781">
        <f>IFERROR(IF(Z47="",0,Z47),"0")+IFERROR(IF(Z48="",0,Z48),"0")+IFERROR(IF(Z49="",0,Z49),"0")+IFERROR(IF(Z50="",0,Z50),"0")+IFERROR(IF(Z51="",0,Z51),"0")+IFERROR(IF(Z52="",0,Z52),"0")</f>
        <v>1.06776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570</v>
      </c>
      <c r="Y54" s="781">
        <f>IFERROR(SUM(Y47:Y52),"0")</f>
        <v>573.6</v>
      </c>
      <c r="Z54" s="37"/>
      <c r="AA54" s="782"/>
      <c r="AB54" s="782"/>
      <c r="AC54" s="782"/>
    </row>
    <row r="55" spans="1:68" ht="14.25" hidden="1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hidden="1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200</v>
      </c>
      <c r="Y63" s="780">
        <f t="shared" si="11"/>
        <v>205.20000000000002</v>
      </c>
      <c r="Z63" s="36">
        <f>IFERROR(IF(Y63=0,"",ROUNDUP(Y63/H63,0)*0.01898),"")</f>
        <v>0.36062</v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208.05555555555554</v>
      </c>
      <c r="BN63" s="64">
        <f t="shared" si="13"/>
        <v>213.46499999999997</v>
      </c>
      <c r="BO63" s="64">
        <f t="shared" si="14"/>
        <v>0.28935185185185186</v>
      </c>
      <c r="BP63" s="64">
        <f t="shared" si="15"/>
        <v>0.296875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145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112.5</v>
      </c>
      <c r="Y69" s="780">
        <f t="shared" si="11"/>
        <v>112.5</v>
      </c>
      <c r="Z69" s="36">
        <f>IFERROR(IF(Y69=0,"",ROUNDUP(Y69/H69,0)*0.00902),"")</f>
        <v>0.22550000000000001</v>
      </c>
      <c r="AA69" s="56"/>
      <c r="AB69" s="57"/>
      <c r="AC69" s="121" t="s">
        <v>146</v>
      </c>
      <c r="AG69" s="64"/>
      <c r="AJ69" s="68" t="s">
        <v>147</v>
      </c>
      <c r="AK69" s="68">
        <v>594</v>
      </c>
      <c r="BB69" s="122" t="s">
        <v>1</v>
      </c>
      <c r="BM69" s="64">
        <f t="shared" si="12"/>
        <v>117.75</v>
      </c>
      <c r="BN69" s="64">
        <f t="shared" si="13"/>
        <v>117.75</v>
      </c>
      <c r="BO69" s="64">
        <f t="shared" si="14"/>
        <v>0.18939393939393939</v>
      </c>
      <c r="BP69" s="64">
        <f t="shared" si="15"/>
        <v>0.18939393939393939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43.518518518518519</v>
      </c>
      <c r="Y70" s="781">
        <f>IFERROR(Y62/H62,"0")+IFERROR(Y63/H63,"0")+IFERROR(Y64/H64,"0")+IFERROR(Y65/H65,"0")+IFERROR(Y66/H66,"0")+IFERROR(Y67/H67,"0")+IFERROR(Y68/H68,"0")+IFERROR(Y69/H69,"0")</f>
        <v>44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0.58611999999999997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312.5</v>
      </c>
      <c r="Y71" s="781">
        <f>IFERROR(SUM(Y62:Y69),"0")</f>
        <v>317.70000000000005</v>
      </c>
      <c r="Z71" s="37"/>
      <c r="AA71" s="782"/>
      <c r="AB71" s="782"/>
      <c r="AC71" s="782"/>
    </row>
    <row r="72" spans="1:68" ht="14.25" hidden="1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250</v>
      </c>
      <c r="Y73" s="780">
        <f>IFERROR(IF(X73="",0,CEILING((X73/$H73),1)*$H73),"")</f>
        <v>259.20000000000005</v>
      </c>
      <c r="Z73" s="36">
        <f>IFERROR(IF(Y73=0,"",ROUNDUP(Y73/H73,0)*0.01898),"")</f>
        <v>0.45552000000000004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260.0694444444444</v>
      </c>
      <c r="BN73" s="64">
        <f>IFERROR(Y73*I73/H73,"0")</f>
        <v>269.64000000000004</v>
      </c>
      <c r="BO73" s="64">
        <f>IFERROR(1/J73*(X73/H73),"0")</f>
        <v>0.36168981481481477</v>
      </c>
      <c r="BP73" s="64">
        <f>IFERROR(1/J73*(Y73/H73),"0")</f>
        <v>0.37500000000000006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145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112.5</v>
      </c>
      <c r="Y76" s="780">
        <f>IFERROR(IF(X76="",0,CEILING((X76/$H76),1)*$H76),"")</f>
        <v>113.4</v>
      </c>
      <c r="Z76" s="36">
        <f>IFERROR(IF(Y76=0,"",ROUNDUP(Y76/H76,0)*0.00651),"")</f>
        <v>0.27342</v>
      </c>
      <c r="AA76" s="56"/>
      <c r="AB76" s="57"/>
      <c r="AC76" s="129" t="s">
        <v>168</v>
      </c>
      <c r="AG76" s="64"/>
      <c r="AJ76" s="68" t="s">
        <v>147</v>
      </c>
      <c r="AK76" s="68">
        <v>491.4</v>
      </c>
      <c r="BB76" s="130" t="s">
        <v>1</v>
      </c>
      <c r="BM76" s="64">
        <f>IFERROR(X76*I76/H76,"0")</f>
        <v>119.99999999999999</v>
      </c>
      <c r="BN76" s="64">
        <f>IFERROR(Y76*I76/H76,"0")</f>
        <v>120.95999999999998</v>
      </c>
      <c r="BO76" s="64">
        <f>IFERROR(1/J76*(X76/H76),"0")</f>
        <v>0.22893772893772893</v>
      </c>
      <c r="BP76" s="64">
        <f>IFERROR(1/J76*(Y76/H76),"0")</f>
        <v>0.23076923076923078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64.81481481481481</v>
      </c>
      <c r="Y77" s="781">
        <f>IFERROR(Y73/H73,"0")+IFERROR(Y74/H74,"0")+IFERROR(Y75/H75,"0")+IFERROR(Y76/H76,"0")</f>
        <v>66</v>
      </c>
      <c r="Z77" s="781">
        <f>IFERROR(IF(Z73="",0,Z73),"0")+IFERROR(IF(Z74="",0,Z74),"0")+IFERROR(IF(Z75="",0,Z75),"0")+IFERROR(IF(Z76="",0,Z76),"0")</f>
        <v>0.72894000000000003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362.5</v>
      </c>
      <c r="Y78" s="781">
        <f>IFERROR(SUM(Y73:Y76),"0")</f>
        <v>372.6</v>
      </c>
      <c r="Z78" s="37"/>
      <c r="AA78" s="782"/>
      <c r="AB78" s="782"/>
      <c r="AC78" s="782"/>
    </row>
    <row r="79" spans="1:68" ht="14.25" hidden="1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hidden="1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100</v>
      </c>
      <c r="Y105" s="780">
        <f>IFERROR(IF(X105="",0,CEILING((X105/$H105),1)*$H105),"")</f>
        <v>108</v>
      </c>
      <c r="Z105" s="36">
        <f>IFERROR(IF(Y105=0,"",ROUNDUP(Y105/H105,0)*0.01898),"")</f>
        <v>0.1898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104.02777777777777</v>
      </c>
      <c r="BN105" s="64">
        <f>IFERROR(Y105*I105/H105,"0")</f>
        <v>112.34999999999998</v>
      </c>
      <c r="BO105" s="64">
        <f>IFERROR(1/J105*(X105/H105),"0")</f>
        <v>0.14467592592592593</v>
      </c>
      <c r="BP105" s="64">
        <f>IFERROR(1/J105*(Y105/H105),"0")</f>
        <v>0.15625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129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9.2592592592592595</v>
      </c>
      <c r="Y108" s="781">
        <f>IFERROR(Y105/H105,"0")+IFERROR(Y106/H106,"0")+IFERROR(Y107/H107,"0")</f>
        <v>10</v>
      </c>
      <c r="Z108" s="781">
        <f>IFERROR(IF(Z105="",0,Z105),"0")+IFERROR(IF(Z106="",0,Z106),"0")+IFERROR(IF(Z107="",0,Z107),"0")</f>
        <v>0.1898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100</v>
      </c>
      <c r="Y109" s="781">
        <f>IFERROR(SUM(Y105:Y107),"0")</f>
        <v>108</v>
      </c>
      <c r="Z109" s="37"/>
      <c r="AA109" s="782"/>
      <c r="AB109" s="782"/>
      <c r="AC109" s="782"/>
    </row>
    <row r="110" spans="1:68" ht="14.25" hidden="1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200</v>
      </c>
      <c r="Y112" s="780">
        <f t="shared" si="26"/>
        <v>201.60000000000002</v>
      </c>
      <c r="Z112" s="36">
        <f>IFERROR(IF(Y112=0,"",ROUNDUP(Y112/H112,0)*0.01898),"")</f>
        <v>0.45552000000000004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212.35714285714286</v>
      </c>
      <c r="BN112" s="64">
        <f t="shared" si="28"/>
        <v>214.05600000000001</v>
      </c>
      <c r="BO112" s="64">
        <f t="shared" si="29"/>
        <v>0.37202380952380953</v>
      </c>
      <c r="BP112" s="64">
        <f t="shared" si="30"/>
        <v>0.375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9</v>
      </c>
      <c r="Y113" s="780">
        <f t="shared" si="26"/>
        <v>10.8</v>
      </c>
      <c r="Z113" s="36">
        <f>IFERROR(IF(Y113=0,"",ROUNDUP(Y113/H113,0)*0.00651),"")</f>
        <v>2.6040000000000001E-2</v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9.8399999999999981</v>
      </c>
      <c r="BN113" s="64">
        <f t="shared" si="28"/>
        <v>11.808</v>
      </c>
      <c r="BO113" s="64">
        <f t="shared" si="29"/>
        <v>1.8315018315018316E-2</v>
      </c>
      <c r="BP113" s="64">
        <f t="shared" si="30"/>
        <v>2.197802197802198E-2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27.142857142857142</v>
      </c>
      <c r="Y117" s="781">
        <f>IFERROR(Y111/H111,"0")+IFERROR(Y112/H112,"0")+IFERROR(Y113/H113,"0")+IFERROR(Y114/H114,"0")+IFERROR(Y115/H115,"0")+IFERROR(Y116/H116,"0")</f>
        <v>28</v>
      </c>
      <c r="Z117" s="781">
        <f>IFERROR(IF(Z111="",0,Z111),"0")+IFERROR(IF(Z112="",0,Z112),"0")+IFERROR(IF(Z113="",0,Z113),"0")+IFERROR(IF(Z114="",0,Z114),"0")+IFERROR(IF(Z115="",0,Z115),"0")+IFERROR(IF(Z116="",0,Z116),"0")</f>
        <v>0.48156000000000004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209</v>
      </c>
      <c r="Y118" s="781">
        <f>IFERROR(SUM(Y111:Y116),"0")</f>
        <v>212.40000000000003</v>
      </c>
      <c r="Z118" s="37"/>
      <c r="AA118" s="782"/>
      <c r="AB118" s="782"/>
      <c r="AC118" s="782"/>
    </row>
    <row r="119" spans="1:68" ht="16.5" hidden="1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hidden="1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50</v>
      </c>
      <c r="Y122" s="780">
        <f>IFERROR(IF(X122="",0,CEILING((X122/$H122),1)*$H122),"")</f>
        <v>56</v>
      </c>
      <c r="Z122" s="36">
        <f>IFERROR(IF(Y122=0,"",ROUNDUP(Y122/H122,0)*0.01898),"")</f>
        <v>9.4899999999999998E-2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51.941964285714292</v>
      </c>
      <c r="BN122" s="64">
        <f>IFERROR(Y122*I122/H122,"0")</f>
        <v>58.174999999999997</v>
      </c>
      <c r="BO122" s="64">
        <f>IFERROR(1/J122*(X122/H122),"0")</f>
        <v>6.9754464285714288E-2</v>
      </c>
      <c r="BP122" s="64">
        <f>IFERROR(1/J122*(Y122/H122),"0")</f>
        <v>7.8125E-2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129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4.4642857142857144</v>
      </c>
      <c r="Y126" s="781">
        <f>IFERROR(Y121/H121,"0")+IFERROR(Y122/H122,"0")+IFERROR(Y123/H123,"0")+IFERROR(Y124/H124,"0")+IFERROR(Y125/H125,"0")</f>
        <v>5</v>
      </c>
      <c r="Z126" s="781">
        <f>IFERROR(IF(Z121="",0,Z121),"0")+IFERROR(IF(Z122="",0,Z122),"0")+IFERROR(IF(Z123="",0,Z123),"0")+IFERROR(IF(Z124="",0,Z124),"0")+IFERROR(IF(Z125="",0,Z125),"0")</f>
        <v>9.4899999999999998E-2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50</v>
      </c>
      <c r="Y127" s="781">
        <f>IFERROR(SUM(Y121:Y125),"0")</f>
        <v>56</v>
      </c>
      <c r="Z127" s="37"/>
      <c r="AA127" s="782"/>
      <c r="AB127" s="782"/>
      <c r="AC127" s="782"/>
    </row>
    <row r="128" spans="1:68" ht="14.25" hidden="1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hidden="1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280</v>
      </c>
      <c r="Y136" s="780">
        <f t="shared" ref="Y136:Y142" si="31">IFERROR(IF(X136="",0,CEILING((X136/$H136),1)*$H136),"")</f>
        <v>285.60000000000002</v>
      </c>
      <c r="Z136" s="36">
        <f>IFERROR(IF(Y136=0,"",ROUNDUP(Y136/H136,0)*0.01898),"")</f>
        <v>0.64532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297.09999999999997</v>
      </c>
      <c r="BN136" s="64">
        <f t="shared" ref="BN136:BN142" si="33">IFERROR(Y136*I136/H136,"0")</f>
        <v>303.04200000000003</v>
      </c>
      <c r="BO136" s="64">
        <f t="shared" ref="BO136:BO142" si="34">IFERROR(1/J136*(X136/H136),"0")</f>
        <v>0.52083333333333326</v>
      </c>
      <c r="BP136" s="64">
        <f t="shared" ref="BP136:BP142" si="35">IFERROR(1/J136*(Y136/H136),"0")</f>
        <v>0.53125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9</v>
      </c>
      <c r="Y140" s="780">
        <f t="shared" si="31"/>
        <v>10.8</v>
      </c>
      <c r="Z140" s="36">
        <f>IFERROR(IF(Y140=0,"",ROUNDUP(Y140/H140,0)*0.00651),"")</f>
        <v>2.6040000000000001E-2</v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9.8399999999999981</v>
      </c>
      <c r="BN140" s="64">
        <f t="shared" si="33"/>
        <v>11.808</v>
      </c>
      <c r="BO140" s="64">
        <f t="shared" si="34"/>
        <v>1.8315018315018316E-2</v>
      </c>
      <c r="BP140" s="64">
        <f t="shared" si="35"/>
        <v>2.197802197802198E-2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36.666666666666664</v>
      </c>
      <c r="Y143" s="781">
        <f>IFERROR(Y136/H136,"0")+IFERROR(Y137/H137,"0")+IFERROR(Y138/H138,"0")+IFERROR(Y139/H139,"0")+IFERROR(Y140/H140,"0")+IFERROR(Y141/H141,"0")+IFERROR(Y142/H142,"0")</f>
        <v>38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0.67135999999999996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289</v>
      </c>
      <c r="Y144" s="781">
        <f>IFERROR(SUM(Y136:Y142),"0")</f>
        <v>296.40000000000003</v>
      </c>
      <c r="Z144" s="37"/>
      <c r="AA144" s="782"/>
      <c r="AB144" s="782"/>
      <c r="AC144" s="782"/>
    </row>
    <row r="145" spans="1:68" ht="14.25" hidden="1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hidden="1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8</v>
      </c>
      <c r="Y153" s="780">
        <f>IFERROR(IF(X153="",0,CEILING((X153/$H153),1)*$H153),"")</f>
        <v>9.6000000000000014</v>
      </c>
      <c r="Z153" s="36">
        <f>IFERROR(IF(Y153=0,"",ROUNDUP(Y153/H153,0)*0.00651),"")</f>
        <v>1.9529999999999999E-2</v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8.4499999999999993</v>
      </c>
      <c r="BN153" s="64">
        <f>IFERROR(Y153*I153/H153,"0")</f>
        <v>10.139999999999999</v>
      </c>
      <c r="BO153" s="64">
        <f>IFERROR(1/J153*(X153/H153),"0")</f>
        <v>1.3736263736263738E-2</v>
      </c>
      <c r="BP153" s="64">
        <f>IFERROR(1/J153*(Y153/H153),"0")</f>
        <v>1.6483516483516487E-2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2.5</v>
      </c>
      <c r="Y155" s="781">
        <f>IFERROR(Y152/H152,"0")+IFERROR(Y153/H153,"0")+IFERROR(Y154/H154,"0")</f>
        <v>3.0000000000000004</v>
      </c>
      <c r="Z155" s="781">
        <f>IFERROR(IF(Z152="",0,Z152),"0")+IFERROR(IF(Z153="",0,Z153),"0")+IFERROR(IF(Z154="",0,Z154),"0")</f>
        <v>1.9529999999999999E-2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8</v>
      </c>
      <c r="Y156" s="781">
        <f>IFERROR(SUM(Y152:Y154),"0")</f>
        <v>9.6000000000000014</v>
      </c>
      <c r="Z156" s="37"/>
      <c r="AA156" s="782"/>
      <c r="AB156" s="782"/>
      <c r="AC156" s="782"/>
    </row>
    <row r="157" spans="1:68" ht="14.25" hidden="1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10.5</v>
      </c>
      <c r="Y158" s="780">
        <f>IFERROR(IF(X158="",0,CEILING((X158/$H158),1)*$H158),"")</f>
        <v>11.2</v>
      </c>
      <c r="Z158" s="36">
        <f>IFERROR(IF(Y158=0,"",ROUNDUP(Y158/H158,0)*0.00651),"")</f>
        <v>2.6040000000000001E-2</v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11.505000000000001</v>
      </c>
      <c r="BN158" s="64">
        <f>IFERROR(Y158*I158/H158,"0")</f>
        <v>12.271999999999998</v>
      </c>
      <c r="BO158" s="64">
        <f>IFERROR(1/J158*(X158/H158),"0")</f>
        <v>2.0604395604395608E-2</v>
      </c>
      <c r="BP158" s="64">
        <f>IFERROR(1/J158*(Y158/H158),"0")</f>
        <v>2.197802197802198E-2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3.7500000000000004</v>
      </c>
      <c r="Y160" s="781">
        <f>IFERROR(Y158/H158,"0")+IFERROR(Y159/H159,"0")</f>
        <v>4</v>
      </c>
      <c r="Z160" s="781">
        <f>IFERROR(IF(Z158="",0,Z158),"0")+IFERROR(IF(Z159="",0,Z159),"0")</f>
        <v>2.6040000000000001E-2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10.5</v>
      </c>
      <c r="Y161" s="781">
        <f>IFERROR(SUM(Y158:Y159),"0")</f>
        <v>11.2</v>
      </c>
      <c r="Z161" s="37"/>
      <c r="AA161" s="782"/>
      <c r="AB161" s="782"/>
      <c r="AC161" s="782"/>
    </row>
    <row r="162" spans="1:68" ht="14.25" hidden="1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hidden="1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40</v>
      </c>
      <c r="Y175" s="780">
        <f>IFERROR(IF(X175="",0,CEILING((X175/$H175),1)*$H175),"")</f>
        <v>42</v>
      </c>
      <c r="Z175" s="36">
        <f>IFERROR(IF(Y175=0,"",ROUNDUP(Y175/H175,0)*0.00902),"")</f>
        <v>9.0200000000000002E-2</v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42.857142857142854</v>
      </c>
      <c r="BN175" s="64">
        <f>IFERROR(Y175*I175/H175,"0")</f>
        <v>45</v>
      </c>
      <c r="BO175" s="64">
        <f>IFERROR(1/J175*(X175/H175),"0")</f>
        <v>7.2150072150072145E-2</v>
      </c>
      <c r="BP175" s="64">
        <f>IFERROR(1/J175*(Y175/H175),"0")</f>
        <v>7.575757575757576E-2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30</v>
      </c>
      <c r="Y176" s="780">
        <f>IFERROR(IF(X176="",0,CEILING((X176/$H176),1)*$H176),"")</f>
        <v>36</v>
      </c>
      <c r="Z176" s="36">
        <f>IFERROR(IF(Y176=0,"",ROUNDUP(Y176/H176,0)*0.02175),"")</f>
        <v>8.6999999999999994E-2</v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32.1</v>
      </c>
      <c r="BN176" s="64">
        <f>IFERROR(Y176*I176/H176,"0")</f>
        <v>38.520000000000003</v>
      </c>
      <c r="BO176" s="64">
        <f>IFERROR(1/J176*(X176/H176),"0")</f>
        <v>5.9523809523809521E-2</v>
      </c>
      <c r="BP176" s="64">
        <f>IFERROR(1/J176*(Y176/H176),"0")</f>
        <v>7.1428571428571425E-2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12.857142857142858</v>
      </c>
      <c r="Y179" s="781">
        <f>IFERROR(Y174/H174,"0")+IFERROR(Y175/H175,"0")+IFERROR(Y176/H176,"0")+IFERROR(Y177/H177,"0")+IFERROR(Y178/H178,"0")</f>
        <v>14</v>
      </c>
      <c r="Z179" s="781">
        <f>IFERROR(IF(Z174="",0,Z174),"0")+IFERROR(IF(Z175="",0,Z175),"0")+IFERROR(IF(Z176="",0,Z176),"0")+IFERROR(IF(Z177="",0,Z177),"0")+IFERROR(IF(Z178="",0,Z178),"0")</f>
        <v>0.1772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70</v>
      </c>
      <c r="Y180" s="781">
        <f>IFERROR(SUM(Y174:Y178),"0")</f>
        <v>78</v>
      </c>
      <c r="Z180" s="37"/>
      <c r="AA180" s="782"/>
      <c r="AB180" s="782"/>
      <c r="AC180" s="782"/>
    </row>
    <row r="181" spans="1:68" ht="14.25" hidden="1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hidden="1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hidden="1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17.5</v>
      </c>
      <c r="Y196" s="780">
        <f t="shared" si="36"/>
        <v>18.900000000000002</v>
      </c>
      <c r="Z196" s="36">
        <f>IFERROR(IF(Y196=0,"",ROUNDUP(Y196/H196,0)*0.00502),"")</f>
        <v>4.5179999999999998E-2</v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18.583333333333332</v>
      </c>
      <c r="BN196" s="64">
        <f t="shared" si="38"/>
        <v>20.07</v>
      </c>
      <c r="BO196" s="64">
        <f t="shared" si="39"/>
        <v>3.5612535612535613E-2</v>
      </c>
      <c r="BP196" s="64">
        <f t="shared" si="40"/>
        <v>3.8461538461538464E-2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8.3333333333333321</v>
      </c>
      <c r="Y201" s="781">
        <f>IFERROR(Y193/H193,"0")+IFERROR(Y194/H194,"0")+IFERROR(Y195/H195,"0")+IFERROR(Y196/H196,"0")+IFERROR(Y197/H197,"0")+IFERROR(Y198/H198,"0")+IFERROR(Y199/H199,"0")+IFERROR(Y200/H200,"0")</f>
        <v>9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4.5179999999999998E-2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17.5</v>
      </c>
      <c r="Y202" s="781">
        <f>IFERROR(SUM(Y193:Y200),"0")</f>
        <v>18.900000000000002</v>
      </c>
      <c r="Z202" s="37"/>
      <c r="AA202" s="782"/>
      <c r="AB202" s="782"/>
      <c r="AC202" s="782"/>
    </row>
    <row r="203" spans="1:68" ht="16.5" hidden="1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hidden="1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9</v>
      </c>
      <c r="Y217" s="780">
        <f t="shared" si="41"/>
        <v>10.8</v>
      </c>
      <c r="Z217" s="36">
        <f>IFERROR(IF(Y217=0,"",ROUNDUP(Y217/H217,0)*0.00902),"")</f>
        <v>1.804E-2</v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9.35</v>
      </c>
      <c r="BN217" s="64">
        <f t="shared" si="43"/>
        <v>11.22</v>
      </c>
      <c r="BO217" s="64">
        <f t="shared" si="44"/>
        <v>1.2626262626262626E-2</v>
      </c>
      <c r="BP217" s="64">
        <f t="shared" si="45"/>
        <v>1.5151515151515152E-2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1.6666666666666665</v>
      </c>
      <c r="Y223" s="781">
        <f>IFERROR(Y215/H215,"0")+IFERROR(Y216/H216,"0")+IFERROR(Y217/H217,"0")+IFERROR(Y218/H218,"0")+IFERROR(Y219/H219,"0")+IFERROR(Y220/H220,"0")+IFERROR(Y221/H221,"0")+IFERROR(Y222/H222,"0")</f>
        <v>2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1.804E-2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9</v>
      </c>
      <c r="Y224" s="781">
        <f>IFERROR(SUM(Y215:Y222),"0")</f>
        <v>10.8</v>
      </c>
      <c r="Z224" s="37"/>
      <c r="AA224" s="782"/>
      <c r="AB224" s="782"/>
      <c r="AC224" s="782"/>
    </row>
    <row r="225" spans="1:68" ht="14.25" hidden="1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hidden="1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hidden="1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hidden="1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hidden="1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hidden="1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hidden="1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hidden="1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hidden="1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hidden="1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129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130</v>
      </c>
      <c r="AK308" s="68">
        <v>33.6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idden="1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hidden="1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hidden="1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hidden="1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hidden="1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21</v>
      </c>
      <c r="Y346" s="780">
        <f>IFERROR(IF(X346="",0,CEILING((X346/$H346),1)*$H346),"")</f>
        <v>21</v>
      </c>
      <c r="Z346" s="36">
        <f>IFERROR(IF(Y346=0,"",ROUNDUP(Y346/H346,0)*0.00502),"")</f>
        <v>5.0200000000000002E-2</v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22</v>
      </c>
      <c r="BN346" s="64">
        <f>IFERROR(Y346*I346/H346,"0")</f>
        <v>22</v>
      </c>
      <c r="BO346" s="64">
        <f>IFERROR(1/J346*(X346/H346),"0")</f>
        <v>4.2735042735042736E-2</v>
      </c>
      <c r="BP346" s="64">
        <f>IFERROR(1/J346*(Y346/H346),"0")</f>
        <v>4.2735042735042736E-2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10</v>
      </c>
      <c r="Y348" s="781">
        <f>IFERROR(Y346/H346,"0")+IFERROR(Y347/H347,"0")</f>
        <v>10</v>
      </c>
      <c r="Z348" s="781">
        <f>IFERROR(IF(Z346="",0,Z346),"0")+IFERROR(IF(Z347="",0,Z347),"0")</f>
        <v>5.0200000000000002E-2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21</v>
      </c>
      <c r="Y349" s="781">
        <f>IFERROR(SUM(Y346:Y347),"0")</f>
        <v>21</v>
      </c>
      <c r="Z349" s="37"/>
      <c r="AA349" s="782"/>
      <c r="AB349" s="782"/>
      <c r="AC349" s="782"/>
    </row>
    <row r="350" spans="1:68" ht="14.25" hidden="1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hidden="1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hidden="1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 t="s">
        <v>145</v>
      </c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 t="s">
        <v>147</v>
      </c>
      <c r="AK363" s="68">
        <v>691.2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30</v>
      </c>
      <c r="Y373" s="780">
        <f>IFERROR(IF(X373="",0,CEILING((X373/$H373),1)*$H373),"")</f>
        <v>33.6</v>
      </c>
      <c r="Z373" s="36">
        <f>IFERROR(IF(Y373=0,"",ROUNDUP(Y373/H373,0)*0.00902),"")</f>
        <v>7.2160000000000002E-2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31.928571428571427</v>
      </c>
      <c r="BN373" s="64">
        <f>IFERROR(Y373*I373/H373,"0")</f>
        <v>35.76</v>
      </c>
      <c r="BO373" s="64">
        <f>IFERROR(1/J373*(X373/H373),"0")</f>
        <v>5.4112554112554112E-2</v>
      </c>
      <c r="BP373" s="64">
        <f>IFERROR(1/J373*(Y373/H373),"0")</f>
        <v>6.0606060606060608E-2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7</v>
      </c>
      <c r="Y375" s="780">
        <f>IFERROR(IF(X375="",0,CEILING((X375/$H375),1)*$H375),"")</f>
        <v>8.4</v>
      </c>
      <c r="Z375" s="36">
        <f>IFERROR(IF(Y375=0,"",ROUNDUP(Y375/H375,0)*0.00502),"")</f>
        <v>2.0080000000000001E-2</v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7.4333333333333327</v>
      </c>
      <c r="BN375" s="64">
        <f>IFERROR(Y375*I375/H375,"0")</f>
        <v>8.92</v>
      </c>
      <c r="BO375" s="64">
        <f>IFERROR(1/J375*(X375/H375),"0")</f>
        <v>1.4245014245014245E-2</v>
      </c>
      <c r="BP375" s="64">
        <f>IFERROR(1/J375*(Y375/H375),"0")</f>
        <v>1.7094017094017096E-2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10.476190476190474</v>
      </c>
      <c r="Y376" s="781">
        <f>IFERROR(Y372/H372,"0")+IFERROR(Y373/H373,"0")+IFERROR(Y374/H374,"0")+IFERROR(Y375/H375,"0")</f>
        <v>12</v>
      </c>
      <c r="Z376" s="781">
        <f>IFERROR(IF(Z372="",0,Z372),"0")+IFERROR(IF(Z373="",0,Z373),"0")+IFERROR(IF(Z374="",0,Z374),"0")+IFERROR(IF(Z375="",0,Z375),"0")</f>
        <v>9.2240000000000003E-2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37</v>
      </c>
      <c r="Y377" s="781">
        <f>IFERROR(SUM(Y372:Y375),"0")</f>
        <v>42</v>
      </c>
      <c r="Z377" s="37"/>
      <c r="AA377" s="782"/>
      <c r="AB377" s="782"/>
      <c r="AC377" s="782"/>
    </row>
    <row r="378" spans="1:68" ht="14.25" hidden="1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330</v>
      </c>
      <c r="Y379" s="780">
        <f t="shared" ref="Y379:Y384" si="82">IFERROR(IF(X379="",0,CEILING((X379/$H379),1)*$H379),"")</f>
        <v>335.4</v>
      </c>
      <c r="Z379" s="36">
        <f>IFERROR(IF(Y379=0,"",ROUNDUP(Y379/H379,0)*0.01898),"")</f>
        <v>0.81613999999999998</v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351.7038461538462</v>
      </c>
      <c r="BN379" s="64">
        <f t="shared" ref="BN379:BN384" si="84">IFERROR(Y379*I379/H379,"0")</f>
        <v>357.45900000000006</v>
      </c>
      <c r="BO379" s="64">
        <f t="shared" ref="BO379:BO384" si="85">IFERROR(1/J379*(X379/H379),"0")</f>
        <v>0.66105769230769229</v>
      </c>
      <c r="BP379" s="64">
        <f t="shared" ref="BP379:BP384" si="86">IFERROR(1/J379*(Y379/H379),"0")</f>
        <v>0.671875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42.307692307692307</v>
      </c>
      <c r="Y385" s="781">
        <f>IFERROR(Y379/H379,"0")+IFERROR(Y380/H380,"0")+IFERROR(Y381/H381,"0")+IFERROR(Y382/H382,"0")+IFERROR(Y383/H383,"0")+IFERROR(Y384/H384,"0")</f>
        <v>43</v>
      </c>
      <c r="Z385" s="781">
        <f>IFERROR(IF(Z379="",0,Z379),"0")+IFERROR(IF(Z380="",0,Z380),"0")+IFERROR(IF(Z381="",0,Z381),"0")+IFERROR(IF(Z382="",0,Z382),"0")+IFERROR(IF(Z383="",0,Z383),"0")+IFERROR(IF(Z384="",0,Z384),"0")</f>
        <v>0.81613999999999998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330</v>
      </c>
      <c r="Y386" s="781">
        <f>IFERROR(SUM(Y379:Y384),"0")</f>
        <v>335.4</v>
      </c>
      <c r="Z386" s="37"/>
      <c r="AA386" s="782"/>
      <c r="AB386" s="782"/>
      <c r="AC386" s="782"/>
    </row>
    <row r="387" spans="1:68" ht="14.25" hidden="1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hidden="1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hidden="1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hidden="1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21</v>
      </c>
      <c r="Y415" s="780">
        <f>IFERROR(IF(X415="",0,CEILING((X415/$H415),1)*$H415),"")</f>
        <v>21</v>
      </c>
      <c r="Z415" s="36">
        <f>IFERROR(IF(Y415=0,"",ROUNDUP(Y415/H415,0)*0.00651),"")</f>
        <v>6.5100000000000005E-2</v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23.4</v>
      </c>
      <c r="BN415" s="64">
        <f>IFERROR(Y415*I415/H415,"0")</f>
        <v>23.4</v>
      </c>
      <c r="BO415" s="64">
        <f>IFERROR(1/J415*(X415/H415),"0")</f>
        <v>5.4945054945054951E-2</v>
      </c>
      <c r="BP415" s="64">
        <f>IFERROR(1/J415*(Y415/H415),"0")</f>
        <v>5.4945054945054951E-2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10</v>
      </c>
      <c r="Y416" s="781">
        <f>IFERROR(Y413/H413,"0")+IFERROR(Y414/H414,"0")+IFERROR(Y415/H415,"0")</f>
        <v>10</v>
      </c>
      <c r="Z416" s="781">
        <f>IFERROR(IF(Z413="",0,Z413),"0")+IFERROR(IF(Z414="",0,Z414),"0")+IFERROR(IF(Z415="",0,Z415),"0")</f>
        <v>6.5100000000000005E-2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21</v>
      </c>
      <c r="Y417" s="781">
        <f>IFERROR(SUM(Y413:Y415),"0")</f>
        <v>21</v>
      </c>
      <c r="Z417" s="37"/>
      <c r="AA417" s="782"/>
      <c r="AB417" s="782"/>
      <c r="AC417" s="782"/>
    </row>
    <row r="418" spans="1:68" ht="27.75" hidden="1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hidden="1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hidden="1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hidden="1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450</v>
      </c>
      <c r="Y424" s="780">
        <f t="shared" si="87"/>
        <v>450</v>
      </c>
      <c r="Z424" s="36">
        <f>IFERROR(IF(Y424=0,"",ROUNDUP(Y424/H424,0)*0.02175),"")</f>
        <v>0.65249999999999997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464.4</v>
      </c>
      <c r="BN424" s="64">
        <f t="shared" si="89"/>
        <v>464.4</v>
      </c>
      <c r="BO424" s="64">
        <f t="shared" si="90"/>
        <v>0.625</v>
      </c>
      <c r="BP424" s="64">
        <f t="shared" si="91"/>
        <v>0.625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600</v>
      </c>
      <c r="Y426" s="780">
        <f t="shared" si="87"/>
        <v>600</v>
      </c>
      <c r="Z426" s="36">
        <f>IFERROR(IF(Y426=0,"",ROUNDUP(Y426/H426,0)*0.02175),"")</f>
        <v>0.86999999999999988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619.20000000000005</v>
      </c>
      <c r="BN426" s="64">
        <f t="shared" si="89"/>
        <v>619.20000000000005</v>
      </c>
      <c r="BO426" s="64">
        <f t="shared" si="90"/>
        <v>0.83333333333333326</v>
      </c>
      <c r="BP426" s="64">
        <f t="shared" si="91"/>
        <v>0.83333333333333326</v>
      </c>
    </row>
    <row r="427" spans="1:68" ht="27" hidden="1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70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70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1.5225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1050</v>
      </c>
      <c r="Y432" s="781">
        <f>IFERROR(SUM(Y421:Y430),"0")</f>
        <v>1050</v>
      </c>
      <c r="Z432" s="37"/>
      <c r="AA432" s="782"/>
      <c r="AB432" s="782"/>
      <c r="AC432" s="782"/>
    </row>
    <row r="433" spans="1:68" ht="14.25" hidden="1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150</v>
      </c>
      <c r="Y434" s="780">
        <f>IFERROR(IF(X434="",0,CEILING((X434/$H434),1)*$H434),"")</f>
        <v>150</v>
      </c>
      <c r="Z434" s="36">
        <f>IFERROR(IF(Y434=0,"",ROUNDUP(Y434/H434,0)*0.02175),"")</f>
        <v>0.21749999999999997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154.80000000000001</v>
      </c>
      <c r="BN434" s="64">
        <f>IFERROR(Y434*I434/H434,"0")</f>
        <v>154.80000000000001</v>
      </c>
      <c r="BO434" s="64">
        <f>IFERROR(1/J434*(X434/H434),"0")</f>
        <v>0.20833333333333331</v>
      </c>
      <c r="BP434" s="64">
        <f>IFERROR(1/J434*(Y434/H434),"0")</f>
        <v>0.20833333333333331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10</v>
      </c>
      <c r="Y436" s="781">
        <f>IFERROR(Y434/H434,"0")+IFERROR(Y435/H435,"0")</f>
        <v>10</v>
      </c>
      <c r="Z436" s="781">
        <f>IFERROR(IF(Z434="",0,Z434),"0")+IFERROR(IF(Z435="",0,Z435),"0")</f>
        <v>0.21749999999999997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150</v>
      </c>
      <c r="Y437" s="781">
        <f>IFERROR(SUM(Y434:Y435),"0")</f>
        <v>150</v>
      </c>
      <c r="Z437" s="37"/>
      <c r="AA437" s="782"/>
      <c r="AB437" s="782"/>
      <c r="AC437" s="782"/>
    </row>
    <row r="438" spans="1:68" ht="14.25" hidden="1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hidden="1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hidden="1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hidden="1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100</v>
      </c>
      <c r="Y455" s="780">
        <f t="shared" si="92"/>
        <v>108</v>
      </c>
      <c r="Z455" s="36">
        <f>IFERROR(IF(Y455=0,"",ROUNDUP(Y455/H455,0)*0.02175),"")</f>
        <v>0.19574999999999998</v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104</v>
      </c>
      <c r="BN455" s="64">
        <f t="shared" si="94"/>
        <v>112.32000000000001</v>
      </c>
      <c r="BO455" s="64">
        <f t="shared" si="95"/>
        <v>0.14880952380952381</v>
      </c>
      <c r="BP455" s="64">
        <f t="shared" si="96"/>
        <v>0.1607142857142857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120</v>
      </c>
      <c r="Y456" s="780">
        <f t="shared" si="92"/>
        <v>120</v>
      </c>
      <c r="Z456" s="36">
        <f>IFERROR(IF(Y456=0,"",ROUNDUP(Y456/H456,0)*0.00902),"")</f>
        <v>0.27060000000000001</v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126.3</v>
      </c>
      <c r="BN456" s="64">
        <f t="shared" si="94"/>
        <v>126.3</v>
      </c>
      <c r="BO456" s="64">
        <f t="shared" si="95"/>
        <v>0.22727272727272729</v>
      </c>
      <c r="BP456" s="64">
        <f t="shared" si="96"/>
        <v>0.22727272727272729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38.333333333333336</v>
      </c>
      <c r="Y457" s="781">
        <f>IFERROR(Y449/H449,"0")+IFERROR(Y450/H450,"0")+IFERROR(Y451/H451,"0")+IFERROR(Y452/H452,"0")+IFERROR(Y453/H453,"0")+IFERROR(Y454/H454,"0")+IFERROR(Y455/H455,"0")+IFERROR(Y456/H456,"0")</f>
        <v>39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0.46634999999999999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220</v>
      </c>
      <c r="Y458" s="781">
        <f>IFERROR(SUM(Y449:Y456),"0")</f>
        <v>228</v>
      </c>
      <c r="Z458" s="37"/>
      <c r="AA458" s="782"/>
      <c r="AB458" s="782"/>
      <c r="AC458" s="782"/>
    </row>
    <row r="459" spans="1:68" ht="14.25" hidden="1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20</v>
      </c>
      <c r="Y460" s="780">
        <f>IFERROR(IF(X460="",0,CEILING((X460/$H460),1)*$H460),"")</f>
        <v>21.9</v>
      </c>
      <c r="Z460" s="36">
        <f>IFERROR(IF(Y460=0,"",ROUNDUP(Y460/H460,0)*0.00902),"")</f>
        <v>4.5100000000000001E-2</v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21.232876712328768</v>
      </c>
      <c r="BN460" s="64">
        <f>IFERROR(Y460*I460/H460,"0")</f>
        <v>23.250000000000004</v>
      </c>
      <c r="BO460" s="64">
        <f>IFERROR(1/J460*(X460/H460),"0")</f>
        <v>3.4592500345925009E-2</v>
      </c>
      <c r="BP460" s="64">
        <f>IFERROR(1/J460*(Y460/H460),"0")</f>
        <v>3.787878787878788E-2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4.5662100456621006</v>
      </c>
      <c r="Y462" s="781">
        <f>IFERROR(Y460/H460,"0")+IFERROR(Y461/H461,"0")</f>
        <v>5</v>
      </c>
      <c r="Z462" s="781">
        <f>IFERROR(IF(Z460="",0,Z460),"0")+IFERROR(IF(Z461="",0,Z461),"0")</f>
        <v>4.5100000000000001E-2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20</v>
      </c>
      <c r="Y463" s="781">
        <f>IFERROR(SUM(Y460:Y461),"0")</f>
        <v>21.9</v>
      </c>
      <c r="Z463" s="37"/>
      <c r="AA463" s="782"/>
      <c r="AB463" s="782"/>
      <c r="AC463" s="782"/>
    </row>
    <row r="464" spans="1:68" ht="14.25" hidden="1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950</v>
      </c>
      <c r="Y465" s="780">
        <f>IFERROR(IF(X465="",0,CEILING((X465/$H465),1)*$H465),"")</f>
        <v>954</v>
      </c>
      <c r="Z465" s="36">
        <f>IFERROR(IF(Y465=0,"",ROUNDUP(Y465/H465,0)*0.01898),"")</f>
        <v>2.0118800000000001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1004.7833333333333</v>
      </c>
      <c r="BN465" s="64">
        <f>IFERROR(Y465*I465/H465,"0")</f>
        <v>1009.014</v>
      </c>
      <c r="BO465" s="64">
        <f>IFERROR(1/J465*(X465/H465),"0")</f>
        <v>1.6493055555555556</v>
      </c>
      <c r="BP465" s="64">
        <f>IFERROR(1/J465*(Y465/H465),"0")</f>
        <v>1.65625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100</v>
      </c>
      <c r="Y468" s="780">
        <f>IFERROR(IF(X468="",0,CEILING((X468/$H468),1)*$H468),"")</f>
        <v>100.8</v>
      </c>
      <c r="Z468" s="36">
        <f>IFERROR(IF(Y468=0,"",ROUNDUP(Y468/H468,0)*0.00651),"")</f>
        <v>0.27342</v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111.00000000000001</v>
      </c>
      <c r="BN468" s="64">
        <f>IFERROR(Y468*I468/H468,"0")</f>
        <v>111.88800000000001</v>
      </c>
      <c r="BO468" s="64">
        <f>IFERROR(1/J468*(X468/H468),"0")</f>
        <v>0.22893772893772898</v>
      </c>
      <c r="BP468" s="64">
        <f>IFERROR(1/J468*(Y468/H468),"0")</f>
        <v>0.23076923076923078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147.22222222222223</v>
      </c>
      <c r="Y470" s="781">
        <f>IFERROR(Y465/H465,"0")+IFERROR(Y466/H466,"0")+IFERROR(Y467/H467,"0")+IFERROR(Y468/H468,"0")+IFERROR(Y469/H469,"0")</f>
        <v>148</v>
      </c>
      <c r="Z470" s="781">
        <f>IFERROR(IF(Z465="",0,Z465),"0")+IFERROR(IF(Z466="",0,Z466),"0")+IFERROR(IF(Z467="",0,Z467),"0")+IFERROR(IF(Z468="",0,Z468),"0")+IFERROR(IF(Z469="",0,Z469),"0")</f>
        <v>2.2853000000000003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1050</v>
      </c>
      <c r="Y471" s="781">
        <f>IFERROR(SUM(Y465:Y469),"0")</f>
        <v>1054.8</v>
      </c>
      <c r="Z471" s="37"/>
      <c r="AA471" s="782"/>
      <c r="AB471" s="782"/>
      <c r="AC471" s="782"/>
    </row>
    <row r="472" spans="1:68" ht="14.25" hidden="1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hidden="1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hidden="1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7</v>
      </c>
      <c r="Y490" s="780">
        <f t="shared" si="97"/>
        <v>8.4</v>
      </c>
      <c r="Z490" s="36">
        <f t="shared" si="102"/>
        <v>2.0080000000000001E-2</v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7.4333333333333327</v>
      </c>
      <c r="BN490" s="64">
        <f t="shared" si="99"/>
        <v>8.92</v>
      </c>
      <c r="BO490" s="64">
        <f t="shared" si="100"/>
        <v>1.4245014245014245E-2</v>
      </c>
      <c r="BP490" s="64">
        <f t="shared" si="101"/>
        <v>1.7094017094017096E-2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3.333333333333333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4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2.0080000000000001E-2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7</v>
      </c>
      <c r="Y505" s="781">
        <f>IFERROR(SUM(Y483:Y503),"0")</f>
        <v>8.4</v>
      </c>
      <c r="Z505" s="37"/>
      <c r="AA505" s="782"/>
      <c r="AB505" s="782"/>
      <c r="AC505" s="782"/>
    </row>
    <row r="506" spans="1:68" ht="14.25" hidden="1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hidden="1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hidden="1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hidden="1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hidden="1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hidden="1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0</v>
      </c>
      <c r="Y544" s="780">
        <f t="shared" si="103"/>
        <v>0</v>
      </c>
      <c r="Z544" s="36" t="str">
        <f t="shared" si="104"/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idden="1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82"/>
      <c r="AB556" s="782"/>
      <c r="AC556" s="782"/>
    </row>
    <row r="557" spans="1:68" hidden="1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0</v>
      </c>
      <c r="Y557" s="781">
        <f>IFERROR(SUM(Y541:Y555),"0")</f>
        <v>0</v>
      </c>
      <c r="Z557" s="37"/>
      <c r="AA557" s="782"/>
      <c r="AB557" s="782"/>
      <c r="AC557" s="782"/>
    </row>
    <row r="558" spans="1:68" ht="14.25" hidden="1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hidden="1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hidden="1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hidden="1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idden="1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hidden="1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hidden="1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hidden="1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hidden="1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hidden="1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hidden="1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hidden="1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4914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4997.7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5157.8676554058584</v>
      </c>
      <c r="Y668" s="781">
        <f>IFERROR(SUM(BN22:BN664),"0")</f>
        <v>5246.077000000002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9</v>
      </c>
      <c r="Y669" s="38">
        <f>ROUNDUP(SUM(BP22:BP664),0)</f>
        <v>9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5382.8676554058584</v>
      </c>
      <c r="Y670" s="781">
        <f>GrossWeightTotalR+PalletQtyTotalR*25</f>
        <v>5471.077000000002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632.87919335864547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646</v>
      </c>
      <c r="Z671" s="37"/>
      <c r="AA671" s="782"/>
      <c r="AB671" s="782"/>
      <c r="AC671" s="782"/>
    </row>
    <row r="672" spans="1:68" ht="14.25" hidden="1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9.6869400000000017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573.6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690.30000000000007</v>
      </c>
      <c r="E677" s="46">
        <f>IFERROR(Y105*1,"0")+IFERROR(Y106*1,"0")+IFERROR(Y107*1,"0")+IFERROR(Y111*1,"0")+IFERROR(Y112*1,"0")+IFERROR(Y113*1,"0")+IFERROR(Y114*1,"0")+IFERROR(Y115*1,"0")+IFERROR(Y116*1,"0")</f>
        <v>320.40000000000003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352.40000000000003</v>
      </c>
      <c r="G677" s="46">
        <f>IFERROR(Y152*1,"0")+IFERROR(Y153*1,"0")+IFERROR(Y154*1,"0")+IFERROR(Y158*1,"0")+IFERROR(Y159*1,"0")+IFERROR(Y163*1,"0")+IFERROR(Y164*1,"0")+IFERROR(Y165*1,"0")</f>
        <v>20.8</v>
      </c>
      <c r="H677" s="46">
        <f>IFERROR(Y170*1,"0")+IFERROR(Y174*1,"0")+IFERROR(Y175*1,"0")+IFERROR(Y176*1,"0")+IFERROR(Y177*1,"0")+IFERROR(Y178*1,"0")+IFERROR(Y182*1,"0")+IFERROR(Y183*1,"0")</f>
        <v>78</v>
      </c>
      <c r="I677" s="46">
        <f>IFERROR(Y189*1,"0")+IFERROR(Y193*1,"0")+IFERROR(Y194*1,"0")+IFERROR(Y195*1,"0")+IFERROR(Y196*1,"0")+IFERROR(Y197*1,"0")+IFERROR(Y198*1,"0")+IFERROR(Y199*1,"0")+IFERROR(Y200*1,"0")</f>
        <v>18.900000000000002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10.8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21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377.4</v>
      </c>
      <c r="W677" s="46">
        <f>IFERROR(Y409*1,"0")+IFERROR(Y413*1,"0")+IFERROR(Y414*1,"0")+IFERROR(Y415*1,"0")</f>
        <v>21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1200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1304.7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8.4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50,00"/>
        <filter val="1 100,00"/>
        <filter val="1,67"/>
        <filter val="10,00"/>
        <filter val="10,48"/>
        <filter val="10,50"/>
        <filter val="100,00"/>
        <filter val="112,50"/>
        <filter val="12,86"/>
        <filter val="120,00"/>
        <filter val="150,00"/>
        <filter val="152,78"/>
        <filter val="17,50"/>
        <filter val="2,50"/>
        <filter val="20,00"/>
        <filter val="200,00"/>
        <filter val="209,00"/>
        <filter val="21,00"/>
        <filter val="220,00"/>
        <filter val="250,00"/>
        <filter val="27,14"/>
        <filter val="3,33"/>
        <filter val="3,75"/>
        <filter val="30,00"/>
        <filter val="300,00"/>
        <filter val="309,00"/>
        <filter val="312,50"/>
        <filter val="350,00"/>
        <filter val="362,50"/>
        <filter val="37,00"/>
        <filter val="38,33"/>
        <filter val="39,05"/>
        <filter val="4,46"/>
        <filter val="4,57"/>
        <filter val="40,00"/>
        <filter val="43,52"/>
        <filter val="44,87"/>
        <filter val="450,00"/>
        <filter val="5 054,00"/>
        <filter val="5 305,30"/>
        <filter val="5 530,30"/>
        <filter val="50,00"/>
        <filter val="500,00"/>
        <filter val="600,00"/>
        <filter val="620,00"/>
        <filter val="64,81"/>
        <filter val="648,01"/>
        <filter val="7,00"/>
        <filter val="70,00"/>
        <filter val="76,30"/>
        <filter val="8,00"/>
        <filter val="8,33"/>
        <filter val="9"/>
        <filter val="9,00"/>
        <filter val="9,26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8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69 X76 X113 X140 X363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2025-01-27T10:26:39Z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