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72FDB646-F14F-43C9-8E4C-E7F470E33E4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Y647" i="1"/>
  <c r="X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Z647" i="1" s="1"/>
  <c r="Y643" i="1"/>
  <c r="Y648" i="1" s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Y629" i="1"/>
  <c r="X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9" i="1" s="1"/>
  <c r="Y622" i="1"/>
  <c r="Y630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Y612" i="1"/>
  <c r="X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Z612" i="1" s="1"/>
  <c r="Y605" i="1"/>
  <c r="Y613" i="1" s="1"/>
  <c r="X601" i="1"/>
  <c r="X600" i="1"/>
  <c r="BO599" i="1"/>
  <c r="BM599" i="1"/>
  <c r="Y599" i="1"/>
  <c r="P599" i="1"/>
  <c r="Y597" i="1"/>
  <c r="X597" i="1"/>
  <c r="X596" i="1"/>
  <c r="BP595" i="1"/>
  <c r="BO595" i="1"/>
  <c r="BN595" i="1"/>
  <c r="BM595" i="1"/>
  <c r="Z595" i="1"/>
  <c r="Z596" i="1" s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X580" i="1"/>
  <c r="X579" i="1"/>
  <c r="BO578" i="1"/>
  <c r="BM578" i="1"/>
  <c r="Y578" i="1"/>
  <c r="P578" i="1"/>
  <c r="BP577" i="1"/>
  <c r="BO577" i="1"/>
  <c r="BN577" i="1"/>
  <c r="BM577" i="1"/>
  <c r="Z577" i="1"/>
  <c r="Y577" i="1"/>
  <c r="BP576" i="1"/>
  <c r="BO576" i="1"/>
  <c r="BN576" i="1"/>
  <c r="BM576" i="1"/>
  <c r="Z576" i="1"/>
  <c r="Y576" i="1"/>
  <c r="P576" i="1"/>
  <c r="BO575" i="1"/>
  <c r="BM575" i="1"/>
  <c r="Y575" i="1"/>
  <c r="P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P573" i="1"/>
  <c r="BO572" i="1"/>
  <c r="BM572" i="1"/>
  <c r="Y572" i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Y579" i="1" s="1"/>
  <c r="X563" i="1"/>
  <c r="X562" i="1"/>
  <c r="BO561" i="1"/>
  <c r="BM561" i="1"/>
  <c r="Y561" i="1"/>
  <c r="BO560" i="1"/>
  <c r="BM560" i="1"/>
  <c r="Y560" i="1"/>
  <c r="P560" i="1"/>
  <c r="BP559" i="1"/>
  <c r="BO559" i="1"/>
  <c r="BN559" i="1"/>
  <c r="BM559" i="1"/>
  <c r="Z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P551" i="1"/>
  <c r="BO551" i="1"/>
  <c r="BN551" i="1"/>
  <c r="BM551" i="1"/>
  <c r="Z551" i="1"/>
  <c r="Y551" i="1"/>
  <c r="P551" i="1"/>
  <c r="BO550" i="1"/>
  <c r="BM550" i="1"/>
  <c r="Y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BP546" i="1"/>
  <c r="BO546" i="1"/>
  <c r="BN546" i="1"/>
  <c r="BM546" i="1"/>
  <c r="Z546" i="1"/>
  <c r="Y546" i="1"/>
  <c r="P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Y522" i="1" s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Y509" i="1" s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Y505" i="1" s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Z465" i="1"/>
  <c r="Y465" i="1"/>
  <c r="X463" i="1"/>
  <c r="X462" i="1"/>
  <c r="BO461" i="1"/>
  <c r="BM461" i="1"/>
  <c r="Y461" i="1"/>
  <c r="BP461" i="1" s="1"/>
  <c r="P461" i="1"/>
  <c r="BP460" i="1"/>
  <c r="BO460" i="1"/>
  <c r="BN460" i="1"/>
  <c r="BM460" i="1"/>
  <c r="Z460" i="1"/>
  <c r="Y460" i="1"/>
  <c r="Y462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Y677" i="1" s="1"/>
  <c r="P449" i="1"/>
  <c r="X446" i="1"/>
  <c r="X445" i="1"/>
  <c r="BO444" i="1"/>
  <c r="BM444" i="1"/>
  <c r="Y444" i="1"/>
  <c r="Y445" i="1" s="1"/>
  <c r="X442" i="1"/>
  <c r="Y441" i="1"/>
  <c r="X441" i="1"/>
  <c r="BP440" i="1"/>
  <c r="BO440" i="1"/>
  <c r="BN440" i="1"/>
  <c r="BM440" i="1"/>
  <c r="Z440" i="1"/>
  <c r="Y440" i="1"/>
  <c r="BP439" i="1"/>
  <c r="BO439" i="1"/>
  <c r="BN439" i="1"/>
  <c r="BM439" i="1"/>
  <c r="Z439" i="1"/>
  <c r="Z441" i="1" s="1"/>
  <c r="Y439" i="1"/>
  <c r="Y442" i="1" s="1"/>
  <c r="X437" i="1"/>
  <c r="X436" i="1"/>
  <c r="BO435" i="1"/>
  <c r="BM435" i="1"/>
  <c r="Y435" i="1"/>
  <c r="BP435" i="1" s="1"/>
  <c r="P435" i="1"/>
  <c r="BP434" i="1"/>
  <c r="BO434" i="1"/>
  <c r="BN434" i="1"/>
  <c r="BM434" i="1"/>
  <c r="Z434" i="1"/>
  <c r="Y434" i="1"/>
  <c r="Y436" i="1" s="1"/>
  <c r="P434" i="1"/>
  <c r="X432" i="1"/>
  <c r="X431" i="1"/>
  <c r="BP430" i="1"/>
  <c r="BO430" i="1"/>
  <c r="BN430" i="1"/>
  <c r="BM430" i="1"/>
  <c r="Z430" i="1"/>
  <c r="Y430" i="1"/>
  <c r="P430" i="1"/>
  <c r="BO429" i="1"/>
  <c r="BM429" i="1"/>
  <c r="Y429" i="1"/>
  <c r="BP429" i="1" s="1"/>
  <c r="P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X677" i="1" s="1"/>
  <c r="P421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Y416" i="1" s="1"/>
  <c r="P413" i="1"/>
  <c r="X411" i="1"/>
  <c r="X410" i="1"/>
  <c r="BO409" i="1"/>
  <c r="BM409" i="1"/>
  <c r="Y409" i="1"/>
  <c r="W677" i="1" s="1"/>
  <c r="P409" i="1"/>
  <c r="X406" i="1"/>
  <c r="X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BO395" i="1"/>
  <c r="BM395" i="1"/>
  <c r="Y395" i="1"/>
  <c r="X393" i="1"/>
  <c r="X392" i="1"/>
  <c r="BP391" i="1"/>
  <c r="BO391" i="1"/>
  <c r="BN391" i="1"/>
  <c r="BM391" i="1"/>
  <c r="Z391" i="1"/>
  <c r="Y391" i="1"/>
  <c r="P391" i="1"/>
  <c r="BO390" i="1"/>
  <c r="BM390" i="1"/>
  <c r="Y390" i="1"/>
  <c r="BO389" i="1"/>
  <c r="BM389" i="1"/>
  <c r="Y389" i="1"/>
  <c r="P389" i="1"/>
  <c r="BP388" i="1"/>
  <c r="BO388" i="1"/>
  <c r="BN388" i="1"/>
  <c r="BM388" i="1"/>
  <c r="Z388" i="1"/>
  <c r="Y388" i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Y385" i="1" s="1"/>
  <c r="P379" i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X344" i="1"/>
  <c r="Y343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Y337" i="1" s="1"/>
  <c r="P335" i="1"/>
  <c r="X333" i="1"/>
  <c r="Y332" i="1"/>
  <c r="X332" i="1"/>
  <c r="BP331" i="1"/>
  <c r="BO331" i="1"/>
  <c r="BN331" i="1"/>
  <c r="BM331" i="1"/>
  <c r="Z331" i="1"/>
  <c r="Z332" i="1" s="1"/>
  <c r="Y331" i="1"/>
  <c r="Y333" i="1" s="1"/>
  <c r="P331" i="1"/>
  <c r="X329" i="1"/>
  <c r="Y328" i="1"/>
  <c r="X328" i="1"/>
  <c r="BP327" i="1"/>
  <c r="BO327" i="1"/>
  <c r="BN327" i="1"/>
  <c r="BM327" i="1"/>
  <c r="Z327" i="1"/>
  <c r="Z328" i="1" s="1"/>
  <c r="Y327" i="1"/>
  <c r="P327" i="1"/>
  <c r="X324" i="1"/>
  <c r="Y323" i="1"/>
  <c r="X323" i="1"/>
  <c r="BP322" i="1"/>
  <c r="BO322" i="1"/>
  <c r="BN322" i="1"/>
  <c r="BM322" i="1"/>
  <c r="Z322" i="1"/>
  <c r="Z323" i="1" s="1"/>
  <c r="Y322" i="1"/>
  <c r="Y324" i="1" s="1"/>
  <c r="P322" i="1"/>
  <c r="X320" i="1"/>
  <c r="Y319" i="1"/>
  <c r="X319" i="1"/>
  <c r="BP318" i="1"/>
  <c r="BO318" i="1"/>
  <c r="BN318" i="1"/>
  <c r="BM318" i="1"/>
  <c r="Z318" i="1"/>
  <c r="Z319" i="1" s="1"/>
  <c r="Y318" i="1"/>
  <c r="Y320" i="1" s="1"/>
  <c r="P318" i="1"/>
  <c r="X316" i="1"/>
  <c r="Y315" i="1"/>
  <c r="X315" i="1"/>
  <c r="BP314" i="1"/>
  <c r="BO314" i="1"/>
  <c r="BN314" i="1"/>
  <c r="BM314" i="1"/>
  <c r="Z314" i="1"/>
  <c r="Z315" i="1" s="1"/>
  <c r="Y314" i="1"/>
  <c r="Y316" i="1" s="1"/>
  <c r="P314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Y301" i="1" s="1"/>
  <c r="P297" i="1"/>
  <c r="X294" i="1"/>
  <c r="X293" i="1"/>
  <c r="BO292" i="1"/>
  <c r="BM292" i="1"/>
  <c r="Y292" i="1"/>
  <c r="P292" i="1"/>
  <c r="X289" i="1"/>
  <c r="X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O241" i="1"/>
  <c r="BM241" i="1"/>
  <c r="Y241" i="1"/>
  <c r="Y246" i="1" s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Y191" i="1" s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H677" i="1" s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Y166" i="1" s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Y161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Y144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BP129" i="1"/>
  <c r="BO129" i="1"/>
  <c r="BN129" i="1"/>
  <c r="BM129" i="1"/>
  <c r="Z129" i="1"/>
  <c r="Y129" i="1"/>
  <c r="P129" i="1"/>
  <c r="X127" i="1"/>
  <c r="X126" i="1"/>
  <c r="BP125" i="1"/>
  <c r="BO125" i="1"/>
  <c r="BN125" i="1"/>
  <c r="BM125" i="1"/>
  <c r="Z125" i="1"/>
  <c r="Y125" i="1"/>
  <c r="P125" i="1"/>
  <c r="BO124" i="1"/>
  <c r="BN124" i="1"/>
  <c r="BM124" i="1"/>
  <c r="Z124" i="1"/>
  <c r="Y124" i="1"/>
  <c r="BP124" i="1" s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8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77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Y96" i="1" s="1"/>
  <c r="P90" i="1"/>
  <c r="BP89" i="1"/>
  <c r="BO89" i="1"/>
  <c r="BN89" i="1"/>
  <c r="BM89" i="1"/>
  <c r="Z89" i="1"/>
  <c r="Y89" i="1"/>
  <c r="Y95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6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BP73" i="1"/>
  <c r="BO73" i="1"/>
  <c r="BN73" i="1"/>
  <c r="BM73" i="1"/>
  <c r="Z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77" i="1" s="1"/>
  <c r="P62" i="1"/>
  <c r="X59" i="1"/>
  <c r="X58" i="1"/>
  <c r="BO57" i="1"/>
  <c r="BM57" i="1"/>
  <c r="Y57" i="1"/>
  <c r="Y59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7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667" i="1" s="1"/>
  <c r="X23" i="1"/>
  <c r="X671" i="1" s="1"/>
  <c r="BO22" i="1"/>
  <c r="X669" i="1" s="1"/>
  <c r="BM22" i="1"/>
  <c r="X668" i="1" s="1"/>
  <c r="X670" i="1" s="1"/>
  <c r="Y22" i="1"/>
  <c r="B677" i="1" s="1"/>
  <c r="P22" i="1"/>
  <c r="H10" i="1"/>
  <c r="A9" i="1"/>
  <c r="A10" i="1" s="1"/>
  <c r="D7" i="1"/>
  <c r="Q6" i="1"/>
  <c r="P2" i="1"/>
  <c r="Z58" i="1" l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BN57" i="1"/>
  <c r="BP57" i="1"/>
  <c r="Z62" i="1"/>
  <c r="Z70" i="1" s="1"/>
  <c r="BN62" i="1"/>
  <c r="BP62" i="1"/>
  <c r="Z64" i="1"/>
  <c r="BN64" i="1"/>
  <c r="Z66" i="1"/>
  <c r="BN66" i="1"/>
  <c r="Z68" i="1"/>
  <c r="BN68" i="1"/>
  <c r="Y71" i="1"/>
  <c r="Z74" i="1"/>
  <c r="Z77" i="1" s="1"/>
  <c r="BN74" i="1"/>
  <c r="BP74" i="1"/>
  <c r="Z76" i="1"/>
  <c r="BN76" i="1"/>
  <c r="Z80" i="1"/>
  <c r="BN80" i="1"/>
  <c r="BP80" i="1"/>
  <c r="Z82" i="1"/>
  <c r="BN82" i="1"/>
  <c r="Z84" i="1"/>
  <c r="BN84" i="1"/>
  <c r="Y87" i="1"/>
  <c r="Z90" i="1"/>
  <c r="Z95" i="1" s="1"/>
  <c r="BN90" i="1"/>
  <c r="BP90" i="1"/>
  <c r="Z92" i="1"/>
  <c r="BN92" i="1"/>
  <c r="Z94" i="1"/>
  <c r="BN94" i="1"/>
  <c r="Z98" i="1"/>
  <c r="Z101" i="1" s="1"/>
  <c r="BN98" i="1"/>
  <c r="BP98" i="1"/>
  <c r="Z100" i="1"/>
  <c r="BN100" i="1"/>
  <c r="Y101" i="1"/>
  <c r="Z105" i="1"/>
  <c r="Z108" i="1" s="1"/>
  <c r="BN105" i="1"/>
  <c r="BP105" i="1"/>
  <c r="Z107" i="1"/>
  <c r="BN107" i="1"/>
  <c r="Y108" i="1"/>
  <c r="Z111" i="1"/>
  <c r="Z117" i="1" s="1"/>
  <c r="BN111" i="1"/>
  <c r="BP111" i="1"/>
  <c r="Z113" i="1"/>
  <c r="BN113" i="1"/>
  <c r="Z115" i="1"/>
  <c r="BN115" i="1"/>
  <c r="Z116" i="1"/>
  <c r="BN116" i="1"/>
  <c r="Y117" i="1"/>
  <c r="Z121" i="1"/>
  <c r="BN121" i="1"/>
  <c r="Z123" i="1"/>
  <c r="BN123" i="1"/>
  <c r="Y134" i="1"/>
  <c r="H9" i="1"/>
  <c r="Y24" i="1"/>
  <c r="Y53" i="1"/>
  <c r="Y70" i="1"/>
  <c r="Y109" i="1"/>
  <c r="F677" i="1"/>
  <c r="Y127" i="1"/>
  <c r="Y126" i="1"/>
  <c r="BP130" i="1"/>
  <c r="BN130" i="1"/>
  <c r="Z130" i="1"/>
  <c r="Z133" i="1" s="1"/>
  <c r="Z132" i="1"/>
  <c r="BN132" i="1"/>
  <c r="Y133" i="1"/>
  <c r="Z136" i="1"/>
  <c r="Z143" i="1" s="1"/>
  <c r="BN136" i="1"/>
  <c r="BP136" i="1"/>
  <c r="Z138" i="1"/>
  <c r="BN138" i="1"/>
  <c r="Z140" i="1"/>
  <c r="BN140" i="1"/>
  <c r="Z142" i="1"/>
  <c r="BN142" i="1"/>
  <c r="Y143" i="1"/>
  <c r="Z146" i="1"/>
  <c r="Z148" i="1" s="1"/>
  <c r="BN146" i="1"/>
  <c r="BP146" i="1"/>
  <c r="Y149" i="1"/>
  <c r="G677" i="1"/>
  <c r="Z153" i="1"/>
  <c r="Z155" i="1" s="1"/>
  <c r="BN153" i="1"/>
  <c r="Y156" i="1"/>
  <c r="Z159" i="1"/>
  <c r="Z160" i="1" s="1"/>
  <c r="BN159" i="1"/>
  <c r="Y160" i="1"/>
  <c r="Z164" i="1"/>
  <c r="Z166" i="1" s="1"/>
  <c r="BN164" i="1"/>
  <c r="Y167" i="1"/>
  <c r="Y172" i="1"/>
  <c r="Y179" i="1"/>
  <c r="Z175" i="1"/>
  <c r="Z179" i="1" s="1"/>
  <c r="BN175" i="1"/>
  <c r="BP176" i="1"/>
  <c r="BN176" i="1"/>
  <c r="Z176" i="1"/>
  <c r="BP194" i="1"/>
  <c r="BN194" i="1"/>
  <c r="Z194" i="1"/>
  <c r="Z201" i="1" s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Z237" i="1" s="1"/>
  <c r="BP231" i="1"/>
  <c r="BN231" i="1"/>
  <c r="Z231" i="1"/>
  <c r="BP235" i="1"/>
  <c r="BN235" i="1"/>
  <c r="Z235" i="1"/>
  <c r="Y247" i="1"/>
  <c r="BP242" i="1"/>
  <c r="BN242" i="1"/>
  <c r="Z242" i="1"/>
  <c r="BP251" i="1"/>
  <c r="BN251" i="1"/>
  <c r="Z251" i="1"/>
  <c r="BP255" i="1"/>
  <c r="BN255" i="1"/>
  <c r="Z255" i="1"/>
  <c r="Z258" i="1" s="1"/>
  <c r="BP264" i="1"/>
  <c r="BN264" i="1"/>
  <c r="Z264" i="1"/>
  <c r="BP268" i="1"/>
  <c r="BN268" i="1"/>
  <c r="Z268" i="1"/>
  <c r="BP281" i="1"/>
  <c r="BN281" i="1"/>
  <c r="Z281" i="1"/>
  <c r="BP285" i="1"/>
  <c r="BN285" i="1"/>
  <c r="Z285" i="1"/>
  <c r="BP299" i="1"/>
  <c r="BN299" i="1"/>
  <c r="Z299" i="1"/>
  <c r="Q677" i="1"/>
  <c r="Y311" i="1"/>
  <c r="BP304" i="1"/>
  <c r="BN304" i="1"/>
  <c r="Z304" i="1"/>
  <c r="BP308" i="1"/>
  <c r="BN308" i="1"/>
  <c r="Z308" i="1"/>
  <c r="BP347" i="1"/>
  <c r="BN347" i="1"/>
  <c r="Z347" i="1"/>
  <c r="Z348" i="1" s="1"/>
  <c r="Y349" i="1"/>
  <c r="Y352" i="1"/>
  <c r="BP351" i="1"/>
  <c r="BN351" i="1"/>
  <c r="Z351" i="1"/>
  <c r="Z352" i="1" s="1"/>
  <c r="Y353" i="1"/>
  <c r="U677" i="1"/>
  <c r="Y357" i="1"/>
  <c r="BP356" i="1"/>
  <c r="BN356" i="1"/>
  <c r="Z356" i="1"/>
  <c r="Z357" i="1" s="1"/>
  <c r="Y358" i="1"/>
  <c r="V677" i="1"/>
  <c r="Y370" i="1"/>
  <c r="BP361" i="1"/>
  <c r="BN361" i="1"/>
  <c r="Z361" i="1"/>
  <c r="BP365" i="1"/>
  <c r="BN365" i="1"/>
  <c r="Z365" i="1"/>
  <c r="Y369" i="1"/>
  <c r="BP373" i="1"/>
  <c r="BN373" i="1"/>
  <c r="Z373" i="1"/>
  <c r="Z376" i="1" s="1"/>
  <c r="BP381" i="1"/>
  <c r="BN381" i="1"/>
  <c r="Z381" i="1"/>
  <c r="Z392" i="1"/>
  <c r="BP389" i="1"/>
  <c r="BN389" i="1"/>
  <c r="Z389" i="1"/>
  <c r="Y392" i="1"/>
  <c r="Y399" i="1"/>
  <c r="BP395" i="1"/>
  <c r="BN395" i="1"/>
  <c r="Z395" i="1"/>
  <c r="BP398" i="1"/>
  <c r="BN398" i="1"/>
  <c r="Z398" i="1"/>
  <c r="Y400" i="1"/>
  <c r="Y405" i="1"/>
  <c r="BP402" i="1"/>
  <c r="BN402" i="1"/>
  <c r="Z402" i="1"/>
  <c r="Z405" i="1" s="1"/>
  <c r="Y406" i="1"/>
  <c r="Y155" i="1"/>
  <c r="BP178" i="1"/>
  <c r="BN178" i="1"/>
  <c r="Z178" i="1"/>
  <c r="Y180" i="1"/>
  <c r="Y185" i="1"/>
  <c r="BP182" i="1"/>
  <c r="BN182" i="1"/>
  <c r="Z182" i="1"/>
  <c r="Z184" i="1" s="1"/>
  <c r="BP196" i="1"/>
  <c r="BN196" i="1"/>
  <c r="Z196" i="1"/>
  <c r="BP200" i="1"/>
  <c r="BN200" i="1"/>
  <c r="Z200" i="1"/>
  <c r="Y202" i="1"/>
  <c r="J677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1" i="1"/>
  <c r="BN241" i="1"/>
  <c r="Z241" i="1"/>
  <c r="BP244" i="1"/>
  <c r="BN244" i="1"/>
  <c r="Z244" i="1"/>
  <c r="Z246" i="1" s="1"/>
  <c r="BP253" i="1"/>
  <c r="BN253" i="1"/>
  <c r="Z253" i="1"/>
  <c r="BP257" i="1"/>
  <c r="BN257" i="1"/>
  <c r="Z257" i="1"/>
  <c r="Y259" i="1"/>
  <c r="L677" i="1"/>
  <c r="Y271" i="1"/>
  <c r="BP262" i="1"/>
  <c r="BN262" i="1"/>
  <c r="Z262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77" i="1"/>
  <c r="Y288" i="1"/>
  <c r="BP279" i="1"/>
  <c r="BN279" i="1"/>
  <c r="Z279" i="1"/>
  <c r="BP283" i="1"/>
  <c r="BN283" i="1"/>
  <c r="Z283" i="1"/>
  <c r="BP287" i="1"/>
  <c r="BN287" i="1"/>
  <c r="Z287" i="1"/>
  <c r="Y289" i="1"/>
  <c r="O677" i="1"/>
  <c r="Y293" i="1"/>
  <c r="BP292" i="1"/>
  <c r="BN292" i="1"/>
  <c r="Z292" i="1"/>
  <c r="Z293" i="1" s="1"/>
  <c r="Y294" i="1"/>
  <c r="P677" i="1"/>
  <c r="Y300" i="1"/>
  <c r="BP297" i="1"/>
  <c r="BN297" i="1"/>
  <c r="Z297" i="1"/>
  <c r="Z300" i="1" s="1"/>
  <c r="BP306" i="1"/>
  <c r="BN306" i="1"/>
  <c r="Z306" i="1"/>
  <c r="Y310" i="1"/>
  <c r="BP336" i="1"/>
  <c r="BN336" i="1"/>
  <c r="Z336" i="1"/>
  <c r="Z337" i="1" s="1"/>
  <c r="Y338" i="1"/>
  <c r="T677" i="1"/>
  <c r="Y344" i="1"/>
  <c r="BP341" i="1"/>
  <c r="BN341" i="1"/>
  <c r="Z341" i="1"/>
  <c r="Z343" i="1" s="1"/>
  <c r="Y348" i="1"/>
  <c r="BP363" i="1"/>
  <c r="BN363" i="1"/>
  <c r="Z363" i="1"/>
  <c r="BP367" i="1"/>
  <c r="BN367" i="1"/>
  <c r="Z367" i="1"/>
  <c r="Y376" i="1"/>
  <c r="BP375" i="1"/>
  <c r="BN375" i="1"/>
  <c r="Z375" i="1"/>
  <c r="Y377" i="1"/>
  <c r="Y386" i="1"/>
  <c r="BP379" i="1"/>
  <c r="BN379" i="1"/>
  <c r="Z379" i="1"/>
  <c r="Z385" i="1" s="1"/>
  <c r="BP383" i="1"/>
  <c r="BN383" i="1"/>
  <c r="Z383" i="1"/>
  <c r="Y393" i="1"/>
  <c r="BP390" i="1"/>
  <c r="BN390" i="1"/>
  <c r="Z390" i="1"/>
  <c r="BP396" i="1"/>
  <c r="BN396" i="1"/>
  <c r="Z396" i="1"/>
  <c r="Y411" i="1"/>
  <c r="Y417" i="1"/>
  <c r="Y431" i="1"/>
  <c r="Y437" i="1"/>
  <c r="Y446" i="1"/>
  <c r="Y457" i="1"/>
  <c r="Y463" i="1"/>
  <c r="BP468" i="1"/>
  <c r="BN468" i="1"/>
  <c r="Z468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BP519" i="1"/>
  <c r="BN519" i="1"/>
  <c r="Z519" i="1"/>
  <c r="BP529" i="1"/>
  <c r="BN529" i="1"/>
  <c r="Z529" i="1"/>
  <c r="BP543" i="1"/>
  <c r="BN543" i="1"/>
  <c r="Z543" i="1"/>
  <c r="BP547" i="1"/>
  <c r="BN547" i="1"/>
  <c r="Z547" i="1"/>
  <c r="BP550" i="1"/>
  <c r="BN550" i="1"/>
  <c r="Z550" i="1"/>
  <c r="BP553" i="1"/>
  <c r="BN553" i="1"/>
  <c r="Z553" i="1"/>
  <c r="BP555" i="1"/>
  <c r="BN555" i="1"/>
  <c r="Z555" i="1"/>
  <c r="Y557" i="1"/>
  <c r="BP560" i="1"/>
  <c r="BN560" i="1"/>
  <c r="Z560" i="1"/>
  <c r="BP568" i="1"/>
  <c r="BN568" i="1"/>
  <c r="Z568" i="1"/>
  <c r="BP575" i="1"/>
  <c r="BN575" i="1"/>
  <c r="Z575" i="1"/>
  <c r="BP584" i="1"/>
  <c r="BN584" i="1"/>
  <c r="Z584" i="1"/>
  <c r="Y586" i="1"/>
  <c r="Y590" i="1"/>
  <c r="BP588" i="1"/>
  <c r="BN588" i="1"/>
  <c r="Z588" i="1"/>
  <c r="I677" i="1"/>
  <c r="R677" i="1"/>
  <c r="Z677" i="1"/>
  <c r="K677" i="1"/>
  <c r="Y258" i="1"/>
  <c r="S677" i="1"/>
  <c r="Y329" i="1"/>
  <c r="Z404" i="1"/>
  <c r="BN404" i="1"/>
  <c r="Z409" i="1"/>
  <c r="Z410" i="1" s="1"/>
  <c r="BN409" i="1"/>
  <c r="BP409" i="1"/>
  <c r="Y410" i="1"/>
  <c r="Z413" i="1"/>
  <c r="BN413" i="1"/>
  <c r="BP413" i="1"/>
  <c r="Z415" i="1"/>
  <c r="BN415" i="1"/>
  <c r="Z421" i="1"/>
  <c r="Z431" i="1" s="1"/>
  <c r="BN421" i="1"/>
  <c r="BP421" i="1"/>
  <c r="Z423" i="1"/>
  <c r="BN423" i="1"/>
  <c r="Z425" i="1"/>
  <c r="BN425" i="1"/>
  <c r="Z427" i="1"/>
  <c r="BN427" i="1"/>
  <c r="Z429" i="1"/>
  <c r="BN429" i="1"/>
  <c r="Y432" i="1"/>
  <c r="Z435" i="1"/>
  <c r="Z436" i="1" s="1"/>
  <c r="BN435" i="1"/>
  <c r="Z444" i="1"/>
  <c r="Z445" i="1" s="1"/>
  <c r="BN444" i="1"/>
  <c r="BP444" i="1"/>
  <c r="Z449" i="1"/>
  <c r="BN449" i="1"/>
  <c r="BP449" i="1"/>
  <c r="Z451" i="1"/>
  <c r="BN451" i="1"/>
  <c r="Z453" i="1"/>
  <c r="BN453" i="1"/>
  <c r="Z455" i="1"/>
  <c r="BN455" i="1"/>
  <c r="Y458" i="1"/>
  <c r="Z461" i="1"/>
  <c r="Z462" i="1" s="1"/>
  <c r="BN461" i="1"/>
  <c r="Y471" i="1"/>
  <c r="BP465" i="1"/>
  <c r="BN465" i="1"/>
  <c r="BP466" i="1"/>
  <c r="BN466" i="1"/>
  <c r="Z466" i="1"/>
  <c r="Z470" i="1" s="1"/>
  <c r="Y470" i="1"/>
  <c r="Y474" i="1"/>
  <c r="BP473" i="1"/>
  <c r="BN473" i="1"/>
  <c r="Z473" i="1"/>
  <c r="Z474" i="1" s="1"/>
  <c r="Y475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Z504" i="1" s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BP521" i="1"/>
  <c r="BN521" i="1"/>
  <c r="Z521" i="1"/>
  <c r="Z522" i="1" s="1"/>
  <c r="Y523" i="1"/>
  <c r="AB677" i="1"/>
  <c r="Y531" i="1"/>
  <c r="BP526" i="1"/>
  <c r="BN526" i="1"/>
  <c r="Z526" i="1"/>
  <c r="Z531" i="1" s="1"/>
  <c r="BP530" i="1"/>
  <c r="BN530" i="1"/>
  <c r="Z530" i="1"/>
  <c r="Y532" i="1"/>
  <c r="AC677" i="1"/>
  <c r="Y536" i="1"/>
  <c r="BP535" i="1"/>
  <c r="BN535" i="1"/>
  <c r="Z535" i="1"/>
  <c r="Z536" i="1" s="1"/>
  <c r="Y537" i="1"/>
  <c r="Y556" i="1"/>
  <c r="BP541" i="1"/>
  <c r="BN541" i="1"/>
  <c r="Z541" i="1"/>
  <c r="BP545" i="1"/>
  <c r="BN545" i="1"/>
  <c r="Z545" i="1"/>
  <c r="BP549" i="1"/>
  <c r="BN549" i="1"/>
  <c r="Z549" i="1"/>
  <c r="BP552" i="1"/>
  <c r="BN552" i="1"/>
  <c r="Z552" i="1"/>
  <c r="BP554" i="1"/>
  <c r="BN554" i="1"/>
  <c r="Z554" i="1"/>
  <c r="Y562" i="1"/>
  <c r="BP561" i="1"/>
  <c r="BN561" i="1"/>
  <c r="Z561" i="1"/>
  <c r="Z562" i="1" s="1"/>
  <c r="Y563" i="1"/>
  <c r="BP567" i="1"/>
  <c r="BN567" i="1"/>
  <c r="Z567" i="1"/>
  <c r="Z579" i="1" s="1"/>
  <c r="BP572" i="1"/>
  <c r="BN572" i="1"/>
  <c r="Z572" i="1"/>
  <c r="BP578" i="1"/>
  <c r="BN578" i="1"/>
  <c r="Z578" i="1"/>
  <c r="Y580" i="1"/>
  <c r="Y585" i="1"/>
  <c r="BP582" i="1"/>
  <c r="BN582" i="1"/>
  <c r="Z582" i="1"/>
  <c r="BP589" i="1"/>
  <c r="BN589" i="1"/>
  <c r="Z589" i="1"/>
  <c r="Y591" i="1"/>
  <c r="Y600" i="1"/>
  <c r="BP599" i="1"/>
  <c r="BN599" i="1"/>
  <c r="Z599" i="1"/>
  <c r="Z600" i="1" s="1"/>
  <c r="Y601" i="1"/>
  <c r="Y619" i="1"/>
  <c r="BP615" i="1"/>
  <c r="BN615" i="1"/>
  <c r="Z615" i="1"/>
  <c r="AF677" i="1"/>
  <c r="Y620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Y641" i="1"/>
  <c r="AG677" i="1"/>
  <c r="Y653" i="1"/>
  <c r="BP651" i="1"/>
  <c r="BN651" i="1"/>
  <c r="Z651" i="1"/>
  <c r="Y654" i="1"/>
  <c r="AD677" i="1"/>
  <c r="AE677" i="1"/>
  <c r="Y596" i="1"/>
  <c r="BP616" i="1"/>
  <c r="BN616" i="1"/>
  <c r="Z616" i="1"/>
  <c r="BP618" i="1"/>
  <c r="BN618" i="1"/>
  <c r="Z618" i="1"/>
  <c r="Y640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61" i="1"/>
  <c r="BP660" i="1"/>
  <c r="BN660" i="1"/>
  <c r="Z660" i="1"/>
  <c r="Z661" i="1" s="1"/>
  <c r="Y662" i="1"/>
  <c r="Z619" i="1" l="1"/>
  <c r="Z556" i="1"/>
  <c r="Z271" i="1"/>
  <c r="Z399" i="1"/>
  <c r="Z310" i="1"/>
  <c r="Z223" i="1"/>
  <c r="Y667" i="1"/>
  <c r="Z126" i="1"/>
  <c r="Y671" i="1"/>
  <c r="Y668" i="1"/>
  <c r="Z640" i="1"/>
  <c r="Z653" i="1"/>
  <c r="Z585" i="1"/>
  <c r="Z457" i="1"/>
  <c r="Z416" i="1"/>
  <c r="Z590" i="1"/>
  <c r="Z288" i="1"/>
  <c r="Z369" i="1"/>
  <c r="Z86" i="1"/>
  <c r="Z53" i="1"/>
  <c r="Z672" i="1" s="1"/>
  <c r="Z34" i="1"/>
  <c r="Y669" i="1"/>
  <c r="Y670" i="1" l="1"/>
</calcChain>
</file>

<file path=xl/sharedStrings.xml><?xml version="1.0" encoding="utf-8"?>
<sst xmlns="http://schemas.openxmlformats.org/spreadsheetml/2006/main" count="3166" uniqueCount="1090">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</sst>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A653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4" t="s">
        <v>0</v>
      </c>
      <c r="E1" s="813"/>
      <c r="F1" s="813"/>
      <c r="G1" s="12" t="s">
        <v>1</v>
      </c>
      <c r="H1" s="864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1" t="s">
        <v>8</v>
      </c>
      <c r="B5" s="932"/>
      <c r="C5" s="933"/>
      <c r="D5" s="869"/>
      <c r="E5" s="870"/>
      <c r="F5" s="1170" t="s">
        <v>9</v>
      </c>
      <c r="G5" s="933"/>
      <c r="H5" s="869"/>
      <c r="I5" s="1091"/>
      <c r="J5" s="1091"/>
      <c r="K5" s="1091"/>
      <c r="L5" s="1091"/>
      <c r="M5" s="870"/>
      <c r="N5" s="58"/>
      <c r="P5" s="24" t="s">
        <v>10</v>
      </c>
      <c r="Q5" s="1188">
        <v>45684</v>
      </c>
      <c r="R5" s="930"/>
      <c r="T5" s="990" t="s">
        <v>11</v>
      </c>
      <c r="U5" s="991"/>
      <c r="V5" s="993" t="s">
        <v>12</v>
      </c>
      <c r="W5" s="930"/>
      <c r="AB5" s="51"/>
      <c r="AC5" s="51"/>
      <c r="AD5" s="51"/>
      <c r="AE5" s="51"/>
    </row>
    <row r="6" spans="1:32" s="773" customFormat="1" ht="24" customHeight="1" x14ac:dyDescent="0.2">
      <c r="A6" s="931" t="s">
        <v>13</v>
      </c>
      <c r="B6" s="932"/>
      <c r="C6" s="933"/>
      <c r="D6" s="1096" t="s">
        <v>14</v>
      </c>
      <c r="E6" s="1097"/>
      <c r="F6" s="1097"/>
      <c r="G6" s="1097"/>
      <c r="H6" s="1097"/>
      <c r="I6" s="1097"/>
      <c r="J6" s="1097"/>
      <c r="K6" s="1097"/>
      <c r="L6" s="1097"/>
      <c r="M6" s="930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Понедельник</v>
      </c>
      <c r="R6" s="784"/>
      <c r="T6" s="1001" t="s">
        <v>16</v>
      </c>
      <c r="U6" s="991"/>
      <c r="V6" s="1071" t="s">
        <v>17</v>
      </c>
      <c r="W6" s="866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3"/>
      <c r="U7" s="991"/>
      <c r="V7" s="1072"/>
      <c r="W7" s="1073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51" t="s">
        <v>19</v>
      </c>
      <c r="E8" s="852"/>
      <c r="F8" s="852"/>
      <c r="G8" s="852"/>
      <c r="H8" s="852"/>
      <c r="I8" s="852"/>
      <c r="J8" s="852"/>
      <c r="K8" s="852"/>
      <c r="L8" s="852"/>
      <c r="M8" s="853"/>
      <c r="N8" s="61"/>
      <c r="P8" s="24" t="s">
        <v>20</v>
      </c>
      <c r="Q8" s="940">
        <v>0.41666666666666669</v>
      </c>
      <c r="R8" s="842"/>
      <c r="T8" s="793"/>
      <c r="U8" s="991"/>
      <c r="V8" s="1072"/>
      <c r="W8" s="1073"/>
      <c r="AB8" s="51"/>
      <c r="AC8" s="51"/>
      <c r="AD8" s="51"/>
      <c r="AE8" s="51"/>
    </row>
    <row r="9" spans="1:32" s="773" customFormat="1" ht="39.950000000000003" customHeight="1" x14ac:dyDescent="0.2">
      <c r="A9" s="9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2"/>
      <c r="E9" s="797"/>
      <c r="F9" s="9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1"/>
      <c r="P9" s="26" t="s">
        <v>21</v>
      </c>
      <c r="Q9" s="924"/>
      <c r="R9" s="925"/>
      <c r="T9" s="793"/>
      <c r="U9" s="991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2"/>
      <c r="E10" s="797"/>
      <c r="F10" s="9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61" t="str">
        <f>IFERROR(VLOOKUP($D$10,Proxy,2,FALSE),"")</f>
        <v/>
      </c>
      <c r="I10" s="793"/>
      <c r="J10" s="793"/>
      <c r="K10" s="793"/>
      <c r="L10" s="793"/>
      <c r="M10" s="793"/>
      <c r="N10" s="772"/>
      <c r="P10" s="26" t="s">
        <v>22</v>
      </c>
      <c r="Q10" s="1002"/>
      <c r="R10" s="1003"/>
      <c r="U10" s="24" t="s">
        <v>23</v>
      </c>
      <c r="V10" s="865" t="s">
        <v>24</v>
      </c>
      <c r="W10" s="866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9"/>
      <c r="R11" s="930"/>
      <c r="U11" s="24" t="s">
        <v>27</v>
      </c>
      <c r="V11" s="1128" t="s">
        <v>28</v>
      </c>
      <c r="W11" s="925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1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933"/>
      <c r="N12" s="62"/>
      <c r="P12" s="24" t="s">
        <v>30</v>
      </c>
      <c r="Q12" s="940"/>
      <c r="R12" s="842"/>
      <c r="S12" s="23"/>
      <c r="U12" s="24"/>
      <c r="V12" s="813"/>
      <c r="W12" s="793"/>
      <c r="AB12" s="51"/>
      <c r="AC12" s="51"/>
      <c r="AD12" s="51"/>
      <c r="AE12" s="51"/>
    </row>
    <row r="13" spans="1:32" s="773" customFormat="1" ht="23.25" customHeight="1" x14ac:dyDescent="0.2">
      <c r="A13" s="981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933"/>
      <c r="N13" s="62"/>
      <c r="O13" s="26"/>
      <c r="P13" s="26" t="s">
        <v>32</v>
      </c>
      <c r="Q13" s="1128"/>
      <c r="R13" s="9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1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93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5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933"/>
      <c r="N15" s="63"/>
      <c r="P15" s="968" t="s">
        <v>35</v>
      </c>
      <c r="Q15" s="813"/>
      <c r="R15" s="813"/>
      <c r="S15" s="813"/>
      <c r="T15" s="8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9"/>
      <c r="Q16" s="969"/>
      <c r="R16" s="969"/>
      <c r="S16" s="969"/>
      <c r="T16" s="9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7" t="s">
        <v>38</v>
      </c>
      <c r="D17" s="824" t="s">
        <v>39</v>
      </c>
      <c r="E17" s="898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7"/>
      <c r="R17" s="897"/>
      <c r="S17" s="897"/>
      <c r="T17" s="898"/>
      <c r="U17" s="1213" t="s">
        <v>51</v>
      </c>
      <c r="V17" s="933"/>
      <c r="W17" s="824" t="s">
        <v>52</v>
      </c>
      <c r="X17" s="824" t="s">
        <v>53</v>
      </c>
      <c r="Y17" s="1214" t="s">
        <v>54</v>
      </c>
      <c r="Z17" s="1088" t="s">
        <v>55</v>
      </c>
      <c r="AA17" s="1059" t="s">
        <v>56</v>
      </c>
      <c r="AB17" s="1059" t="s">
        <v>57</v>
      </c>
      <c r="AC17" s="1059" t="s">
        <v>58</v>
      </c>
      <c r="AD17" s="1059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9"/>
      <c r="E18" s="90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25"/>
      <c r="X18" s="825"/>
      <c r="Y18" s="1215"/>
      <c r="Z18" s="1089"/>
      <c r="AA18" s="1060"/>
      <c r="AB18" s="1060"/>
      <c r="AC18" s="1060"/>
      <c r="AD18" s="1167"/>
      <c r="AE18" s="1168"/>
      <c r="AF18" s="1169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26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3">
        <v>4607091383881</v>
      </c>
      <c r="E26" s="784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3">
        <v>4680115885912</v>
      </c>
      <c r="E27" s="784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89"/>
      <c r="R29" s="789"/>
      <c r="S29" s="789"/>
      <c r="T29" s="790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3">
        <v>4680115886278</v>
      </c>
      <c r="E30" s="78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9"/>
      <c r="R30" s="789"/>
      <c r="S30" s="789"/>
      <c r="T30" s="790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3">
        <v>4680115886247</v>
      </c>
      <c r="E31" s="784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6" t="s">
        <v>94</v>
      </c>
      <c r="Q31" s="789"/>
      <c r="R31" s="789"/>
      <c r="S31" s="789"/>
      <c r="T31" s="790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3">
        <v>4680115885905</v>
      </c>
      <c r="E32" s="784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3">
        <v>4607091388244</v>
      </c>
      <c r="E33" s="784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5"/>
      <c r="AB36" s="775"/>
      <c r="AC36" s="775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3">
        <v>4607091388503</v>
      </c>
      <c r="E37" s="784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5"/>
      <c r="AB40" s="775"/>
      <c r="AC40" s="775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3">
        <v>4607091389111</v>
      </c>
      <c r="E41" s="784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26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4"/>
      <c r="AB45" s="774"/>
      <c r="AC45" s="774"/>
    </row>
    <row r="46" spans="1:68" ht="14.25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5"/>
      <c r="AB46" s="775"/>
      <c r="AC46" s="775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783">
        <v>4607091385670</v>
      </c>
      <c r="E47" s="784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83">
        <v>4607091385670</v>
      </c>
      <c r="E48" s="784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3">
        <v>4680115883956</v>
      </c>
      <c r="E49" s="784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783">
        <v>4680115882539</v>
      </c>
      <c r="E50" s="784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783">
        <v>4607091385687</v>
      </c>
      <c r="E51" s="784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3">
        <v>4680115883949</v>
      </c>
      <c r="E52" s="784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0</v>
      </c>
      <c r="Y53" s="781">
        <f>IFERROR(Y47/H47,"0")+IFERROR(Y48/H48,"0")+IFERROR(Y49/H49,"0")+IFERROR(Y50/H50,"0")+IFERROR(Y51/H51,"0")+IFERROR(Y52/H52,"0")</f>
        <v>0</v>
      </c>
      <c r="Z53" s="781">
        <f>IFERROR(IF(Z47="",0,Z47),"0")+IFERROR(IF(Z48="",0,Z48),"0")+IFERROR(IF(Z49="",0,Z49),"0")+IFERROR(IF(Z50="",0,Z50),"0")+IFERROR(IF(Z51="",0,Z51),"0")+IFERROR(IF(Z52="",0,Z52),"0")</f>
        <v>0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0</v>
      </c>
      <c r="Y54" s="781">
        <f>IFERROR(SUM(Y47:Y52),"0")</f>
        <v>0</v>
      </c>
      <c r="Z54" s="37"/>
      <c r="AA54" s="782"/>
      <c r="AB54" s="782"/>
      <c r="AC54" s="782"/>
    </row>
    <row r="55" spans="1:68" ht="14.25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5"/>
      <c r="AB55" s="775"/>
      <c r="AC55" s="775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3">
        <v>4680115885233</v>
      </c>
      <c r="E56" s="784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3">
        <v>4680115884915</v>
      </c>
      <c r="E57" s="784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customHeight="1" x14ac:dyDescent="0.25">
      <c r="A60" s="826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4"/>
      <c r="AB60" s="774"/>
      <c r="AC60" s="774"/>
    </row>
    <row r="61" spans="1:68" ht="14.25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5"/>
      <c r="AB61" s="775"/>
      <c r="AC61" s="775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3">
        <v>4680115885882</v>
      </c>
      <c r="E62" s="784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3">
        <v>4680115881426</v>
      </c>
      <c r="E63" s="784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3">
        <v>4680115881426</v>
      </c>
      <c r="E64" s="784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3">
        <v>4680115880283</v>
      </c>
      <c r="E65" s="784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1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3">
        <v>4680115882720</v>
      </c>
      <c r="E66" s="784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3">
        <v>4680115881525</v>
      </c>
      <c r="E67" s="784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783">
        <v>4680115885899</v>
      </c>
      <c r="E68" s="784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5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783">
        <v>4680115881419</v>
      </c>
      <c r="E69" s="784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customHeight="1" x14ac:dyDescent="0.25">
      <c r="A72" s="798" t="s">
        <v>165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83">
        <v>4680115881440</v>
      </c>
      <c r="E73" s="784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783">
        <v>4680115882751</v>
      </c>
      <c r="E74" s="784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783">
        <v>4680115885950</v>
      </c>
      <c r="E75" s="784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783">
        <v>4680115881433</v>
      </c>
      <c r="E76" s="784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0</v>
      </c>
      <c r="Y77" s="781">
        <f>IFERROR(Y73/H73,"0")+IFERROR(Y74/H74,"0")+IFERROR(Y75/H75,"0")+IFERROR(Y76/H76,"0")</f>
        <v>0</v>
      </c>
      <c r="Z77" s="781">
        <f>IFERROR(IF(Z73="",0,Z73),"0")+IFERROR(IF(Z74="",0,Z74),"0")+IFERROR(IF(Z75="",0,Z75),"0")+IFERROR(IF(Z76="",0,Z76),"0")</f>
        <v>0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0</v>
      </c>
      <c r="Y78" s="781">
        <f>IFERROR(SUM(Y73:Y76),"0")</f>
        <v>0</v>
      </c>
      <c r="Z78" s="37"/>
      <c r="AA78" s="782"/>
      <c r="AB78" s="782"/>
      <c r="AC78" s="782"/>
    </row>
    <row r="79" spans="1:68" ht="14.25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5"/>
      <c r="AB79" s="775"/>
      <c r="AC79" s="775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783">
        <v>4680115885066</v>
      </c>
      <c r="E80" s="78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783">
        <v>4680115885042</v>
      </c>
      <c r="E81" s="784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783">
        <v>4680115885080</v>
      </c>
      <c r="E82" s="784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783">
        <v>4680115885073</v>
      </c>
      <c r="E83" s="78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783">
        <v>4680115885059</v>
      </c>
      <c r="E84" s="784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783">
        <v>4680115885097</v>
      </c>
      <c r="E85" s="784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5"/>
      <c r="AB88" s="775"/>
      <c r="AC88" s="775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783">
        <v>4680115881891</v>
      </c>
      <c r="E89" s="784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783">
        <v>4680115885769</v>
      </c>
      <c r="E90" s="784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783">
        <v>4680115884410</v>
      </c>
      <c r="E91" s="784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783">
        <v>4680115884311</v>
      </c>
      <c r="E92" s="784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783">
        <v>4680115885929</v>
      </c>
      <c r="E93" s="784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1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783">
        <v>4680115884403</v>
      </c>
      <c r="E94" s="784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customHeight="1" x14ac:dyDescent="0.25">
      <c r="A97" s="798" t="s">
        <v>207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5"/>
      <c r="AB97" s="775"/>
      <c r="AC97" s="775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783">
        <v>4680115881532</v>
      </c>
      <c r="E98" s="784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783">
        <v>4680115881532</v>
      </c>
      <c r="E99" s="784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783">
        <v>4680115881464</v>
      </c>
      <c r="E100" s="784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customHeight="1" x14ac:dyDescent="0.25">
      <c r="A103" s="826" t="s">
        <v>215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4"/>
      <c r="AB103" s="774"/>
      <c r="AC103" s="774"/>
    </row>
    <row r="104" spans="1:68" ht="14.25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83">
        <v>4680115881327</v>
      </c>
      <c r="E105" s="784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783">
        <v>4680115881518</v>
      </c>
      <c r="E106" s="784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783">
        <v>4680115881303</v>
      </c>
      <c r="E107" s="784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4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0</v>
      </c>
      <c r="Y109" s="781">
        <f>IFERROR(SUM(Y105:Y107),"0")</f>
        <v>0</v>
      </c>
      <c r="Z109" s="37"/>
      <c r="AA109" s="782"/>
      <c r="AB109" s="782"/>
      <c r="AC109" s="782"/>
    </row>
    <row r="110" spans="1:68" ht="14.25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5"/>
      <c r="AB110" s="775"/>
      <c r="AC110" s="775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783">
        <v>4607091386967</v>
      </c>
      <c r="E111" s="784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1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783">
        <v>4607091386967</v>
      </c>
      <c r="E112" s="784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83">
        <v>4607091385731</v>
      </c>
      <c r="E113" s="784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783">
        <v>4680115880894</v>
      </c>
      <c r="E114" s="784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4301051439</v>
      </c>
      <c r="D115" s="783">
        <v>4680115880214</v>
      </c>
      <c r="E115" s="784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235</v>
      </c>
      <c r="C116" s="31">
        <v>4301051687</v>
      </c>
      <c r="D116" s="783">
        <v>4680115880214</v>
      </c>
      <c r="E116" s="784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3" t="s">
        <v>236</v>
      </c>
      <c r="Q116" s="789"/>
      <c r="R116" s="789"/>
      <c r="S116" s="789"/>
      <c r="T116" s="790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0</v>
      </c>
      <c r="Y117" s="781">
        <f>IFERROR(Y111/H111,"0")+IFERROR(Y112/H112,"0")+IFERROR(Y113/H113,"0")+IFERROR(Y114/H114,"0")+IFERROR(Y115/H115,"0")+IFERROR(Y116/H116,"0")</f>
        <v>0</v>
      </c>
      <c r="Z117" s="781">
        <f>IFERROR(IF(Z111="",0,Z111),"0")+IFERROR(IF(Z112="",0,Z112),"0")+IFERROR(IF(Z113="",0,Z113),"0")+IFERROR(IF(Z114="",0,Z114),"0")+IFERROR(IF(Z115="",0,Z115),"0")+IFERROR(IF(Z116="",0,Z116),"0")</f>
        <v>0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0</v>
      </c>
      <c r="Y118" s="781">
        <f>IFERROR(SUM(Y111:Y116),"0")</f>
        <v>0</v>
      </c>
      <c r="Z118" s="37"/>
      <c r="AA118" s="782"/>
      <c r="AB118" s="782"/>
      <c r="AC118" s="782"/>
    </row>
    <row r="119" spans="1:68" ht="16.5" customHeight="1" x14ac:dyDescent="0.25">
      <c r="A119" s="826" t="s">
        <v>237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4"/>
      <c r="AB119" s="774"/>
      <c r="AC119" s="774"/>
    </row>
    <row r="120" spans="1:68" ht="14.25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5"/>
      <c r="AB120" s="775"/>
      <c r="AC120" s="775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783">
        <v>4680115882133</v>
      </c>
      <c r="E121" s="784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783">
        <v>4680115882133</v>
      </c>
      <c r="E122" s="784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783">
        <v>4680115880269</v>
      </c>
      <c r="E123" s="784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783">
        <v>4680115880429</v>
      </c>
      <c r="E124" s="784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783">
        <v>4680115881457</v>
      </c>
      <c r="E125" s="784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0</v>
      </c>
      <c r="Y127" s="781">
        <f>IFERROR(SUM(Y121:Y125),"0")</f>
        <v>0</v>
      </c>
      <c r="Z127" s="37"/>
      <c r="AA127" s="782"/>
      <c r="AB127" s="782"/>
      <c r="AC127" s="782"/>
    </row>
    <row r="128" spans="1:68" ht="14.25" customHeight="1" x14ac:dyDescent="0.25">
      <c r="A128" s="798" t="s">
        <v>165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5"/>
      <c r="AB128" s="775"/>
      <c r="AC128" s="775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783">
        <v>4680115881488</v>
      </c>
      <c r="E129" s="784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783">
        <v>4680115882775</v>
      </c>
      <c r="E130" s="784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1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783">
        <v>4680115882775</v>
      </c>
      <c r="E131" s="784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783">
        <v>4680115880658</v>
      </c>
      <c r="E132" s="784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5"/>
      <c r="AB135" s="775"/>
      <c r="AC135" s="775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783">
        <v>4607091385168</v>
      </c>
      <c r="E136" s="784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1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4"/>
      <c r="V136" s="34"/>
      <c r="W136" s="35" t="s">
        <v>69</v>
      </c>
      <c r="X136" s="779">
        <v>0</v>
      </c>
      <c r="Y136" s="780">
        <f t="shared" ref="Y136:Y142" si="31">IFERROR(IF(X136="",0,CEILING((X136/$H136),1)*$H136),"")</f>
        <v>0</v>
      </c>
      <c r="Z136" s="36" t="str">
        <f>IFERROR(IF(Y136=0,"",ROUNDUP(Y136/H136,0)*0.01898),"")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783">
        <v>4607091385168</v>
      </c>
      <c r="E137" s="784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783">
        <v>4680115884540</v>
      </c>
      <c r="E138" s="784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783">
        <v>4607091383256</v>
      </c>
      <c r="E139" s="784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83">
        <v>4607091385748</v>
      </c>
      <c r="E140" s="784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783">
        <v>4680115884533</v>
      </c>
      <c r="E141" s="784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783">
        <v>4680115882645</v>
      </c>
      <c r="E142" s="784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0</v>
      </c>
      <c r="Y143" s="781">
        <f>IFERROR(Y136/H136,"0")+IFERROR(Y137/H137,"0")+IFERROR(Y138/H138,"0")+IFERROR(Y139/H139,"0")+IFERROR(Y140/H140,"0")+IFERROR(Y141/H141,"0")+IFERROR(Y142/H142,"0")</f>
        <v>0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0</v>
      </c>
      <c r="Y144" s="781">
        <f>IFERROR(SUM(Y136:Y142),"0")</f>
        <v>0</v>
      </c>
      <c r="Z144" s="37"/>
      <c r="AA144" s="782"/>
      <c r="AB144" s="782"/>
      <c r="AC144" s="782"/>
    </row>
    <row r="145" spans="1:68" ht="14.25" customHeight="1" x14ac:dyDescent="0.25">
      <c r="A145" s="798" t="s">
        <v>207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5"/>
      <c r="AB145" s="775"/>
      <c r="AC145" s="775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783">
        <v>4680115882652</v>
      </c>
      <c r="E146" s="784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783">
        <v>4680115880238</v>
      </c>
      <c r="E147" s="784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customHeight="1" x14ac:dyDescent="0.25">
      <c r="A150" s="826" t="s">
        <v>281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4"/>
      <c r="AB150" s="774"/>
      <c r="AC150" s="774"/>
    </row>
    <row r="151" spans="1:68" ht="14.25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5"/>
      <c r="AB151" s="775"/>
      <c r="AC151" s="775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783">
        <v>4680115885561</v>
      </c>
      <c r="E152" s="784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1">
        <v>4301011562</v>
      </c>
      <c r="D153" s="783">
        <v>4680115882577</v>
      </c>
      <c r="E153" s="784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286</v>
      </c>
      <c r="B154" s="54" t="s">
        <v>289</v>
      </c>
      <c r="C154" s="31">
        <v>4301011564</v>
      </c>
      <c r="D154" s="783">
        <v>4680115882577</v>
      </c>
      <c r="E154" s="784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5"/>
      <c r="AB157" s="775"/>
      <c r="AC157" s="775"/>
    </row>
    <row r="158" spans="1:68" ht="27" customHeight="1" x14ac:dyDescent="0.25">
      <c r="A158" s="54" t="s">
        <v>290</v>
      </c>
      <c r="B158" s="54" t="s">
        <v>291</v>
      </c>
      <c r="C158" s="31">
        <v>4301031234</v>
      </c>
      <c r="D158" s="783">
        <v>4680115883444</v>
      </c>
      <c r="E158" s="784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290</v>
      </c>
      <c r="B159" s="54" t="s">
        <v>293</v>
      </c>
      <c r="C159" s="31">
        <v>4301031235</v>
      </c>
      <c r="D159" s="783">
        <v>4680115883444</v>
      </c>
      <c r="E159" s="784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5"/>
      <c r="AB162" s="775"/>
      <c r="AC162" s="775"/>
    </row>
    <row r="163" spans="1:68" ht="16.5" customHeight="1" x14ac:dyDescent="0.25">
      <c r="A163" s="54" t="s">
        <v>294</v>
      </c>
      <c r="B163" s="54" t="s">
        <v>295</v>
      </c>
      <c r="C163" s="31">
        <v>4301051817</v>
      </c>
      <c r="D163" s="783">
        <v>4680115885585</v>
      </c>
      <c r="E163" s="784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6" t="s">
        <v>296</v>
      </c>
      <c r="Q163" s="789"/>
      <c r="R163" s="789"/>
      <c r="S163" s="789"/>
      <c r="T163" s="790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297</v>
      </c>
      <c r="B164" s="54" t="s">
        <v>298</v>
      </c>
      <c r="C164" s="31">
        <v>4301051477</v>
      </c>
      <c r="D164" s="783">
        <v>4680115882584</v>
      </c>
      <c r="E164" s="784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297</v>
      </c>
      <c r="B165" s="54" t="s">
        <v>299</v>
      </c>
      <c r="C165" s="31">
        <v>4301051476</v>
      </c>
      <c r="D165" s="783">
        <v>4680115882584</v>
      </c>
      <c r="E165" s="784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customHeight="1" x14ac:dyDescent="0.25">
      <c r="A168" s="826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4"/>
      <c r="AB168" s="774"/>
      <c r="AC168" s="774"/>
    </row>
    <row r="169" spans="1:68" ht="14.25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5"/>
      <c r="AB169" s="775"/>
      <c r="AC169" s="775"/>
    </row>
    <row r="170" spans="1:68" ht="27" customHeight="1" x14ac:dyDescent="0.25">
      <c r="A170" s="54" t="s">
        <v>300</v>
      </c>
      <c r="B170" s="54" t="s">
        <v>301</v>
      </c>
      <c r="C170" s="31">
        <v>4301011705</v>
      </c>
      <c r="D170" s="783">
        <v>4607091384604</v>
      </c>
      <c r="E170" s="784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5"/>
      <c r="AB173" s="775"/>
      <c r="AC173" s="775"/>
    </row>
    <row r="174" spans="1:68" ht="16.5" customHeight="1" x14ac:dyDescent="0.25">
      <c r="A174" s="54" t="s">
        <v>303</v>
      </c>
      <c r="B174" s="54" t="s">
        <v>304</v>
      </c>
      <c r="C174" s="31">
        <v>4301030895</v>
      </c>
      <c r="D174" s="783">
        <v>4607091387667</v>
      </c>
      <c r="E174" s="784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306</v>
      </c>
      <c r="B175" s="54" t="s">
        <v>307</v>
      </c>
      <c r="C175" s="31">
        <v>4301030961</v>
      </c>
      <c r="D175" s="783">
        <v>4607091387636</v>
      </c>
      <c r="E175" s="784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309</v>
      </c>
      <c r="B176" s="54" t="s">
        <v>310</v>
      </c>
      <c r="C176" s="31">
        <v>4301030963</v>
      </c>
      <c r="D176" s="783">
        <v>4607091382426</v>
      </c>
      <c r="E176" s="784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312</v>
      </c>
      <c r="B177" s="54" t="s">
        <v>313</v>
      </c>
      <c r="C177" s="31">
        <v>4301030962</v>
      </c>
      <c r="D177" s="783">
        <v>4607091386547</v>
      </c>
      <c r="E177" s="784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1">
        <v>4301030964</v>
      </c>
      <c r="D178" s="783">
        <v>4607091382464</v>
      </c>
      <c r="E178" s="784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5"/>
      <c r="AB181" s="775"/>
      <c r="AC181" s="775"/>
    </row>
    <row r="182" spans="1:68" ht="16.5" customHeight="1" x14ac:dyDescent="0.25">
      <c r="A182" s="54" t="s">
        <v>316</v>
      </c>
      <c r="B182" s="54" t="s">
        <v>317</v>
      </c>
      <c r="C182" s="31">
        <v>4301051653</v>
      </c>
      <c r="D182" s="783">
        <v>4607091386264</v>
      </c>
      <c r="E182" s="784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319</v>
      </c>
      <c r="B183" s="54" t="s">
        <v>320</v>
      </c>
      <c r="C183" s="31">
        <v>4301051313</v>
      </c>
      <c r="D183" s="783">
        <v>4607091385427</v>
      </c>
      <c r="E183" s="784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customHeight="1" x14ac:dyDescent="0.2">
      <c r="A186" s="961" t="s">
        <v>322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26" t="s">
        <v>323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4"/>
      <c r="AB187" s="774"/>
      <c r="AC187" s="774"/>
    </row>
    <row r="188" spans="1:68" ht="14.25" customHeight="1" x14ac:dyDescent="0.25">
      <c r="A188" s="798" t="s">
        <v>165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5"/>
      <c r="AB188" s="775"/>
      <c r="AC188" s="775"/>
    </row>
    <row r="189" spans="1:68" ht="27" customHeight="1" x14ac:dyDescent="0.25">
      <c r="A189" s="54" t="s">
        <v>324</v>
      </c>
      <c r="B189" s="54" t="s">
        <v>325</v>
      </c>
      <c r="C189" s="31">
        <v>4301020323</v>
      </c>
      <c r="D189" s="783">
        <v>4680115886223</v>
      </c>
      <c r="E189" s="784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5"/>
      <c r="AB192" s="775"/>
      <c r="AC192" s="775"/>
    </row>
    <row r="193" spans="1:68" ht="27" customHeight="1" x14ac:dyDescent="0.25">
      <c r="A193" s="54" t="s">
        <v>327</v>
      </c>
      <c r="B193" s="54" t="s">
        <v>328</v>
      </c>
      <c r="C193" s="31">
        <v>4301031191</v>
      </c>
      <c r="D193" s="783">
        <v>4680115880993</v>
      </c>
      <c r="E193" s="784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330</v>
      </c>
      <c r="B194" s="54" t="s">
        <v>331</v>
      </c>
      <c r="C194" s="31">
        <v>4301031204</v>
      </c>
      <c r="D194" s="783">
        <v>4680115881761</v>
      </c>
      <c r="E194" s="784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4301031201</v>
      </c>
      <c r="D195" s="783">
        <v>4680115881563</v>
      </c>
      <c r="E195" s="784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783">
        <v>4680115880986</v>
      </c>
      <c r="E196" s="784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338</v>
      </c>
      <c r="B197" s="54" t="s">
        <v>339</v>
      </c>
      <c r="C197" s="31">
        <v>4301031205</v>
      </c>
      <c r="D197" s="783">
        <v>4680115881785</v>
      </c>
      <c r="E197" s="784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4301031202</v>
      </c>
      <c r="D198" s="783">
        <v>4680115881679</v>
      </c>
      <c r="E198" s="784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342</v>
      </c>
      <c r="B199" s="54" t="s">
        <v>343</v>
      </c>
      <c r="C199" s="31">
        <v>4301031158</v>
      </c>
      <c r="D199" s="783">
        <v>4680115880191</v>
      </c>
      <c r="E199" s="784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344</v>
      </c>
      <c r="B200" s="54" t="s">
        <v>345</v>
      </c>
      <c r="C200" s="31">
        <v>4301031245</v>
      </c>
      <c r="D200" s="783">
        <v>4680115883963</v>
      </c>
      <c r="E200" s="784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0</v>
      </c>
      <c r="Y202" s="781">
        <f>IFERROR(SUM(Y193:Y200),"0")</f>
        <v>0</v>
      </c>
      <c r="Z202" s="37"/>
      <c r="AA202" s="782"/>
      <c r="AB202" s="782"/>
      <c r="AC202" s="782"/>
    </row>
    <row r="203" spans="1:68" ht="16.5" customHeight="1" x14ac:dyDescent="0.25">
      <c r="A203" s="826" t="s">
        <v>347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4"/>
      <c r="AB203" s="774"/>
      <c r="AC203" s="774"/>
    </row>
    <row r="204" spans="1:68" ht="14.25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5"/>
      <c r="AB204" s="775"/>
      <c r="AC204" s="775"/>
    </row>
    <row r="205" spans="1:68" ht="16.5" customHeight="1" x14ac:dyDescent="0.25">
      <c r="A205" s="54" t="s">
        <v>348</v>
      </c>
      <c r="B205" s="54" t="s">
        <v>349</v>
      </c>
      <c r="C205" s="31">
        <v>4301011450</v>
      </c>
      <c r="D205" s="783">
        <v>4680115881402</v>
      </c>
      <c r="E205" s="784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351</v>
      </c>
      <c r="B206" s="54" t="s">
        <v>352</v>
      </c>
      <c r="C206" s="31">
        <v>4301011767</v>
      </c>
      <c r="D206" s="783">
        <v>4680115881396</v>
      </c>
      <c r="E206" s="784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customHeight="1" x14ac:dyDescent="0.25">
      <c r="A209" s="798" t="s">
        <v>165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5"/>
      <c r="AB209" s="775"/>
      <c r="AC209" s="775"/>
    </row>
    <row r="210" spans="1:68" ht="16.5" customHeight="1" x14ac:dyDescent="0.25">
      <c r="A210" s="54" t="s">
        <v>354</v>
      </c>
      <c r="B210" s="54" t="s">
        <v>355</v>
      </c>
      <c r="C210" s="31">
        <v>4301020262</v>
      </c>
      <c r="D210" s="783">
        <v>4680115882935</v>
      </c>
      <c r="E210" s="784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357</v>
      </c>
      <c r="B211" s="54" t="s">
        <v>358</v>
      </c>
      <c r="C211" s="31">
        <v>4301020220</v>
      </c>
      <c r="D211" s="783">
        <v>4680115880764</v>
      </c>
      <c r="E211" s="784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5"/>
      <c r="AB214" s="775"/>
      <c r="AC214" s="775"/>
    </row>
    <row r="215" spans="1:68" ht="27" customHeight="1" x14ac:dyDescent="0.25">
      <c r="A215" s="54" t="s">
        <v>359</v>
      </c>
      <c r="B215" s="54" t="s">
        <v>360</v>
      </c>
      <c r="C215" s="31">
        <v>4301031224</v>
      </c>
      <c r="D215" s="783">
        <v>4680115882683</v>
      </c>
      <c r="E215" s="78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4301031230</v>
      </c>
      <c r="D216" s="783">
        <v>4680115882690</v>
      </c>
      <c r="E216" s="784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4301031220</v>
      </c>
      <c r="D217" s="783">
        <v>4680115882669</v>
      </c>
      <c r="E217" s="784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4301031221</v>
      </c>
      <c r="D218" s="783">
        <v>4680115882676</v>
      </c>
      <c r="E218" s="784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4301031223</v>
      </c>
      <c r="D219" s="783">
        <v>4680115884014</v>
      </c>
      <c r="E219" s="784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4301031222</v>
      </c>
      <c r="D220" s="783">
        <v>4680115884007</v>
      </c>
      <c r="E220" s="784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4301031229</v>
      </c>
      <c r="D221" s="783">
        <v>4680115884038</v>
      </c>
      <c r="E221" s="784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4301031225</v>
      </c>
      <c r="D222" s="783">
        <v>4680115884021</v>
      </c>
      <c r="E222" s="784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0</v>
      </c>
      <c r="Y224" s="781">
        <f>IFERROR(SUM(Y215:Y222),"0")</f>
        <v>0</v>
      </c>
      <c r="Z224" s="37"/>
      <c r="AA224" s="782"/>
      <c r="AB224" s="782"/>
      <c r="AC224" s="782"/>
    </row>
    <row r="225" spans="1:68" ht="14.25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5"/>
      <c r="AB225" s="775"/>
      <c r="AC225" s="775"/>
    </row>
    <row r="226" spans="1:68" ht="37.5" customHeight="1" x14ac:dyDescent="0.25">
      <c r="A226" s="54" t="s">
        <v>379</v>
      </c>
      <c r="B226" s="54" t="s">
        <v>380</v>
      </c>
      <c r="C226" s="31">
        <v>4301051408</v>
      </c>
      <c r="D226" s="783">
        <v>4680115881594</v>
      </c>
      <c r="E226" s="784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1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4301051754</v>
      </c>
      <c r="D227" s="783">
        <v>4680115880962</v>
      </c>
      <c r="E227" s="784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385</v>
      </c>
      <c r="B228" s="54" t="s">
        <v>386</v>
      </c>
      <c r="C228" s="31">
        <v>4301051411</v>
      </c>
      <c r="D228" s="783">
        <v>4680115881617</v>
      </c>
      <c r="E228" s="784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783">
        <v>4680115880573</v>
      </c>
      <c r="E229" s="784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83">
        <v>4680115882195</v>
      </c>
      <c r="E230" s="784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393</v>
      </c>
      <c r="B231" s="54" t="s">
        <v>394</v>
      </c>
      <c r="C231" s="31">
        <v>4301051752</v>
      </c>
      <c r="D231" s="783">
        <v>4680115882607</v>
      </c>
      <c r="E231" s="78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83">
        <v>4680115880092</v>
      </c>
      <c r="E232" s="78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83">
        <v>4680115880221</v>
      </c>
      <c r="E233" s="784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4301051749</v>
      </c>
      <c r="D234" s="783">
        <v>4680115882942</v>
      </c>
      <c r="E234" s="784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783">
        <v>4680115880504</v>
      </c>
      <c r="E235" s="784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783">
        <v>4680115882164</v>
      </c>
      <c r="E236" s="784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2"/>
      <c r="AB237" s="782"/>
      <c r="AC237" s="782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0</v>
      </c>
      <c r="Y238" s="781">
        <f>IFERROR(SUM(Y226:Y236),"0")</f>
        <v>0</v>
      </c>
      <c r="Z238" s="37"/>
      <c r="AA238" s="782"/>
      <c r="AB238" s="782"/>
      <c r="AC238" s="782"/>
    </row>
    <row r="239" spans="1:68" ht="14.25" customHeight="1" x14ac:dyDescent="0.25">
      <c r="A239" s="798" t="s">
        <v>207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5"/>
      <c r="AB239" s="775"/>
      <c r="AC239" s="775"/>
    </row>
    <row r="240" spans="1:68" ht="16.5" customHeight="1" x14ac:dyDescent="0.25">
      <c r="A240" s="54" t="s">
        <v>408</v>
      </c>
      <c r="B240" s="54" t="s">
        <v>409</v>
      </c>
      <c r="C240" s="31">
        <v>4301060404</v>
      </c>
      <c r="D240" s="783">
        <v>4680115882874</v>
      </c>
      <c r="E240" s="78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408</v>
      </c>
      <c r="B241" s="54" t="s">
        <v>411</v>
      </c>
      <c r="C241" s="31">
        <v>4301060360</v>
      </c>
      <c r="D241" s="783">
        <v>4680115882874</v>
      </c>
      <c r="E241" s="784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408</v>
      </c>
      <c r="B242" s="54" t="s">
        <v>413</v>
      </c>
      <c r="C242" s="31">
        <v>4301060460</v>
      </c>
      <c r="D242" s="783">
        <v>4680115882874</v>
      </c>
      <c r="E242" s="784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68" t="s">
        <v>414</v>
      </c>
      <c r="Q242" s="789"/>
      <c r="R242" s="789"/>
      <c r="S242" s="789"/>
      <c r="T242" s="790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4301060359</v>
      </c>
      <c r="D243" s="783">
        <v>4680115884434</v>
      </c>
      <c r="E243" s="784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783">
        <v>4680115880818</v>
      </c>
      <c r="E244" s="784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783">
        <v>4680115880801</v>
      </c>
      <c r="E245" s="784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customHeight="1" x14ac:dyDescent="0.25">
      <c r="A248" s="826" t="s">
        <v>425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4"/>
      <c r="AB248" s="774"/>
      <c r="AC248" s="774"/>
    </row>
    <row r="249" spans="1:68" ht="14.25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5"/>
      <c r="AB249" s="775"/>
      <c r="AC249" s="775"/>
    </row>
    <row r="250" spans="1:68" ht="27" customHeight="1" x14ac:dyDescent="0.25">
      <c r="A250" s="54" t="s">
        <v>426</v>
      </c>
      <c r="B250" s="54" t="s">
        <v>427</v>
      </c>
      <c r="C250" s="31">
        <v>4301011945</v>
      </c>
      <c r="D250" s="783">
        <v>4680115884274</v>
      </c>
      <c r="E250" s="784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4301011717</v>
      </c>
      <c r="D251" s="783">
        <v>4680115884274</v>
      </c>
      <c r="E251" s="784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4301011719</v>
      </c>
      <c r="D252" s="783">
        <v>4680115884298</v>
      </c>
      <c r="E252" s="784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434</v>
      </c>
      <c r="B253" s="54" t="s">
        <v>435</v>
      </c>
      <c r="C253" s="31">
        <v>4301011944</v>
      </c>
      <c r="D253" s="783">
        <v>4680115884250</v>
      </c>
      <c r="E253" s="784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434</v>
      </c>
      <c r="B254" s="54" t="s">
        <v>436</v>
      </c>
      <c r="C254" s="31">
        <v>4301011733</v>
      </c>
      <c r="D254" s="783">
        <v>4680115884250</v>
      </c>
      <c r="E254" s="784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438</v>
      </c>
      <c r="B255" s="54" t="s">
        <v>439</v>
      </c>
      <c r="C255" s="31">
        <v>4301011718</v>
      </c>
      <c r="D255" s="783">
        <v>4680115884281</v>
      </c>
      <c r="E255" s="784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1">
        <v>4301011720</v>
      </c>
      <c r="D256" s="783">
        <v>4680115884199</v>
      </c>
      <c r="E256" s="784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1">
        <v>4301011716</v>
      </c>
      <c r="D257" s="783">
        <v>4680115884267</v>
      </c>
      <c r="E257" s="784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customHeight="1" x14ac:dyDescent="0.25">
      <c r="A260" s="826" t="s">
        <v>444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4"/>
      <c r="AB260" s="774"/>
      <c r="AC260" s="774"/>
    </row>
    <row r="261" spans="1:68" ht="14.25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5"/>
      <c r="AB261" s="775"/>
      <c r="AC261" s="775"/>
    </row>
    <row r="262" spans="1:68" ht="27" customHeight="1" x14ac:dyDescent="0.25">
      <c r="A262" s="54" t="s">
        <v>445</v>
      </c>
      <c r="B262" s="54" t="s">
        <v>446</v>
      </c>
      <c r="C262" s="31">
        <v>4301011942</v>
      </c>
      <c r="D262" s="783">
        <v>4680115884137</v>
      </c>
      <c r="E262" s="784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1">
        <v>4301011826</v>
      </c>
      <c r="D263" s="783">
        <v>4680115884137</v>
      </c>
      <c r="E263" s="784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449</v>
      </c>
      <c r="B264" s="54" t="s">
        <v>450</v>
      </c>
      <c r="C264" s="31">
        <v>4301011724</v>
      </c>
      <c r="D264" s="783">
        <v>4680115884236</v>
      </c>
      <c r="E264" s="784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452</v>
      </c>
      <c r="B265" s="54" t="s">
        <v>453</v>
      </c>
      <c r="C265" s="31">
        <v>4301011941</v>
      </c>
      <c r="D265" s="783">
        <v>4680115884175</v>
      </c>
      <c r="E265" s="784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452</v>
      </c>
      <c r="B266" s="54" t="s">
        <v>454</v>
      </c>
      <c r="C266" s="31">
        <v>4301011721</v>
      </c>
      <c r="D266" s="783">
        <v>4680115884175</v>
      </c>
      <c r="E266" s="784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4301011824</v>
      </c>
      <c r="D267" s="783">
        <v>4680115884144</v>
      </c>
      <c r="E267" s="78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4301011963</v>
      </c>
      <c r="D268" s="783">
        <v>4680115885288</v>
      </c>
      <c r="E268" s="784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461</v>
      </c>
      <c r="B269" s="54" t="s">
        <v>462</v>
      </c>
      <c r="C269" s="31">
        <v>4301011726</v>
      </c>
      <c r="D269" s="783">
        <v>4680115884182</v>
      </c>
      <c r="E269" s="784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4301011722</v>
      </c>
      <c r="D270" s="783">
        <v>4680115884205</v>
      </c>
      <c r="E270" s="784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customHeight="1" x14ac:dyDescent="0.25">
      <c r="A273" s="798" t="s">
        <v>165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5"/>
      <c r="AB273" s="775"/>
      <c r="AC273" s="775"/>
    </row>
    <row r="274" spans="1:68" ht="27" customHeight="1" x14ac:dyDescent="0.25">
      <c r="A274" s="54" t="s">
        <v>465</v>
      </c>
      <c r="B274" s="54" t="s">
        <v>466</v>
      </c>
      <c r="C274" s="31">
        <v>4301020340</v>
      </c>
      <c r="D274" s="783">
        <v>4680115885721</v>
      </c>
      <c r="E274" s="784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customHeight="1" x14ac:dyDescent="0.25">
      <c r="A277" s="826" t="s">
        <v>468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4"/>
      <c r="AB277" s="774"/>
      <c r="AC277" s="774"/>
    </row>
    <row r="278" spans="1:68" ht="14.25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5"/>
      <c r="AB278" s="775"/>
      <c r="AC278" s="775"/>
    </row>
    <row r="279" spans="1:68" ht="27" customHeight="1" x14ac:dyDescent="0.25">
      <c r="A279" s="54" t="s">
        <v>469</v>
      </c>
      <c r="B279" s="54" t="s">
        <v>470</v>
      </c>
      <c r="C279" s="31">
        <v>4301011855</v>
      </c>
      <c r="D279" s="783">
        <v>4680115885837</v>
      </c>
      <c r="E279" s="78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customHeight="1" x14ac:dyDescent="0.25">
      <c r="A280" s="54" t="s">
        <v>472</v>
      </c>
      <c r="B280" s="54" t="s">
        <v>473</v>
      </c>
      <c r="C280" s="31">
        <v>4301011910</v>
      </c>
      <c r="D280" s="783">
        <v>4680115885806</v>
      </c>
      <c r="E280" s="784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472</v>
      </c>
      <c r="B281" s="54" t="s">
        <v>475</v>
      </c>
      <c r="C281" s="31">
        <v>4301011850</v>
      </c>
      <c r="D281" s="783">
        <v>4680115885806</v>
      </c>
      <c r="E281" s="784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customHeight="1" x14ac:dyDescent="0.25">
      <c r="A282" s="54" t="s">
        <v>477</v>
      </c>
      <c r="B282" s="54" t="s">
        <v>478</v>
      </c>
      <c r="C282" s="31">
        <v>4301011853</v>
      </c>
      <c r="D282" s="783">
        <v>4680115885851</v>
      </c>
      <c r="E282" s="784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480</v>
      </c>
      <c r="B283" s="54" t="s">
        <v>481</v>
      </c>
      <c r="C283" s="31">
        <v>4301011313</v>
      </c>
      <c r="D283" s="783">
        <v>4607091385984</v>
      </c>
      <c r="E283" s="784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483</v>
      </c>
      <c r="B284" s="54" t="s">
        <v>484</v>
      </c>
      <c r="C284" s="31">
        <v>4301011852</v>
      </c>
      <c r="D284" s="783">
        <v>4680115885844</v>
      </c>
      <c r="E284" s="784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486</v>
      </c>
      <c r="B285" s="54" t="s">
        <v>487</v>
      </c>
      <c r="C285" s="31">
        <v>4301011319</v>
      </c>
      <c r="D285" s="783">
        <v>4607091387469</v>
      </c>
      <c r="E285" s="784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4301011851</v>
      </c>
      <c r="D286" s="783">
        <v>4680115885820</v>
      </c>
      <c r="E286" s="784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3">
        <v>4607091387438</v>
      </c>
      <c r="E287" s="784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customHeight="1" x14ac:dyDescent="0.25">
      <c r="A290" s="826" t="s">
        <v>495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4"/>
      <c r="AB290" s="774"/>
      <c r="AC290" s="774"/>
    </row>
    <row r="291" spans="1:68" ht="14.25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5"/>
      <c r="AB291" s="775"/>
      <c r="AC291" s="775"/>
    </row>
    <row r="292" spans="1:68" ht="27" customHeight="1" x14ac:dyDescent="0.25">
      <c r="A292" s="54" t="s">
        <v>496</v>
      </c>
      <c r="B292" s="54" t="s">
        <v>497</v>
      </c>
      <c r="C292" s="31">
        <v>4301011876</v>
      </c>
      <c r="D292" s="783">
        <v>4680115885707</v>
      </c>
      <c r="E292" s="784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2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customHeight="1" x14ac:dyDescent="0.25">
      <c r="A295" s="826" t="s">
        <v>498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4"/>
      <c r="AB295" s="774"/>
      <c r="AC295" s="774"/>
    </row>
    <row r="296" spans="1:68" ht="14.25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5"/>
      <c r="AB296" s="775"/>
      <c r="AC296" s="775"/>
    </row>
    <row r="297" spans="1:68" ht="27" customHeight="1" x14ac:dyDescent="0.25">
      <c r="A297" s="54" t="s">
        <v>499</v>
      </c>
      <c r="B297" s="54" t="s">
        <v>500</v>
      </c>
      <c r="C297" s="31">
        <v>4301011223</v>
      </c>
      <c r="D297" s="783">
        <v>4607091383423</v>
      </c>
      <c r="E297" s="784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501</v>
      </c>
      <c r="B298" s="54" t="s">
        <v>502</v>
      </c>
      <c r="C298" s="31">
        <v>4301011879</v>
      </c>
      <c r="D298" s="783">
        <v>4680115885691</v>
      </c>
      <c r="E298" s="784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504</v>
      </c>
      <c r="B299" s="54" t="s">
        <v>505</v>
      </c>
      <c r="C299" s="31">
        <v>4301011878</v>
      </c>
      <c r="D299" s="783">
        <v>4680115885660</v>
      </c>
      <c r="E299" s="784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customHeight="1" x14ac:dyDescent="0.25">
      <c r="A302" s="826" t="s">
        <v>507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4"/>
      <c r="AB302" s="774"/>
      <c r="AC302" s="774"/>
    </row>
    <row r="303" spans="1:68" ht="14.25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5"/>
      <c r="AB303" s="775"/>
      <c r="AC303" s="775"/>
    </row>
    <row r="304" spans="1:68" ht="37.5" customHeight="1" x14ac:dyDescent="0.25">
      <c r="A304" s="54" t="s">
        <v>508</v>
      </c>
      <c r="B304" s="54" t="s">
        <v>509</v>
      </c>
      <c r="C304" s="31">
        <v>4301051409</v>
      </c>
      <c r="D304" s="783">
        <v>4680115881556</v>
      </c>
      <c r="E304" s="784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customHeight="1" x14ac:dyDescent="0.25">
      <c r="A305" s="54" t="s">
        <v>511</v>
      </c>
      <c r="B305" s="54" t="s">
        <v>512</v>
      </c>
      <c r="C305" s="31">
        <v>4301051506</v>
      </c>
      <c r="D305" s="783">
        <v>4680115881037</v>
      </c>
      <c r="E305" s="784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4301051893</v>
      </c>
      <c r="D306" s="783">
        <v>4680115886186</v>
      </c>
      <c r="E306" s="784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516</v>
      </c>
      <c r="B307" s="54" t="s">
        <v>517</v>
      </c>
      <c r="C307" s="31">
        <v>4301051487</v>
      </c>
      <c r="D307" s="783">
        <v>4680115881228</v>
      </c>
      <c r="E307" s="784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customHeight="1" x14ac:dyDescent="0.25">
      <c r="A308" s="54" t="s">
        <v>518</v>
      </c>
      <c r="B308" s="54" t="s">
        <v>519</v>
      </c>
      <c r="C308" s="31">
        <v>4301051384</v>
      </c>
      <c r="D308" s="783">
        <v>4680115881211</v>
      </c>
      <c r="E308" s="784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520</v>
      </c>
      <c r="B309" s="54" t="s">
        <v>521</v>
      </c>
      <c r="C309" s="31">
        <v>4301051378</v>
      </c>
      <c r="D309" s="783">
        <v>4680115881020</v>
      </c>
      <c r="E309" s="784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0</v>
      </c>
      <c r="Y311" s="781">
        <f>IFERROR(SUM(Y304:Y309),"0")</f>
        <v>0</v>
      </c>
      <c r="Z311" s="37"/>
      <c r="AA311" s="782"/>
      <c r="AB311" s="782"/>
      <c r="AC311" s="782"/>
    </row>
    <row r="312" spans="1:68" ht="16.5" customHeight="1" x14ac:dyDescent="0.25">
      <c r="A312" s="826" t="s">
        <v>523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4"/>
      <c r="AB312" s="774"/>
      <c r="AC312" s="774"/>
    </row>
    <row r="313" spans="1:68" ht="14.25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5"/>
      <c r="AB313" s="775"/>
      <c r="AC313" s="775"/>
    </row>
    <row r="314" spans="1:68" ht="27" customHeight="1" x14ac:dyDescent="0.25">
      <c r="A314" s="54" t="s">
        <v>524</v>
      </c>
      <c r="B314" s="54" t="s">
        <v>525</v>
      </c>
      <c r="C314" s="31">
        <v>4301011306</v>
      </c>
      <c r="D314" s="783">
        <v>4607091389296</v>
      </c>
      <c r="E314" s="784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0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5"/>
      <c r="AB317" s="775"/>
      <c r="AC317" s="775"/>
    </row>
    <row r="318" spans="1:68" ht="27" customHeight="1" x14ac:dyDescent="0.25">
      <c r="A318" s="54" t="s">
        <v>527</v>
      </c>
      <c r="B318" s="54" t="s">
        <v>528</v>
      </c>
      <c r="C318" s="31">
        <v>4301031307</v>
      </c>
      <c r="D318" s="783">
        <v>4680115880344</v>
      </c>
      <c r="E318" s="784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5"/>
      <c r="AB321" s="775"/>
      <c r="AC321" s="775"/>
    </row>
    <row r="322" spans="1:68" ht="37.5" customHeight="1" x14ac:dyDescent="0.25">
      <c r="A322" s="54" t="s">
        <v>530</v>
      </c>
      <c r="B322" s="54" t="s">
        <v>531</v>
      </c>
      <c r="C322" s="31">
        <v>4301051731</v>
      </c>
      <c r="D322" s="783">
        <v>4680115884618</v>
      </c>
      <c r="E322" s="784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customHeight="1" x14ac:dyDescent="0.25">
      <c r="A325" s="826" t="s">
        <v>533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4"/>
      <c r="AB325" s="774"/>
      <c r="AC325" s="774"/>
    </row>
    <row r="326" spans="1:68" ht="14.25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5"/>
      <c r="AB326" s="775"/>
      <c r="AC326" s="775"/>
    </row>
    <row r="327" spans="1:68" ht="27" customHeight="1" x14ac:dyDescent="0.25">
      <c r="A327" s="54" t="s">
        <v>534</v>
      </c>
      <c r="B327" s="54" t="s">
        <v>535</v>
      </c>
      <c r="C327" s="31">
        <v>4301011353</v>
      </c>
      <c r="D327" s="783">
        <v>4607091389807</v>
      </c>
      <c r="E327" s="784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5"/>
      <c r="AB330" s="775"/>
      <c r="AC330" s="775"/>
    </row>
    <row r="331" spans="1:68" ht="27" customHeight="1" x14ac:dyDescent="0.25">
      <c r="A331" s="54" t="s">
        <v>537</v>
      </c>
      <c r="B331" s="54" t="s">
        <v>538</v>
      </c>
      <c r="C331" s="31">
        <v>4301031164</v>
      </c>
      <c r="D331" s="783">
        <v>4680115880481</v>
      </c>
      <c r="E331" s="784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5"/>
      <c r="AB334" s="775"/>
      <c r="AC334" s="775"/>
    </row>
    <row r="335" spans="1:68" ht="27" customHeight="1" x14ac:dyDescent="0.25">
      <c r="A335" s="54" t="s">
        <v>540</v>
      </c>
      <c r="B335" s="54" t="s">
        <v>541</v>
      </c>
      <c r="C335" s="31">
        <v>4301051344</v>
      </c>
      <c r="D335" s="783">
        <v>4680115880412</v>
      </c>
      <c r="E335" s="784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10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543</v>
      </c>
      <c r="B336" s="54" t="s">
        <v>544</v>
      </c>
      <c r="C336" s="31">
        <v>4301051277</v>
      </c>
      <c r="D336" s="783">
        <v>4680115880511</v>
      </c>
      <c r="E336" s="784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1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customHeight="1" x14ac:dyDescent="0.25">
      <c r="A339" s="826" t="s">
        <v>546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4"/>
      <c r="AB339" s="774"/>
      <c r="AC339" s="774"/>
    </row>
    <row r="340" spans="1:68" ht="14.25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5"/>
      <c r="AB340" s="775"/>
      <c r="AC340" s="775"/>
    </row>
    <row r="341" spans="1:68" ht="27" customHeight="1" x14ac:dyDescent="0.25">
      <c r="A341" s="54" t="s">
        <v>547</v>
      </c>
      <c r="B341" s="54" t="s">
        <v>548</v>
      </c>
      <c r="C341" s="31">
        <v>4301011593</v>
      </c>
      <c r="D341" s="783">
        <v>4680115882973</v>
      </c>
      <c r="E341" s="784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1">
        <v>4301011594</v>
      </c>
      <c r="D342" s="783">
        <v>4680115883413</v>
      </c>
      <c r="E342" s="784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5"/>
      <c r="AB345" s="775"/>
      <c r="AC345" s="775"/>
    </row>
    <row r="346" spans="1:68" ht="27" customHeight="1" x14ac:dyDescent="0.25">
      <c r="A346" s="54" t="s">
        <v>551</v>
      </c>
      <c r="B346" s="54" t="s">
        <v>552</v>
      </c>
      <c r="C346" s="31">
        <v>4301031305</v>
      </c>
      <c r="D346" s="783">
        <v>4607091389845</v>
      </c>
      <c r="E346" s="784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554</v>
      </c>
      <c r="B347" s="54" t="s">
        <v>555</v>
      </c>
      <c r="C347" s="31">
        <v>4301031306</v>
      </c>
      <c r="D347" s="783">
        <v>4680115882881</v>
      </c>
      <c r="E347" s="784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5"/>
      <c r="AB350" s="775"/>
      <c r="AC350" s="775"/>
    </row>
    <row r="351" spans="1:68" ht="37.5" customHeight="1" x14ac:dyDescent="0.25">
      <c r="A351" s="54" t="s">
        <v>556</v>
      </c>
      <c r="B351" s="54" t="s">
        <v>557</v>
      </c>
      <c r="C351" s="31">
        <v>4301051517</v>
      </c>
      <c r="D351" s="783">
        <v>4680115883390</v>
      </c>
      <c r="E351" s="784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customHeight="1" x14ac:dyDescent="0.25">
      <c r="A354" s="826" t="s">
        <v>559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4"/>
      <c r="AB354" s="774"/>
      <c r="AC354" s="774"/>
    </row>
    <row r="355" spans="1:68" ht="14.25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5"/>
      <c r="AB355" s="775"/>
      <c r="AC355" s="775"/>
    </row>
    <row r="356" spans="1:68" ht="16.5" customHeight="1" x14ac:dyDescent="0.25">
      <c r="A356" s="54" t="s">
        <v>560</v>
      </c>
      <c r="B356" s="54" t="s">
        <v>561</v>
      </c>
      <c r="C356" s="31">
        <v>4301011728</v>
      </c>
      <c r="D356" s="783">
        <v>4680115885141</v>
      </c>
      <c r="E356" s="784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customHeight="1" x14ac:dyDescent="0.25">
      <c r="A359" s="826" t="s">
        <v>563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4"/>
      <c r="AB359" s="774"/>
      <c r="AC359" s="774"/>
    </row>
    <row r="360" spans="1:68" ht="14.25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5"/>
      <c r="AB360" s="775"/>
      <c r="AC360" s="775"/>
    </row>
    <row r="361" spans="1:68" ht="27" customHeight="1" x14ac:dyDescent="0.25">
      <c r="A361" s="54" t="s">
        <v>564</v>
      </c>
      <c r="B361" s="54" t="s">
        <v>565</v>
      </c>
      <c r="C361" s="31">
        <v>4301012024</v>
      </c>
      <c r="D361" s="783">
        <v>4680115885615</v>
      </c>
      <c r="E361" s="784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customHeight="1" x14ac:dyDescent="0.25">
      <c r="A362" s="54" t="s">
        <v>567</v>
      </c>
      <c r="B362" s="54" t="s">
        <v>568</v>
      </c>
      <c r="C362" s="31">
        <v>4301011911</v>
      </c>
      <c r="D362" s="783">
        <v>4680115885554</v>
      </c>
      <c r="E362" s="784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567</v>
      </c>
      <c r="B363" s="54" t="s">
        <v>570</v>
      </c>
      <c r="C363" s="31">
        <v>4301012016</v>
      </c>
      <c r="D363" s="783">
        <v>4680115885554</v>
      </c>
      <c r="E363" s="784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customHeight="1" x14ac:dyDescent="0.25">
      <c r="A364" s="54" t="s">
        <v>572</v>
      </c>
      <c r="B364" s="54" t="s">
        <v>573</v>
      </c>
      <c r="C364" s="31">
        <v>4301011858</v>
      </c>
      <c r="D364" s="783">
        <v>4680115885646</v>
      </c>
      <c r="E364" s="784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575</v>
      </c>
      <c r="B365" s="54" t="s">
        <v>576</v>
      </c>
      <c r="C365" s="31">
        <v>4301011857</v>
      </c>
      <c r="D365" s="783">
        <v>4680115885622</v>
      </c>
      <c r="E365" s="784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8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4301011573</v>
      </c>
      <c r="D366" s="783">
        <v>4680115881938</v>
      </c>
      <c r="E366" s="784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4301011859</v>
      </c>
      <c r="D367" s="783">
        <v>4680115885608</v>
      </c>
      <c r="E367" s="784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4301011323</v>
      </c>
      <c r="D368" s="783">
        <v>4607091386011</v>
      </c>
      <c r="E368" s="784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5"/>
      <c r="AB371" s="775"/>
      <c r="AC371" s="775"/>
    </row>
    <row r="372" spans="1:68" ht="27" customHeight="1" x14ac:dyDescent="0.25">
      <c r="A372" s="54" t="s">
        <v>586</v>
      </c>
      <c r="B372" s="54" t="s">
        <v>587</v>
      </c>
      <c r="C372" s="31">
        <v>4301030878</v>
      </c>
      <c r="D372" s="783">
        <v>4607091387193</v>
      </c>
      <c r="E372" s="784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589</v>
      </c>
      <c r="B373" s="54" t="s">
        <v>590</v>
      </c>
      <c r="C373" s="31">
        <v>4301031153</v>
      </c>
      <c r="D373" s="783">
        <v>4607091387230</v>
      </c>
      <c r="E373" s="784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592</v>
      </c>
      <c r="B374" s="54" t="s">
        <v>593</v>
      </c>
      <c r="C374" s="31">
        <v>4301031154</v>
      </c>
      <c r="D374" s="783">
        <v>4607091387292</v>
      </c>
      <c r="E374" s="784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4301031152</v>
      </c>
      <c r="D375" s="783">
        <v>4607091387285</v>
      </c>
      <c r="E375" s="784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5"/>
      <c r="AB378" s="775"/>
      <c r="AC378" s="775"/>
    </row>
    <row r="379" spans="1:68" ht="48" customHeight="1" x14ac:dyDescent="0.25">
      <c r="A379" s="54" t="s">
        <v>597</v>
      </c>
      <c r="B379" s="54" t="s">
        <v>598</v>
      </c>
      <c r="C379" s="31">
        <v>4301051100</v>
      </c>
      <c r="D379" s="783">
        <v>4607091387766</v>
      </c>
      <c r="E379" s="784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customHeight="1" x14ac:dyDescent="0.25">
      <c r="A380" s="54" t="s">
        <v>600</v>
      </c>
      <c r="B380" s="54" t="s">
        <v>601</v>
      </c>
      <c r="C380" s="31">
        <v>4301051116</v>
      </c>
      <c r="D380" s="783">
        <v>4607091387957</v>
      </c>
      <c r="E380" s="784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603</v>
      </c>
      <c r="B381" s="54" t="s">
        <v>604</v>
      </c>
      <c r="C381" s="31">
        <v>4301051115</v>
      </c>
      <c r="D381" s="783">
        <v>4607091387964</v>
      </c>
      <c r="E381" s="784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606</v>
      </c>
      <c r="B382" s="54" t="s">
        <v>607</v>
      </c>
      <c r="C382" s="31">
        <v>4301051705</v>
      </c>
      <c r="D382" s="783">
        <v>4680115884588</v>
      </c>
      <c r="E382" s="784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customHeight="1" x14ac:dyDescent="0.25">
      <c r="A383" s="54" t="s">
        <v>609</v>
      </c>
      <c r="B383" s="54" t="s">
        <v>610</v>
      </c>
      <c r="C383" s="31">
        <v>4301051130</v>
      </c>
      <c r="D383" s="783">
        <v>4607091387537</v>
      </c>
      <c r="E383" s="784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612</v>
      </c>
      <c r="B384" s="54" t="s">
        <v>613</v>
      </c>
      <c r="C384" s="31">
        <v>4301051132</v>
      </c>
      <c r="D384" s="783">
        <v>4607091387513</v>
      </c>
      <c r="E384" s="784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customHeight="1" x14ac:dyDescent="0.25">
      <c r="A387" s="798" t="s">
        <v>207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5"/>
      <c r="AB387" s="775"/>
      <c r="AC387" s="775"/>
    </row>
    <row r="388" spans="1:68" ht="37.5" customHeight="1" x14ac:dyDescent="0.25">
      <c r="A388" s="54" t="s">
        <v>615</v>
      </c>
      <c r="B388" s="54" t="s">
        <v>616</v>
      </c>
      <c r="C388" s="31">
        <v>4301060379</v>
      </c>
      <c r="D388" s="783">
        <v>4607091380880</v>
      </c>
      <c r="E388" s="784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83">
        <v>4607091384482</v>
      </c>
      <c r="E389" s="784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621</v>
      </c>
      <c r="B390" s="54" t="s">
        <v>622</v>
      </c>
      <c r="C390" s="31">
        <v>4301060484</v>
      </c>
      <c r="D390" s="783">
        <v>4607091380897</v>
      </c>
      <c r="E390" s="784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53" t="s">
        <v>623</v>
      </c>
      <c r="Q390" s="789"/>
      <c r="R390" s="789"/>
      <c r="S390" s="789"/>
      <c r="T390" s="790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1">
        <v>4301060325</v>
      </c>
      <c r="D391" s="783">
        <v>4607091380897</v>
      </c>
      <c r="E391" s="784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0</v>
      </c>
      <c r="Y392" s="781">
        <f>IFERROR(Y388/H388,"0")+IFERROR(Y389/H389,"0")+IFERROR(Y390/H390,"0")+IFERROR(Y391/H391,"0")</f>
        <v>0</v>
      </c>
      <c r="Z392" s="781">
        <f>IFERROR(IF(Z388="",0,Z388),"0")+IFERROR(IF(Z389="",0,Z389),"0")+IFERROR(IF(Z390="",0,Z390),"0")+IFERROR(IF(Z391="",0,Z391),"0")</f>
        <v>0</v>
      </c>
      <c r="AA392" s="782"/>
      <c r="AB392" s="782"/>
      <c r="AC392" s="782"/>
    </row>
    <row r="393" spans="1:68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0</v>
      </c>
      <c r="Y393" s="781">
        <f>IFERROR(SUM(Y388:Y391),"0")</f>
        <v>0</v>
      </c>
      <c r="Z393" s="37"/>
      <c r="AA393" s="782"/>
      <c r="AB393" s="782"/>
      <c r="AC393" s="782"/>
    </row>
    <row r="394" spans="1:68" ht="14.25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5"/>
      <c r="AB394" s="775"/>
      <c r="AC394" s="775"/>
    </row>
    <row r="395" spans="1:68" ht="16.5" customHeight="1" x14ac:dyDescent="0.25">
      <c r="A395" s="54" t="s">
        <v>627</v>
      </c>
      <c r="B395" s="54" t="s">
        <v>628</v>
      </c>
      <c r="C395" s="31">
        <v>4301030232</v>
      </c>
      <c r="D395" s="783">
        <v>4607091388374</v>
      </c>
      <c r="E395" s="784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3" t="s">
        <v>629</v>
      </c>
      <c r="Q395" s="789"/>
      <c r="R395" s="789"/>
      <c r="S395" s="789"/>
      <c r="T395" s="790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631</v>
      </c>
      <c r="B396" s="54" t="s">
        <v>632</v>
      </c>
      <c r="C396" s="31">
        <v>4301030235</v>
      </c>
      <c r="D396" s="783">
        <v>4607091388381</v>
      </c>
      <c r="E396" s="784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94" t="s">
        <v>633</v>
      </c>
      <c r="Q396" s="789"/>
      <c r="R396" s="789"/>
      <c r="S396" s="789"/>
      <c r="T396" s="790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634</v>
      </c>
      <c r="B397" s="54" t="s">
        <v>635</v>
      </c>
      <c r="C397" s="31">
        <v>4301032015</v>
      </c>
      <c r="D397" s="783">
        <v>4607091383102</v>
      </c>
      <c r="E397" s="784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637</v>
      </c>
      <c r="B398" s="54" t="s">
        <v>638</v>
      </c>
      <c r="C398" s="31">
        <v>4301030233</v>
      </c>
      <c r="D398" s="783">
        <v>4607091388404</v>
      </c>
      <c r="E398" s="784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1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5"/>
      <c r="AB401" s="775"/>
      <c r="AC401" s="775"/>
    </row>
    <row r="402" spans="1:68" ht="16.5" customHeight="1" x14ac:dyDescent="0.25">
      <c r="A402" s="54" t="s">
        <v>640</v>
      </c>
      <c r="B402" s="54" t="s">
        <v>641</v>
      </c>
      <c r="C402" s="31">
        <v>4301180007</v>
      </c>
      <c r="D402" s="783">
        <v>4680115881808</v>
      </c>
      <c r="E402" s="78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1">
        <v>4301180006</v>
      </c>
      <c r="D403" s="783">
        <v>4680115881822</v>
      </c>
      <c r="E403" s="784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646</v>
      </c>
      <c r="B404" s="54" t="s">
        <v>647</v>
      </c>
      <c r="C404" s="31">
        <v>4301180001</v>
      </c>
      <c r="D404" s="783">
        <v>4680115880016</v>
      </c>
      <c r="E404" s="784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customHeight="1" x14ac:dyDescent="0.25">
      <c r="A407" s="826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4"/>
      <c r="AB407" s="774"/>
      <c r="AC407" s="774"/>
    </row>
    <row r="408" spans="1:68" ht="14.25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5"/>
      <c r="AB408" s="775"/>
      <c r="AC408" s="775"/>
    </row>
    <row r="409" spans="1:68" ht="27" customHeight="1" x14ac:dyDescent="0.25">
      <c r="A409" s="54" t="s">
        <v>649</v>
      </c>
      <c r="B409" s="54" t="s">
        <v>650</v>
      </c>
      <c r="C409" s="31">
        <v>4301031066</v>
      </c>
      <c r="D409" s="783">
        <v>4607091383836</v>
      </c>
      <c r="E409" s="784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5"/>
      <c r="AB412" s="775"/>
      <c r="AC412" s="775"/>
    </row>
    <row r="413" spans="1:68" ht="37.5" customHeight="1" x14ac:dyDescent="0.25">
      <c r="A413" s="54" t="s">
        <v>652</v>
      </c>
      <c r="B413" s="54" t="s">
        <v>653</v>
      </c>
      <c r="C413" s="31">
        <v>4301051142</v>
      </c>
      <c r="D413" s="783">
        <v>4607091387919</v>
      </c>
      <c r="E413" s="784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1">
        <v>4301051461</v>
      </c>
      <c r="D414" s="783">
        <v>4680115883604</v>
      </c>
      <c r="E414" s="784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83">
        <v>4680115883567</v>
      </c>
      <c r="E415" s="784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customHeight="1" x14ac:dyDescent="0.2">
      <c r="A418" s="961" t="s">
        <v>661</v>
      </c>
      <c r="B418" s="962"/>
      <c r="C418" s="962"/>
      <c r="D418" s="962"/>
      <c r="E418" s="962"/>
      <c r="F418" s="962"/>
      <c r="G418" s="962"/>
      <c r="H418" s="962"/>
      <c r="I418" s="962"/>
      <c r="J418" s="962"/>
      <c r="K418" s="962"/>
      <c r="L418" s="962"/>
      <c r="M418" s="962"/>
      <c r="N418" s="962"/>
      <c r="O418" s="962"/>
      <c r="P418" s="962"/>
      <c r="Q418" s="962"/>
      <c r="R418" s="962"/>
      <c r="S418" s="962"/>
      <c r="T418" s="962"/>
      <c r="U418" s="962"/>
      <c r="V418" s="962"/>
      <c r="W418" s="962"/>
      <c r="X418" s="962"/>
      <c r="Y418" s="962"/>
      <c r="Z418" s="962"/>
      <c r="AA418" s="48"/>
      <c r="AB418" s="48"/>
      <c r="AC418" s="48"/>
    </row>
    <row r="419" spans="1:68" ht="16.5" customHeight="1" x14ac:dyDescent="0.25">
      <c r="A419" s="826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4"/>
      <c r="AB419" s="774"/>
      <c r="AC419" s="774"/>
    </row>
    <row r="420" spans="1:68" ht="14.25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5"/>
      <c r="AB420" s="775"/>
      <c r="AC420" s="775"/>
    </row>
    <row r="421" spans="1:68" ht="27" customHeight="1" x14ac:dyDescent="0.25">
      <c r="A421" s="54" t="s">
        <v>663</v>
      </c>
      <c r="B421" s="54" t="s">
        <v>664</v>
      </c>
      <c r="C421" s="31">
        <v>4301011946</v>
      </c>
      <c r="D421" s="783">
        <v>4680115884847</v>
      </c>
      <c r="E421" s="78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89"/>
      <c r="R421" s="789"/>
      <c r="S421" s="789"/>
      <c r="T421" s="790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83">
        <v>4680115884847</v>
      </c>
      <c r="E422" s="78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89"/>
      <c r="R422" s="789"/>
      <c r="S422" s="789"/>
      <c r="T422" s="790"/>
      <c r="U422" s="34"/>
      <c r="V422" s="34"/>
      <c r="W422" s="35" t="s">
        <v>69</v>
      </c>
      <c r="X422" s="779">
        <v>230</v>
      </c>
      <c r="Y422" s="780">
        <f t="shared" si="87"/>
        <v>240</v>
      </c>
      <c r="Z422" s="36">
        <f>IFERROR(IF(Y422=0,"",ROUNDUP(Y422/H422,0)*0.02175),"")</f>
        <v>0.34799999999999998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237.36</v>
      </c>
      <c r="BN422" s="64">
        <f t="shared" si="89"/>
        <v>247.68</v>
      </c>
      <c r="BO422" s="64">
        <f t="shared" si="90"/>
        <v>0.31944444444444442</v>
      </c>
      <c r="BP422" s="64">
        <f t="shared" si="91"/>
        <v>0.33333333333333331</v>
      </c>
    </row>
    <row r="423" spans="1:68" ht="27" customHeight="1" x14ac:dyDescent="0.25">
      <c r="A423" s="54" t="s">
        <v>668</v>
      </c>
      <c r="B423" s="54" t="s">
        <v>669</v>
      </c>
      <c r="C423" s="31">
        <v>4301011947</v>
      </c>
      <c r="D423" s="783">
        <v>4680115884854</v>
      </c>
      <c r="E423" s="78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83">
        <v>4680115884854</v>
      </c>
      <c r="E424" s="78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4"/>
      <c r="V424" s="34"/>
      <c r="W424" s="35" t="s">
        <v>69</v>
      </c>
      <c r="X424" s="779">
        <v>90</v>
      </c>
      <c r="Y424" s="780">
        <f t="shared" si="87"/>
        <v>90</v>
      </c>
      <c r="Z424" s="36">
        <f>IFERROR(IF(Y424=0,"",ROUNDUP(Y424/H424,0)*0.02175),"")</f>
        <v>0.1305</v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92.88000000000001</v>
      </c>
      <c r="BN424" s="64">
        <f t="shared" si="89"/>
        <v>92.88000000000001</v>
      </c>
      <c r="BO424" s="64">
        <f t="shared" si="90"/>
        <v>0.125</v>
      </c>
      <c r="BP424" s="64">
        <f t="shared" si="91"/>
        <v>0.125</v>
      </c>
    </row>
    <row r="425" spans="1:68" ht="27" customHeight="1" x14ac:dyDescent="0.25">
      <c r="A425" s="54" t="s">
        <v>672</v>
      </c>
      <c r="B425" s="54" t="s">
        <v>673</v>
      </c>
      <c r="C425" s="31">
        <v>4301011943</v>
      </c>
      <c r="D425" s="783">
        <v>4680115884830</v>
      </c>
      <c r="E425" s="78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10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83">
        <v>4680115884830</v>
      </c>
      <c r="E426" s="784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IFERROR(IF(Y426=0,"",ROUNDUP(Y426/H426,0)*0.02175),"")</f>
        <v/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676</v>
      </c>
      <c r="B427" s="54" t="s">
        <v>677</v>
      </c>
      <c r="C427" s="31">
        <v>4301011339</v>
      </c>
      <c r="D427" s="783">
        <v>4607091383997</v>
      </c>
      <c r="E427" s="784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679</v>
      </c>
      <c r="B428" s="54" t="s">
        <v>680</v>
      </c>
      <c r="C428" s="31">
        <v>4301011433</v>
      </c>
      <c r="D428" s="783">
        <v>4680115882638</v>
      </c>
      <c r="E428" s="784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682</v>
      </c>
      <c r="B429" s="54" t="s">
        <v>683</v>
      </c>
      <c r="C429" s="31">
        <v>4301011952</v>
      </c>
      <c r="D429" s="783">
        <v>4680115884922</v>
      </c>
      <c r="E429" s="784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customHeight="1" x14ac:dyDescent="0.25">
      <c r="A430" s="54" t="s">
        <v>684</v>
      </c>
      <c r="B430" s="54" t="s">
        <v>685</v>
      </c>
      <c r="C430" s="31">
        <v>4301011868</v>
      </c>
      <c r="D430" s="783">
        <v>4680115884861</v>
      </c>
      <c r="E430" s="784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21.333333333333336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22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0.47849999999999998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320</v>
      </c>
      <c r="Y432" s="781">
        <f>IFERROR(SUM(Y421:Y430),"0")</f>
        <v>330</v>
      </c>
      <c r="Z432" s="37"/>
      <c r="AA432" s="782"/>
      <c r="AB432" s="782"/>
      <c r="AC432" s="782"/>
    </row>
    <row r="433" spans="1:68" ht="14.25" customHeight="1" x14ac:dyDescent="0.25">
      <c r="A433" s="798" t="s">
        <v>165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83">
        <v>4607091383980</v>
      </c>
      <c r="E434" s="784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1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4"/>
      <c r="V434" s="34"/>
      <c r="W434" s="35" t="s">
        <v>69</v>
      </c>
      <c r="X434" s="779">
        <v>0</v>
      </c>
      <c r="Y434" s="780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689</v>
      </c>
      <c r="B435" s="54" t="s">
        <v>690</v>
      </c>
      <c r="C435" s="31">
        <v>4301020179</v>
      </c>
      <c r="D435" s="783">
        <v>4607091384178</v>
      </c>
      <c r="E435" s="784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0</v>
      </c>
      <c r="Y436" s="781">
        <f>IFERROR(Y434/H434,"0")+IFERROR(Y435/H435,"0")</f>
        <v>0</v>
      </c>
      <c r="Z436" s="781">
        <f>IFERROR(IF(Z434="",0,Z434),"0")+IFERROR(IF(Z435="",0,Z435),"0")</f>
        <v>0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0</v>
      </c>
      <c r="Y437" s="781">
        <f>IFERROR(SUM(Y434:Y435),"0")</f>
        <v>0</v>
      </c>
      <c r="Z437" s="37"/>
      <c r="AA437" s="782"/>
      <c r="AB437" s="782"/>
      <c r="AC437" s="782"/>
    </row>
    <row r="438" spans="1:68" ht="14.25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5"/>
      <c r="AB438" s="775"/>
      <c r="AC438" s="775"/>
    </row>
    <row r="439" spans="1:68" ht="27" customHeight="1" x14ac:dyDescent="0.25">
      <c r="A439" s="54" t="s">
        <v>691</v>
      </c>
      <c r="B439" s="54" t="s">
        <v>692</v>
      </c>
      <c r="C439" s="31">
        <v>4301051903</v>
      </c>
      <c r="D439" s="783">
        <v>4607091383928</v>
      </c>
      <c r="E439" s="784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89"/>
      <c r="R439" s="789"/>
      <c r="S439" s="789"/>
      <c r="T439" s="790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695</v>
      </c>
      <c r="B440" s="54" t="s">
        <v>696</v>
      </c>
      <c r="C440" s="31">
        <v>4301051897</v>
      </c>
      <c r="D440" s="783">
        <v>4607091384260</v>
      </c>
      <c r="E440" s="784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29" t="s">
        <v>697</v>
      </c>
      <c r="Q440" s="789"/>
      <c r="R440" s="789"/>
      <c r="S440" s="789"/>
      <c r="T440" s="790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customHeight="1" x14ac:dyDescent="0.25">
      <c r="A443" s="798" t="s">
        <v>207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1">
        <v>4301060439</v>
      </c>
      <c r="D444" s="783">
        <v>4607091384673</v>
      </c>
      <c r="E444" s="784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89"/>
      <c r="R444" s="789"/>
      <c r="S444" s="789"/>
      <c r="T444" s="790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customHeight="1" x14ac:dyDescent="0.25">
      <c r="A447" s="826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4"/>
      <c r="AB447" s="774"/>
      <c r="AC447" s="774"/>
    </row>
    <row r="448" spans="1:68" ht="14.25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5"/>
      <c r="AB448" s="775"/>
      <c r="AC448" s="775"/>
    </row>
    <row r="449" spans="1:68" ht="27" customHeight="1" x14ac:dyDescent="0.25">
      <c r="A449" s="54" t="s">
        <v>704</v>
      </c>
      <c r="B449" s="54" t="s">
        <v>705</v>
      </c>
      <c r="C449" s="31">
        <v>4301011483</v>
      </c>
      <c r="D449" s="783">
        <v>4680115881907</v>
      </c>
      <c r="E449" s="784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customHeight="1" x14ac:dyDescent="0.25">
      <c r="A450" s="54" t="s">
        <v>704</v>
      </c>
      <c r="B450" s="54" t="s">
        <v>707</v>
      </c>
      <c r="C450" s="31">
        <v>4301011873</v>
      </c>
      <c r="D450" s="783">
        <v>4680115881907</v>
      </c>
      <c r="E450" s="784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709</v>
      </c>
      <c r="B451" s="54" t="s">
        <v>710</v>
      </c>
      <c r="C451" s="31">
        <v>4301011872</v>
      </c>
      <c r="D451" s="783">
        <v>4680115883925</v>
      </c>
      <c r="E451" s="784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customHeight="1" x14ac:dyDescent="0.25">
      <c r="A452" s="54" t="s">
        <v>709</v>
      </c>
      <c r="B452" s="54" t="s">
        <v>711</v>
      </c>
      <c r="C452" s="31">
        <v>4301011655</v>
      </c>
      <c r="D452" s="783">
        <v>4680115883925</v>
      </c>
      <c r="E452" s="784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712</v>
      </c>
      <c r="B453" s="54" t="s">
        <v>713</v>
      </c>
      <c r="C453" s="31">
        <v>4301011874</v>
      </c>
      <c r="D453" s="783">
        <v>4680115884892</v>
      </c>
      <c r="E453" s="784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4301011312</v>
      </c>
      <c r="D454" s="783">
        <v>4607091384192</v>
      </c>
      <c r="E454" s="784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8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4301011875</v>
      </c>
      <c r="D455" s="783">
        <v>4680115884885</v>
      </c>
      <c r="E455" s="784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customHeight="1" x14ac:dyDescent="0.25">
      <c r="A456" s="54" t="s">
        <v>720</v>
      </c>
      <c r="B456" s="54" t="s">
        <v>721</v>
      </c>
      <c r="C456" s="31">
        <v>4301011871</v>
      </c>
      <c r="D456" s="783">
        <v>4680115884908</v>
      </c>
      <c r="E456" s="784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5"/>
      <c r="AB459" s="775"/>
      <c r="AC459" s="775"/>
    </row>
    <row r="460" spans="1:68" ht="27" customHeight="1" x14ac:dyDescent="0.25">
      <c r="A460" s="54" t="s">
        <v>722</v>
      </c>
      <c r="B460" s="54" t="s">
        <v>723</v>
      </c>
      <c r="C460" s="31">
        <v>4301031303</v>
      </c>
      <c r="D460" s="783">
        <v>4607091384802</v>
      </c>
      <c r="E460" s="784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725</v>
      </c>
      <c r="B461" s="54" t="s">
        <v>726</v>
      </c>
      <c r="C461" s="31">
        <v>4301031304</v>
      </c>
      <c r="D461" s="783">
        <v>4607091384826</v>
      </c>
      <c r="E461" s="784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83">
        <v>4607091384246</v>
      </c>
      <c r="E465" s="784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48" t="s">
        <v>729</v>
      </c>
      <c r="Q465" s="789"/>
      <c r="R465" s="789"/>
      <c r="S465" s="789"/>
      <c r="T465" s="790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731</v>
      </c>
      <c r="B466" s="54" t="s">
        <v>732</v>
      </c>
      <c r="C466" s="31">
        <v>4301051901</v>
      </c>
      <c r="D466" s="783">
        <v>4680115881976</v>
      </c>
      <c r="E466" s="784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89" t="s">
        <v>733</v>
      </c>
      <c r="Q466" s="789"/>
      <c r="R466" s="789"/>
      <c r="S466" s="789"/>
      <c r="T466" s="790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735</v>
      </c>
      <c r="B467" s="54" t="s">
        <v>736</v>
      </c>
      <c r="C467" s="31">
        <v>4301051634</v>
      </c>
      <c r="D467" s="783">
        <v>4607091384253</v>
      </c>
      <c r="E467" s="784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735</v>
      </c>
      <c r="B468" s="54" t="s">
        <v>738</v>
      </c>
      <c r="C468" s="31">
        <v>4301051297</v>
      </c>
      <c r="D468" s="783">
        <v>4607091384253</v>
      </c>
      <c r="E468" s="784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740</v>
      </c>
      <c r="B469" s="54" t="s">
        <v>741</v>
      </c>
      <c r="C469" s="31">
        <v>4301051444</v>
      </c>
      <c r="D469" s="783">
        <v>4680115881969</v>
      </c>
      <c r="E469" s="784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0</v>
      </c>
      <c r="Y471" s="781">
        <f>IFERROR(SUM(Y465:Y469),"0")</f>
        <v>0</v>
      </c>
      <c r="Z471" s="37"/>
      <c r="AA471" s="782"/>
      <c r="AB471" s="782"/>
      <c r="AC471" s="782"/>
    </row>
    <row r="472" spans="1:68" ht="14.25" customHeight="1" x14ac:dyDescent="0.25">
      <c r="A472" s="798" t="s">
        <v>207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5"/>
      <c r="AB472" s="775"/>
      <c r="AC472" s="775"/>
    </row>
    <row r="473" spans="1:68" ht="27" customHeight="1" x14ac:dyDescent="0.25">
      <c r="A473" s="54" t="s">
        <v>743</v>
      </c>
      <c r="B473" s="54" t="s">
        <v>744</v>
      </c>
      <c r="C473" s="31">
        <v>4301060441</v>
      </c>
      <c r="D473" s="783">
        <v>4607091389357</v>
      </c>
      <c r="E473" s="784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57" t="s">
        <v>745</v>
      </c>
      <c r="Q473" s="789"/>
      <c r="R473" s="789"/>
      <c r="S473" s="789"/>
      <c r="T473" s="790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customHeight="1" x14ac:dyDescent="0.2">
      <c r="A476" s="961" t="s">
        <v>747</v>
      </c>
      <c r="B476" s="962"/>
      <c r="C476" s="962"/>
      <c r="D476" s="962"/>
      <c r="E476" s="962"/>
      <c r="F476" s="962"/>
      <c r="G476" s="962"/>
      <c r="H476" s="962"/>
      <c r="I476" s="962"/>
      <c r="J476" s="962"/>
      <c r="K476" s="962"/>
      <c r="L476" s="962"/>
      <c r="M476" s="962"/>
      <c r="N476" s="962"/>
      <c r="O476" s="962"/>
      <c r="P476" s="962"/>
      <c r="Q476" s="962"/>
      <c r="R476" s="962"/>
      <c r="S476" s="962"/>
      <c r="T476" s="962"/>
      <c r="U476" s="962"/>
      <c r="V476" s="962"/>
      <c r="W476" s="962"/>
      <c r="X476" s="962"/>
      <c r="Y476" s="962"/>
      <c r="Z476" s="962"/>
      <c r="AA476" s="48"/>
      <c r="AB476" s="48"/>
      <c r="AC476" s="48"/>
    </row>
    <row r="477" spans="1:68" ht="16.5" customHeight="1" x14ac:dyDescent="0.25">
      <c r="A477" s="826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4"/>
      <c r="AB477" s="774"/>
      <c r="AC477" s="774"/>
    </row>
    <row r="478" spans="1:68" ht="14.25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5"/>
      <c r="AB478" s="775"/>
      <c r="AC478" s="775"/>
    </row>
    <row r="479" spans="1:68" ht="27" customHeight="1" x14ac:dyDescent="0.25">
      <c r="A479" s="54" t="s">
        <v>749</v>
      </c>
      <c r="B479" s="54" t="s">
        <v>750</v>
      </c>
      <c r="C479" s="31">
        <v>4301011428</v>
      </c>
      <c r="D479" s="783">
        <v>4607091389708</v>
      </c>
      <c r="E479" s="784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9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5"/>
      <c r="AB482" s="775"/>
      <c r="AC482" s="775"/>
    </row>
    <row r="483" spans="1:68" ht="27" customHeight="1" x14ac:dyDescent="0.25">
      <c r="A483" s="54" t="s">
        <v>752</v>
      </c>
      <c r="B483" s="54" t="s">
        <v>753</v>
      </c>
      <c r="C483" s="31">
        <v>4301031405</v>
      </c>
      <c r="D483" s="783">
        <v>4680115886100</v>
      </c>
      <c r="E483" s="784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4" t="s">
        <v>754</v>
      </c>
      <c r="Q483" s="789"/>
      <c r="R483" s="789"/>
      <c r="S483" s="789"/>
      <c r="T483" s="790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4301031382</v>
      </c>
      <c r="D484" s="783">
        <v>4680115886117</v>
      </c>
      <c r="E484" s="784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5" t="s">
        <v>758</v>
      </c>
      <c r="Q484" s="789"/>
      <c r="R484" s="789"/>
      <c r="S484" s="789"/>
      <c r="T484" s="790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760</v>
      </c>
      <c r="C485" s="31">
        <v>4301031406</v>
      </c>
      <c r="D485" s="783">
        <v>4680115886117</v>
      </c>
      <c r="E485" s="784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2" t="s">
        <v>758</v>
      </c>
      <c r="Q485" s="789"/>
      <c r="R485" s="789"/>
      <c r="S485" s="789"/>
      <c r="T485" s="790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1">
        <v>4301031325</v>
      </c>
      <c r="D486" s="783">
        <v>4607091389746</v>
      </c>
      <c r="E486" s="784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761</v>
      </c>
      <c r="B487" s="54" t="s">
        <v>764</v>
      </c>
      <c r="C487" s="31">
        <v>4301031356</v>
      </c>
      <c r="D487" s="783">
        <v>4607091389746</v>
      </c>
      <c r="E487" s="784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4301031335</v>
      </c>
      <c r="D488" s="783">
        <v>4680115883147</v>
      </c>
      <c r="E488" s="784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767</v>
      </c>
      <c r="C489" s="31">
        <v>4301031366</v>
      </c>
      <c r="D489" s="783">
        <v>4680115883147</v>
      </c>
      <c r="E489" s="78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7" t="s">
        <v>768</v>
      </c>
      <c r="Q489" s="789"/>
      <c r="R489" s="789"/>
      <c r="S489" s="789"/>
      <c r="T489" s="790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1">
        <v>4301031330</v>
      </c>
      <c r="D490" s="783">
        <v>4607091384338</v>
      </c>
      <c r="E490" s="784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769</v>
      </c>
      <c r="B491" s="54" t="s">
        <v>771</v>
      </c>
      <c r="C491" s="31">
        <v>4301031362</v>
      </c>
      <c r="D491" s="783">
        <v>4607091384338</v>
      </c>
      <c r="E491" s="78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772</v>
      </c>
      <c r="B492" s="54" t="s">
        <v>773</v>
      </c>
      <c r="C492" s="31">
        <v>4301031336</v>
      </c>
      <c r="D492" s="783">
        <v>4680115883154</v>
      </c>
      <c r="E492" s="784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772</v>
      </c>
      <c r="B493" s="54" t="s">
        <v>775</v>
      </c>
      <c r="C493" s="31">
        <v>4301031374</v>
      </c>
      <c r="D493" s="783">
        <v>4680115883154</v>
      </c>
      <c r="E493" s="78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6" t="s">
        <v>776</v>
      </c>
      <c r="Q493" s="789"/>
      <c r="R493" s="789"/>
      <c r="S493" s="789"/>
      <c r="T493" s="790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777</v>
      </c>
      <c r="B494" s="54" t="s">
        <v>778</v>
      </c>
      <c r="C494" s="31">
        <v>4301031331</v>
      </c>
      <c r="D494" s="783">
        <v>4607091389524</v>
      </c>
      <c r="E494" s="784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customHeight="1" x14ac:dyDescent="0.25">
      <c r="A495" s="54" t="s">
        <v>777</v>
      </c>
      <c r="B495" s="54" t="s">
        <v>779</v>
      </c>
      <c r="C495" s="31">
        <v>4301031361</v>
      </c>
      <c r="D495" s="783">
        <v>4607091389524</v>
      </c>
      <c r="E495" s="78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780</v>
      </c>
      <c r="B496" s="54" t="s">
        <v>781</v>
      </c>
      <c r="C496" s="31">
        <v>4301031337</v>
      </c>
      <c r="D496" s="783">
        <v>4680115883161</v>
      </c>
      <c r="E496" s="784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780</v>
      </c>
      <c r="B497" s="54" t="s">
        <v>783</v>
      </c>
      <c r="C497" s="31">
        <v>4301031364</v>
      </c>
      <c r="D497" s="783">
        <v>4680115883161</v>
      </c>
      <c r="E497" s="784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">
        <v>784</v>
      </c>
      <c r="Q497" s="789"/>
      <c r="R497" s="789"/>
      <c r="S497" s="789"/>
      <c r="T497" s="790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4301031333</v>
      </c>
      <c r="D498" s="783">
        <v>4607091389531</v>
      </c>
      <c r="E498" s="784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4301031358</v>
      </c>
      <c r="D499" s="783">
        <v>4607091389531</v>
      </c>
      <c r="E499" s="784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customHeight="1" x14ac:dyDescent="0.25">
      <c r="A500" s="54" t="s">
        <v>789</v>
      </c>
      <c r="B500" s="54" t="s">
        <v>790</v>
      </c>
      <c r="C500" s="31">
        <v>4301031360</v>
      </c>
      <c r="D500" s="783">
        <v>4607091384345</v>
      </c>
      <c r="E500" s="784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791</v>
      </c>
      <c r="B501" s="54" t="s">
        <v>792</v>
      </c>
      <c r="C501" s="31">
        <v>4301031338</v>
      </c>
      <c r="D501" s="783">
        <v>4680115883185</v>
      </c>
      <c r="E501" s="784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customHeight="1" x14ac:dyDescent="0.25">
      <c r="A502" s="54" t="s">
        <v>791</v>
      </c>
      <c r="B502" s="54" t="s">
        <v>793</v>
      </c>
      <c r="C502" s="31">
        <v>4301031368</v>
      </c>
      <c r="D502" s="783">
        <v>4680115883185</v>
      </c>
      <c r="E502" s="784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2" t="s">
        <v>794</v>
      </c>
      <c r="Q502" s="789"/>
      <c r="R502" s="789"/>
      <c r="S502" s="789"/>
      <c r="T502" s="790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customHeight="1" x14ac:dyDescent="0.25">
      <c r="A503" s="54" t="s">
        <v>791</v>
      </c>
      <c r="B503" s="54" t="s">
        <v>795</v>
      </c>
      <c r="C503" s="31">
        <v>4301031255</v>
      </c>
      <c r="D503" s="783">
        <v>4680115883185</v>
      </c>
      <c r="E503" s="784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0</v>
      </c>
      <c r="Y505" s="781">
        <f>IFERROR(SUM(Y483:Y503),"0")</f>
        <v>0</v>
      </c>
      <c r="Z505" s="37"/>
      <c r="AA505" s="782"/>
      <c r="AB505" s="782"/>
      <c r="AC505" s="782"/>
    </row>
    <row r="506" spans="1:68" ht="14.25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5"/>
      <c r="AB506" s="775"/>
      <c r="AC506" s="775"/>
    </row>
    <row r="507" spans="1:68" ht="27" customHeight="1" x14ac:dyDescent="0.25">
      <c r="A507" s="54" t="s">
        <v>797</v>
      </c>
      <c r="B507" s="54" t="s">
        <v>798</v>
      </c>
      <c r="C507" s="31">
        <v>4301051284</v>
      </c>
      <c r="D507" s="783">
        <v>4607091384352</v>
      </c>
      <c r="E507" s="784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800</v>
      </c>
      <c r="B508" s="54" t="s">
        <v>801</v>
      </c>
      <c r="C508" s="31">
        <v>4301051431</v>
      </c>
      <c r="D508" s="783">
        <v>4607091389654</v>
      </c>
      <c r="E508" s="784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customHeight="1" x14ac:dyDescent="0.25">
      <c r="A511" s="826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4"/>
      <c r="AB511" s="774"/>
      <c r="AC511" s="774"/>
    </row>
    <row r="512" spans="1:68" ht="14.25" customHeight="1" x14ac:dyDescent="0.25">
      <c r="A512" s="798" t="s">
        <v>165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5"/>
      <c r="AB512" s="775"/>
      <c r="AC512" s="775"/>
    </row>
    <row r="513" spans="1:68" ht="27" customHeight="1" x14ac:dyDescent="0.25">
      <c r="A513" s="54" t="s">
        <v>804</v>
      </c>
      <c r="B513" s="54" t="s">
        <v>805</v>
      </c>
      <c r="C513" s="31">
        <v>4301020315</v>
      </c>
      <c r="D513" s="783">
        <v>4607091389364</v>
      </c>
      <c r="E513" s="784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5"/>
      <c r="AB516" s="775"/>
      <c r="AC516" s="775"/>
    </row>
    <row r="517" spans="1:68" ht="27" customHeight="1" x14ac:dyDescent="0.25">
      <c r="A517" s="54" t="s">
        <v>807</v>
      </c>
      <c r="B517" s="54" t="s">
        <v>808</v>
      </c>
      <c r="C517" s="31">
        <v>4301031403</v>
      </c>
      <c r="D517" s="783">
        <v>4680115886094</v>
      </c>
      <c r="E517" s="784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2" t="s">
        <v>809</v>
      </c>
      <c r="Q517" s="789"/>
      <c r="R517" s="789"/>
      <c r="S517" s="789"/>
      <c r="T517" s="790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811</v>
      </c>
      <c r="B518" s="54" t="s">
        <v>812</v>
      </c>
      <c r="C518" s="31">
        <v>4301031363</v>
      </c>
      <c r="D518" s="783">
        <v>4607091389425</v>
      </c>
      <c r="E518" s="784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814</v>
      </c>
      <c r="B519" s="54" t="s">
        <v>815</v>
      </c>
      <c r="C519" s="31">
        <v>4301031373</v>
      </c>
      <c r="D519" s="783">
        <v>4680115880771</v>
      </c>
      <c r="E519" s="784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">
        <v>816</v>
      </c>
      <c r="Q519" s="789"/>
      <c r="R519" s="789"/>
      <c r="S519" s="789"/>
      <c r="T519" s="790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818</v>
      </c>
      <c r="B520" s="54" t="s">
        <v>819</v>
      </c>
      <c r="C520" s="31">
        <v>4301031327</v>
      </c>
      <c r="D520" s="783">
        <v>4607091389500</v>
      </c>
      <c r="E520" s="784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818</v>
      </c>
      <c r="B521" s="54" t="s">
        <v>820</v>
      </c>
      <c r="C521" s="31">
        <v>4301031359</v>
      </c>
      <c r="D521" s="783">
        <v>4607091389500</v>
      </c>
      <c r="E521" s="78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customHeight="1" x14ac:dyDescent="0.25">
      <c r="A524" s="826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4"/>
      <c r="AB524" s="774"/>
      <c r="AC524" s="774"/>
    </row>
    <row r="525" spans="1:68" ht="14.25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4301031294</v>
      </c>
      <c r="D526" s="783">
        <v>4680115885189</v>
      </c>
      <c r="E526" s="784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1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4301031293</v>
      </c>
      <c r="D527" s="783">
        <v>4680115885172</v>
      </c>
      <c r="E527" s="784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827</v>
      </c>
      <c r="B528" s="54" t="s">
        <v>828</v>
      </c>
      <c r="C528" s="31">
        <v>4301031347</v>
      </c>
      <c r="D528" s="783">
        <v>4680115885110</v>
      </c>
      <c r="E528" s="784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206" t="s">
        <v>829</v>
      </c>
      <c r="Q528" s="789"/>
      <c r="R528" s="789"/>
      <c r="S528" s="789"/>
      <c r="T528" s="790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827</v>
      </c>
      <c r="B529" s="54" t="s">
        <v>831</v>
      </c>
      <c r="C529" s="31">
        <v>4301031291</v>
      </c>
      <c r="D529" s="783">
        <v>4680115885110</v>
      </c>
      <c r="E529" s="784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89"/>
      <c r="R529" s="789"/>
      <c r="S529" s="789"/>
      <c r="T529" s="790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4301031416</v>
      </c>
      <c r="D530" s="783">
        <v>4680115885219</v>
      </c>
      <c r="E530" s="784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8" t="s">
        <v>834</v>
      </c>
      <c r="Q530" s="789"/>
      <c r="R530" s="789"/>
      <c r="S530" s="789"/>
      <c r="T530" s="790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customHeight="1" x14ac:dyDescent="0.25">
      <c r="A533" s="826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5"/>
      <c r="AB534" s="775"/>
      <c r="AC534" s="775"/>
    </row>
    <row r="535" spans="1:68" ht="27" customHeight="1" x14ac:dyDescent="0.25">
      <c r="A535" s="54" t="s">
        <v>837</v>
      </c>
      <c r="B535" s="54" t="s">
        <v>838</v>
      </c>
      <c r="C535" s="31">
        <v>4301031261</v>
      </c>
      <c r="D535" s="783">
        <v>4680115885103</v>
      </c>
      <c r="E535" s="784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customHeight="1" x14ac:dyDescent="0.2">
      <c r="A538" s="961" t="s">
        <v>840</v>
      </c>
      <c r="B538" s="962"/>
      <c r="C538" s="962"/>
      <c r="D538" s="962"/>
      <c r="E538" s="962"/>
      <c r="F538" s="962"/>
      <c r="G538" s="962"/>
      <c r="H538" s="962"/>
      <c r="I538" s="962"/>
      <c r="J538" s="962"/>
      <c r="K538" s="962"/>
      <c r="L538" s="962"/>
      <c r="M538" s="962"/>
      <c r="N538" s="962"/>
      <c r="O538" s="962"/>
      <c r="P538" s="962"/>
      <c r="Q538" s="962"/>
      <c r="R538" s="962"/>
      <c r="S538" s="962"/>
      <c r="T538" s="962"/>
      <c r="U538" s="962"/>
      <c r="V538" s="962"/>
      <c r="W538" s="962"/>
      <c r="X538" s="962"/>
      <c r="Y538" s="962"/>
      <c r="Z538" s="962"/>
      <c r="AA538" s="48"/>
      <c r="AB538" s="48"/>
      <c r="AC538" s="48"/>
    </row>
    <row r="539" spans="1:68" ht="16.5" customHeight="1" x14ac:dyDescent="0.25">
      <c r="A539" s="826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4"/>
      <c r="AB539" s="774"/>
      <c r="AC539" s="774"/>
    </row>
    <row r="540" spans="1:68" ht="14.25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5"/>
      <c r="AB540" s="775"/>
      <c r="AC540" s="775"/>
    </row>
    <row r="541" spans="1:68" ht="27" customHeight="1" x14ac:dyDescent="0.25">
      <c r="A541" s="54" t="s">
        <v>841</v>
      </c>
      <c r="B541" s="54" t="s">
        <v>842</v>
      </c>
      <c r="C541" s="31">
        <v>4301011795</v>
      </c>
      <c r="D541" s="783">
        <v>4607091389067</v>
      </c>
      <c r="E541" s="784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0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customHeight="1" x14ac:dyDescent="0.25">
      <c r="A542" s="54" t="s">
        <v>843</v>
      </c>
      <c r="B542" s="54" t="s">
        <v>844</v>
      </c>
      <c r="C542" s="31">
        <v>4301011961</v>
      </c>
      <c r="D542" s="783">
        <v>4680115885271</v>
      </c>
      <c r="E542" s="784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846</v>
      </c>
      <c r="B543" s="54" t="s">
        <v>847</v>
      </c>
      <c r="C543" s="31">
        <v>4301011774</v>
      </c>
      <c r="D543" s="783">
        <v>4680115884502</v>
      </c>
      <c r="E543" s="784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83">
        <v>4607091389104</v>
      </c>
      <c r="E544" s="784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4"/>
      <c r="V544" s="34"/>
      <c r="W544" s="35" t="s">
        <v>69</v>
      </c>
      <c r="X544" s="779">
        <v>0</v>
      </c>
      <c r="Y544" s="780">
        <f t="shared" si="103"/>
        <v>0</v>
      </c>
      <c r="Z544" s="36" t="str">
        <f t="shared" si="104"/>
        <v/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16.5" customHeight="1" x14ac:dyDescent="0.25">
      <c r="A545" s="54" t="s">
        <v>852</v>
      </c>
      <c r="B545" s="54" t="s">
        <v>853</v>
      </c>
      <c r="C545" s="31">
        <v>4301011799</v>
      </c>
      <c r="D545" s="783">
        <v>4680115884519</v>
      </c>
      <c r="E545" s="784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10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83">
        <v>4680115885226</v>
      </c>
      <c r="E546" s="784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4"/>
      <c r="V546" s="34"/>
      <c r="W546" s="35" t="s">
        <v>69</v>
      </c>
      <c r="X546" s="779">
        <v>0</v>
      </c>
      <c r="Y546" s="780">
        <f t="shared" si="103"/>
        <v>0</v>
      </c>
      <c r="Z546" s="36" t="str">
        <f t="shared" si="104"/>
        <v/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4301011778</v>
      </c>
      <c r="D547" s="783">
        <v>4680115880603</v>
      </c>
      <c r="E547" s="784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858</v>
      </c>
      <c r="B548" s="54" t="s">
        <v>860</v>
      </c>
      <c r="C548" s="31">
        <v>4301012035</v>
      </c>
      <c r="D548" s="783">
        <v>4680115880603</v>
      </c>
      <c r="E548" s="784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861</v>
      </c>
      <c r="B549" s="54" t="s">
        <v>862</v>
      </c>
      <c r="C549" s="31">
        <v>4301012036</v>
      </c>
      <c r="D549" s="783">
        <v>4680115882782</v>
      </c>
      <c r="E549" s="784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864</v>
      </c>
      <c r="C550" s="31">
        <v>4301012050</v>
      </c>
      <c r="D550" s="783">
        <v>4680115885479</v>
      </c>
      <c r="E550" s="784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55" t="s">
        <v>865</v>
      </c>
      <c r="Q550" s="789"/>
      <c r="R550" s="789"/>
      <c r="S550" s="789"/>
      <c r="T550" s="790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867</v>
      </c>
      <c r="B551" s="54" t="s">
        <v>868</v>
      </c>
      <c r="C551" s="31">
        <v>4301011784</v>
      </c>
      <c r="D551" s="783">
        <v>4607091389982</v>
      </c>
      <c r="E551" s="784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1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867</v>
      </c>
      <c r="B552" s="54" t="s">
        <v>869</v>
      </c>
      <c r="C552" s="31">
        <v>4301012034</v>
      </c>
      <c r="D552" s="783">
        <v>4607091389982</v>
      </c>
      <c r="E552" s="784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870</v>
      </c>
      <c r="B553" s="54" t="s">
        <v>871</v>
      </c>
      <c r="C553" s="31">
        <v>4301012057</v>
      </c>
      <c r="D553" s="783">
        <v>4680115886483</v>
      </c>
      <c r="E553" s="784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71" t="s">
        <v>872</v>
      </c>
      <c r="Q553" s="789"/>
      <c r="R553" s="789"/>
      <c r="S553" s="789"/>
      <c r="T553" s="790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customHeight="1" x14ac:dyDescent="0.25">
      <c r="A554" s="54" t="s">
        <v>873</v>
      </c>
      <c r="B554" s="54" t="s">
        <v>874</v>
      </c>
      <c r="C554" s="31">
        <v>4301012058</v>
      </c>
      <c r="D554" s="783">
        <v>4680115886490</v>
      </c>
      <c r="E554" s="784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076" t="s">
        <v>875</v>
      </c>
      <c r="Q554" s="789"/>
      <c r="R554" s="789"/>
      <c r="S554" s="789"/>
      <c r="T554" s="790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customHeight="1" x14ac:dyDescent="0.25">
      <c r="A555" s="54" t="s">
        <v>876</v>
      </c>
      <c r="B555" s="54" t="s">
        <v>877</v>
      </c>
      <c r="C555" s="31">
        <v>4301012055</v>
      </c>
      <c r="D555" s="783">
        <v>4680115886469</v>
      </c>
      <c r="E555" s="784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20" t="s">
        <v>878</v>
      </c>
      <c r="Q555" s="789"/>
      <c r="R555" s="789"/>
      <c r="S555" s="789"/>
      <c r="T555" s="790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0</v>
      </c>
      <c r="Y557" s="781">
        <f>IFERROR(SUM(Y541:Y555),"0")</f>
        <v>0</v>
      </c>
      <c r="Z557" s="37"/>
      <c r="AA557" s="782"/>
      <c r="AB557" s="782"/>
      <c r="AC557" s="782"/>
    </row>
    <row r="558" spans="1:68" ht="14.25" customHeight="1" x14ac:dyDescent="0.25">
      <c r="A558" s="798" t="s">
        <v>165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5"/>
      <c r="AB558" s="775"/>
      <c r="AC558" s="775"/>
    </row>
    <row r="559" spans="1:68" ht="16.5" customHeight="1" x14ac:dyDescent="0.25">
      <c r="A559" s="54" t="s">
        <v>879</v>
      </c>
      <c r="B559" s="54" t="s">
        <v>880</v>
      </c>
      <c r="C559" s="31">
        <v>4301020334</v>
      </c>
      <c r="D559" s="783">
        <v>4607091388930</v>
      </c>
      <c r="E559" s="784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6" t="s">
        <v>881</v>
      </c>
      <c r="Q559" s="789"/>
      <c r="R559" s="789"/>
      <c r="S559" s="789"/>
      <c r="T559" s="790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83">
        <v>4607091388930</v>
      </c>
      <c r="E560" s="784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4"/>
      <c r="V560" s="34"/>
      <c r="W560" s="35" t="s">
        <v>69</v>
      </c>
      <c r="X560" s="779">
        <v>0</v>
      </c>
      <c r="Y560" s="780">
        <f>IFERROR(IF(X560="",0,CEILING((X560/$H560),1)*$H560),"")</f>
        <v>0</v>
      </c>
      <c r="Z560" s="36" t="str">
        <f>IFERROR(IF(Y560=0,"",ROUNDUP(Y560/H560,0)*0.01196),"")</f>
        <v/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885</v>
      </c>
      <c r="B561" s="54" t="s">
        <v>886</v>
      </c>
      <c r="C561" s="31">
        <v>4301020385</v>
      </c>
      <c r="D561" s="783">
        <v>4680115880054</v>
      </c>
      <c r="E561" s="784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52" t="s">
        <v>887</v>
      </c>
      <c r="Q561" s="789"/>
      <c r="R561" s="789"/>
      <c r="S561" s="789"/>
      <c r="T561" s="790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0</v>
      </c>
      <c r="Y562" s="781">
        <f>IFERROR(Y559/H559,"0")+IFERROR(Y560/H560,"0")+IFERROR(Y561/H561,"0")</f>
        <v>0</v>
      </c>
      <c r="Z562" s="781">
        <f>IFERROR(IF(Z559="",0,Z559),"0")+IFERROR(IF(Z560="",0,Z560),"0")+IFERROR(IF(Z561="",0,Z561),"0")</f>
        <v>0</v>
      </c>
      <c r="AA562" s="782"/>
      <c r="AB562" s="782"/>
      <c r="AC562" s="782"/>
    </row>
    <row r="563" spans="1:68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0</v>
      </c>
      <c r="Y563" s="781">
        <f>IFERROR(SUM(Y559:Y561),"0")</f>
        <v>0</v>
      </c>
      <c r="Z563" s="37"/>
      <c r="AA563" s="782"/>
      <c r="AB563" s="782"/>
      <c r="AC563" s="782"/>
    </row>
    <row r="564" spans="1:68" ht="14.25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83">
        <v>4680115883116</v>
      </c>
      <c r="E565" s="784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59" t="s">
        <v>890</v>
      </c>
      <c r="Q565" s="789"/>
      <c r="R565" s="789"/>
      <c r="S565" s="789"/>
      <c r="T565" s="790"/>
      <c r="U565" s="34"/>
      <c r="V565" s="34"/>
      <c r="W565" s="35" t="s">
        <v>69</v>
      </c>
      <c r="X565" s="779">
        <v>0</v>
      </c>
      <c r="Y565" s="780">
        <f t="shared" ref="Y565:Y578" si="109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0</v>
      </c>
      <c r="BN565" s="64">
        <f t="shared" ref="BN565:BN578" si="111">IFERROR(Y565*I565/H565,"0")</f>
        <v>0</v>
      </c>
      <c r="BO565" s="64">
        <f t="shared" ref="BO565:BO578" si="112">IFERROR(1/J565*(X565/H565),"0")</f>
        <v>0</v>
      </c>
      <c r="BP565" s="64">
        <f t="shared" ref="BP565:BP578" si="113">IFERROR(1/J565*(Y565/H565),"0")</f>
        <v>0</v>
      </c>
    </row>
    <row r="566" spans="1:68" ht="27" customHeight="1" x14ac:dyDescent="0.25">
      <c r="A566" s="54" t="s">
        <v>892</v>
      </c>
      <c r="B566" s="54" t="s">
        <v>893</v>
      </c>
      <c r="C566" s="31">
        <v>4301031350</v>
      </c>
      <c r="D566" s="783">
        <v>4680115883093</v>
      </c>
      <c r="E566" s="784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1" t="s">
        <v>894</v>
      </c>
      <c r="Q566" s="789"/>
      <c r="R566" s="789"/>
      <c r="S566" s="789"/>
      <c r="T566" s="790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896</v>
      </c>
      <c r="C567" s="31">
        <v>4301031248</v>
      </c>
      <c r="D567" s="783">
        <v>4680115883093</v>
      </c>
      <c r="E567" s="784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89"/>
      <c r="R567" s="789"/>
      <c r="S567" s="789"/>
      <c r="T567" s="790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898</v>
      </c>
      <c r="B568" s="54" t="s">
        <v>899</v>
      </c>
      <c r="C568" s="31">
        <v>4301031353</v>
      </c>
      <c r="D568" s="783">
        <v>4680115883109</v>
      </c>
      <c r="E568" s="784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1" t="s">
        <v>900</v>
      </c>
      <c r="Q568" s="789"/>
      <c r="R568" s="789"/>
      <c r="S568" s="789"/>
      <c r="T568" s="790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4301031250</v>
      </c>
      <c r="D569" s="783">
        <v>4680115883109</v>
      </c>
      <c r="E569" s="784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1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89"/>
      <c r="R569" s="789"/>
      <c r="S569" s="789"/>
      <c r="T569" s="790"/>
      <c r="U569" s="34"/>
      <c r="V569" s="34"/>
      <c r="W569" s="35" t="s">
        <v>69</v>
      </c>
      <c r="X569" s="779">
        <v>0</v>
      </c>
      <c r="Y569" s="780">
        <f t="shared" si="109"/>
        <v>0</v>
      </c>
      <c r="Z569" s="36" t="str">
        <f>IFERROR(IF(Y569=0,"",ROUNDUP(Y569/H569,0)*0.01196),"")</f>
        <v/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904</v>
      </c>
      <c r="B570" s="54" t="s">
        <v>905</v>
      </c>
      <c r="C570" s="31">
        <v>4301031351</v>
      </c>
      <c r="D570" s="783">
        <v>4680115882072</v>
      </c>
      <c r="E570" s="784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45" t="s">
        <v>906</v>
      </c>
      <c r="Q570" s="789"/>
      <c r="R570" s="789"/>
      <c r="S570" s="789"/>
      <c r="T570" s="790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904</v>
      </c>
      <c r="B571" s="54" t="s">
        <v>907</v>
      </c>
      <c r="C571" s="31">
        <v>4301031419</v>
      </c>
      <c r="D571" s="783">
        <v>4680115882072</v>
      </c>
      <c r="E571" s="784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877" t="s">
        <v>908</v>
      </c>
      <c r="Q571" s="789"/>
      <c r="R571" s="789"/>
      <c r="S571" s="789"/>
      <c r="T571" s="790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904</v>
      </c>
      <c r="B572" s="54" t="s">
        <v>909</v>
      </c>
      <c r="C572" s="31">
        <v>4301031383</v>
      </c>
      <c r="D572" s="783">
        <v>4680115882072</v>
      </c>
      <c r="E572" s="784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89"/>
      <c r="R572" s="789"/>
      <c r="S572" s="789"/>
      <c r="T572" s="790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911</v>
      </c>
      <c r="B573" s="54" t="s">
        <v>912</v>
      </c>
      <c r="C573" s="31">
        <v>4301031251</v>
      </c>
      <c r="D573" s="783">
        <v>4680115882102</v>
      </c>
      <c r="E573" s="784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911</v>
      </c>
      <c r="B574" s="54" t="s">
        <v>913</v>
      </c>
      <c r="C574" s="31">
        <v>4301031418</v>
      </c>
      <c r="D574" s="783">
        <v>4680115882102</v>
      </c>
      <c r="E574" s="784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35" t="s">
        <v>914</v>
      </c>
      <c r="Q574" s="789"/>
      <c r="R574" s="789"/>
      <c r="S574" s="789"/>
      <c r="T574" s="790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911</v>
      </c>
      <c r="B575" s="54" t="s">
        <v>915</v>
      </c>
      <c r="C575" s="31">
        <v>4301031385</v>
      </c>
      <c r="D575" s="783">
        <v>4680115882102</v>
      </c>
      <c r="E575" s="784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916</v>
      </c>
      <c r="B576" s="54" t="s">
        <v>917</v>
      </c>
      <c r="C576" s="31">
        <v>4301031253</v>
      </c>
      <c r="D576" s="783">
        <v>4680115882096</v>
      </c>
      <c r="E576" s="784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916</v>
      </c>
      <c r="B577" s="54" t="s">
        <v>918</v>
      </c>
      <c r="C577" s="31">
        <v>4301031417</v>
      </c>
      <c r="D577" s="783">
        <v>4680115882096</v>
      </c>
      <c r="E577" s="784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43" t="s">
        <v>919</v>
      </c>
      <c r="Q577" s="789"/>
      <c r="R577" s="789"/>
      <c r="S577" s="789"/>
      <c r="T577" s="790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916</v>
      </c>
      <c r="B578" s="54" t="s">
        <v>920</v>
      </c>
      <c r="C578" s="31">
        <v>4301031384</v>
      </c>
      <c r="D578" s="783">
        <v>4680115882096</v>
      </c>
      <c r="E578" s="784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8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0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0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</v>
      </c>
      <c r="AA579" s="782"/>
      <c r="AB579" s="782"/>
      <c r="AC579" s="782"/>
    </row>
    <row r="580" spans="1:68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0</v>
      </c>
      <c r="Y580" s="781">
        <f>IFERROR(SUM(Y565:Y578),"0")</f>
        <v>0</v>
      </c>
      <c r="Z580" s="37"/>
      <c r="AA580" s="782"/>
      <c r="AB580" s="782"/>
      <c r="AC580" s="782"/>
    </row>
    <row r="581" spans="1:68" ht="14.25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5"/>
      <c r="AB581" s="775"/>
      <c r="AC581" s="775"/>
    </row>
    <row r="582" spans="1:68" ht="27" customHeight="1" x14ac:dyDescent="0.25">
      <c r="A582" s="54" t="s">
        <v>921</v>
      </c>
      <c r="B582" s="54" t="s">
        <v>922</v>
      </c>
      <c r="C582" s="31">
        <v>4301051230</v>
      </c>
      <c r="D582" s="783">
        <v>4607091383409</v>
      </c>
      <c r="E582" s="784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4301051231</v>
      </c>
      <c r="D583" s="783">
        <v>4607091383416</v>
      </c>
      <c r="E583" s="784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customHeight="1" x14ac:dyDescent="0.25">
      <c r="A584" s="54" t="s">
        <v>927</v>
      </c>
      <c r="B584" s="54" t="s">
        <v>928</v>
      </c>
      <c r="C584" s="31">
        <v>4301051058</v>
      </c>
      <c r="D584" s="783">
        <v>4680115883536</v>
      </c>
      <c r="E584" s="784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customHeight="1" x14ac:dyDescent="0.25">
      <c r="A587" s="798" t="s">
        <v>207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5"/>
      <c r="AB587" s="775"/>
      <c r="AC587" s="775"/>
    </row>
    <row r="588" spans="1:68" ht="27" customHeight="1" x14ac:dyDescent="0.25">
      <c r="A588" s="54" t="s">
        <v>930</v>
      </c>
      <c r="B588" s="54" t="s">
        <v>931</v>
      </c>
      <c r="C588" s="31">
        <v>4301060363</v>
      </c>
      <c r="D588" s="783">
        <v>4680115885035</v>
      </c>
      <c r="E588" s="784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933</v>
      </c>
      <c r="B589" s="54" t="s">
        <v>934</v>
      </c>
      <c r="C589" s="31">
        <v>4301060436</v>
      </c>
      <c r="D589" s="783">
        <v>4680115885936</v>
      </c>
      <c r="E589" s="784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4" t="s">
        <v>935</v>
      </c>
      <c r="Q589" s="789"/>
      <c r="R589" s="789"/>
      <c r="S589" s="789"/>
      <c r="T589" s="790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customHeight="1" x14ac:dyDescent="0.2">
      <c r="A592" s="961" t="s">
        <v>936</v>
      </c>
      <c r="B592" s="962"/>
      <c r="C592" s="962"/>
      <c r="D592" s="962"/>
      <c r="E592" s="962"/>
      <c r="F592" s="962"/>
      <c r="G592" s="962"/>
      <c r="H592" s="962"/>
      <c r="I592" s="962"/>
      <c r="J592" s="962"/>
      <c r="K592" s="962"/>
      <c r="L592" s="962"/>
      <c r="M592" s="962"/>
      <c r="N592" s="962"/>
      <c r="O592" s="962"/>
      <c r="P592" s="962"/>
      <c r="Q592" s="962"/>
      <c r="R592" s="962"/>
      <c r="S592" s="962"/>
      <c r="T592" s="962"/>
      <c r="U592" s="962"/>
      <c r="V592" s="962"/>
      <c r="W592" s="962"/>
      <c r="X592" s="962"/>
      <c r="Y592" s="962"/>
      <c r="Z592" s="962"/>
      <c r="AA592" s="48"/>
      <c r="AB592" s="48"/>
      <c r="AC592" s="48"/>
    </row>
    <row r="593" spans="1:68" ht="16.5" customHeight="1" x14ac:dyDescent="0.25">
      <c r="A593" s="826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4"/>
      <c r="AB593" s="774"/>
      <c r="AC593" s="774"/>
    </row>
    <row r="594" spans="1:68" ht="14.25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5"/>
      <c r="AB594" s="775"/>
      <c r="AC594" s="775"/>
    </row>
    <row r="595" spans="1:68" ht="27" customHeight="1" x14ac:dyDescent="0.25">
      <c r="A595" s="54" t="s">
        <v>937</v>
      </c>
      <c r="B595" s="54" t="s">
        <v>938</v>
      </c>
      <c r="C595" s="31">
        <v>4301011862</v>
      </c>
      <c r="D595" s="783">
        <v>4680115885523</v>
      </c>
      <c r="E595" s="784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7" t="s">
        <v>939</v>
      </c>
      <c r="Q595" s="789"/>
      <c r="R595" s="789"/>
      <c r="S595" s="789"/>
      <c r="T595" s="790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5"/>
      <c r="AB598" s="775"/>
      <c r="AC598" s="775"/>
    </row>
    <row r="599" spans="1:68" ht="27" customHeight="1" x14ac:dyDescent="0.25">
      <c r="A599" s="54" t="s">
        <v>940</v>
      </c>
      <c r="B599" s="54" t="s">
        <v>941</v>
      </c>
      <c r="C599" s="31">
        <v>4301031309</v>
      </c>
      <c r="D599" s="783">
        <v>4680115885530</v>
      </c>
      <c r="E599" s="784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customHeight="1" x14ac:dyDescent="0.2">
      <c r="A602" s="961" t="s">
        <v>943</v>
      </c>
      <c r="B602" s="962"/>
      <c r="C602" s="962"/>
      <c r="D602" s="962"/>
      <c r="E602" s="962"/>
      <c r="F602" s="962"/>
      <c r="G602" s="962"/>
      <c r="H602" s="962"/>
      <c r="I602" s="962"/>
      <c r="J602" s="962"/>
      <c r="K602" s="962"/>
      <c r="L602" s="962"/>
      <c r="M602" s="962"/>
      <c r="N602" s="962"/>
      <c r="O602" s="962"/>
      <c r="P602" s="962"/>
      <c r="Q602" s="962"/>
      <c r="R602" s="962"/>
      <c r="S602" s="962"/>
      <c r="T602" s="962"/>
      <c r="U602" s="962"/>
      <c r="V602" s="962"/>
      <c r="W602" s="962"/>
      <c r="X602" s="962"/>
      <c r="Y602" s="962"/>
      <c r="Z602" s="962"/>
      <c r="AA602" s="48"/>
      <c r="AB602" s="48"/>
      <c r="AC602" s="48"/>
    </row>
    <row r="603" spans="1:68" ht="16.5" customHeight="1" x14ac:dyDescent="0.25">
      <c r="A603" s="826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4"/>
      <c r="AB603" s="774"/>
      <c r="AC603" s="774"/>
    </row>
    <row r="604" spans="1:68" ht="14.25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5"/>
      <c r="AB604" s="775"/>
      <c r="AC604" s="775"/>
    </row>
    <row r="605" spans="1:68" ht="27" customHeight="1" x14ac:dyDescent="0.25">
      <c r="A605" s="54" t="s">
        <v>944</v>
      </c>
      <c r="B605" s="54" t="s">
        <v>945</v>
      </c>
      <c r="C605" s="31">
        <v>4301011763</v>
      </c>
      <c r="D605" s="783">
        <v>4640242181011</v>
      </c>
      <c r="E605" s="784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085" t="s">
        <v>946</v>
      </c>
      <c r="Q605" s="789"/>
      <c r="R605" s="789"/>
      <c r="S605" s="789"/>
      <c r="T605" s="790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customHeight="1" x14ac:dyDescent="0.25">
      <c r="A606" s="54" t="s">
        <v>948</v>
      </c>
      <c r="B606" s="54" t="s">
        <v>949</v>
      </c>
      <c r="C606" s="31">
        <v>4301011585</v>
      </c>
      <c r="D606" s="783">
        <v>4640242180441</v>
      </c>
      <c r="E606" s="784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73" t="s">
        <v>950</v>
      </c>
      <c r="Q606" s="789"/>
      <c r="R606" s="789"/>
      <c r="S606" s="789"/>
      <c r="T606" s="790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1">
        <v>4301011584</v>
      </c>
      <c r="D607" s="783">
        <v>4640242180564</v>
      </c>
      <c r="E607" s="784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90" t="s">
        <v>954</v>
      </c>
      <c r="Q607" s="789"/>
      <c r="R607" s="789"/>
      <c r="S607" s="789"/>
      <c r="T607" s="790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956</v>
      </c>
      <c r="B608" s="54" t="s">
        <v>957</v>
      </c>
      <c r="C608" s="31">
        <v>4301011762</v>
      </c>
      <c r="D608" s="783">
        <v>4640242180922</v>
      </c>
      <c r="E608" s="784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5" t="s">
        <v>958</v>
      </c>
      <c r="Q608" s="789"/>
      <c r="R608" s="789"/>
      <c r="S608" s="789"/>
      <c r="T608" s="790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960</v>
      </c>
      <c r="B609" s="54" t="s">
        <v>961</v>
      </c>
      <c r="C609" s="31">
        <v>4301011764</v>
      </c>
      <c r="D609" s="783">
        <v>4640242181189</v>
      </c>
      <c r="E609" s="784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22" t="s">
        <v>962</v>
      </c>
      <c r="Q609" s="789"/>
      <c r="R609" s="789"/>
      <c r="S609" s="789"/>
      <c r="T609" s="790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customHeight="1" x14ac:dyDescent="0.25">
      <c r="A610" s="54" t="s">
        <v>963</v>
      </c>
      <c r="B610" s="54" t="s">
        <v>964</v>
      </c>
      <c r="C610" s="31">
        <v>4301011551</v>
      </c>
      <c r="D610" s="783">
        <v>4640242180038</v>
      </c>
      <c r="E610" s="784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26" t="s">
        <v>965</v>
      </c>
      <c r="Q610" s="789"/>
      <c r="R610" s="789"/>
      <c r="S610" s="789"/>
      <c r="T610" s="790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4301011765</v>
      </c>
      <c r="D611" s="783">
        <v>4640242181172</v>
      </c>
      <c r="E611" s="784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28" t="s">
        <v>968</v>
      </c>
      <c r="Q611" s="789"/>
      <c r="R611" s="789"/>
      <c r="S611" s="789"/>
      <c r="T611" s="790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customHeight="1" x14ac:dyDescent="0.25">
      <c r="A614" s="798" t="s">
        <v>165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5"/>
      <c r="AB614" s="775"/>
      <c r="AC614" s="775"/>
    </row>
    <row r="615" spans="1:68" ht="16.5" customHeight="1" x14ac:dyDescent="0.25">
      <c r="A615" s="54" t="s">
        <v>969</v>
      </c>
      <c r="B615" s="54" t="s">
        <v>970</v>
      </c>
      <c r="C615" s="31">
        <v>4301020269</v>
      </c>
      <c r="D615" s="783">
        <v>4640242180519</v>
      </c>
      <c r="E615" s="784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30" t="s">
        <v>971</v>
      </c>
      <c r="Q615" s="789"/>
      <c r="R615" s="789"/>
      <c r="S615" s="789"/>
      <c r="T615" s="790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973</v>
      </c>
      <c r="B616" s="54" t="s">
        <v>974</v>
      </c>
      <c r="C616" s="31">
        <v>4301020260</v>
      </c>
      <c r="D616" s="783">
        <v>4640242180526</v>
      </c>
      <c r="E616" s="784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8" t="s">
        <v>975</v>
      </c>
      <c r="Q616" s="789"/>
      <c r="R616" s="789"/>
      <c r="S616" s="789"/>
      <c r="T616" s="790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976</v>
      </c>
      <c r="B617" s="54" t="s">
        <v>977</v>
      </c>
      <c r="C617" s="31">
        <v>4301020309</v>
      </c>
      <c r="D617" s="783">
        <v>4640242180090</v>
      </c>
      <c r="E617" s="78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49" t="s">
        <v>978</v>
      </c>
      <c r="Q617" s="789"/>
      <c r="R617" s="789"/>
      <c r="S617" s="789"/>
      <c r="T617" s="790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980</v>
      </c>
      <c r="B618" s="54" t="s">
        <v>981</v>
      </c>
      <c r="C618" s="31">
        <v>4301020295</v>
      </c>
      <c r="D618" s="783">
        <v>4640242181363</v>
      </c>
      <c r="E618" s="784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083" t="s">
        <v>982</v>
      </c>
      <c r="Q618" s="789"/>
      <c r="R618" s="789"/>
      <c r="S618" s="789"/>
      <c r="T618" s="790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5"/>
      <c r="AB621" s="775"/>
      <c r="AC621" s="775"/>
    </row>
    <row r="622" spans="1:68" ht="27" customHeight="1" x14ac:dyDescent="0.25">
      <c r="A622" s="54" t="s">
        <v>983</v>
      </c>
      <c r="B622" s="54" t="s">
        <v>984</v>
      </c>
      <c r="C622" s="31">
        <v>4301031280</v>
      </c>
      <c r="D622" s="783">
        <v>4640242180816</v>
      </c>
      <c r="E622" s="784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21" t="s">
        <v>985</v>
      </c>
      <c r="Q622" s="789"/>
      <c r="R622" s="789"/>
      <c r="S622" s="789"/>
      <c r="T622" s="790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customHeight="1" x14ac:dyDescent="0.25">
      <c r="A623" s="54" t="s">
        <v>987</v>
      </c>
      <c r="B623" s="54" t="s">
        <v>988</v>
      </c>
      <c r="C623" s="31">
        <v>4301031244</v>
      </c>
      <c r="D623" s="783">
        <v>4640242180595</v>
      </c>
      <c r="E623" s="784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6" t="s">
        <v>989</v>
      </c>
      <c r="Q623" s="789"/>
      <c r="R623" s="789"/>
      <c r="S623" s="789"/>
      <c r="T623" s="790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991</v>
      </c>
      <c r="B624" s="54" t="s">
        <v>992</v>
      </c>
      <c r="C624" s="31">
        <v>4301031289</v>
      </c>
      <c r="D624" s="783">
        <v>4640242181615</v>
      </c>
      <c r="E624" s="784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73" t="s">
        <v>993</v>
      </c>
      <c r="Q624" s="789"/>
      <c r="R624" s="789"/>
      <c r="S624" s="789"/>
      <c r="T624" s="790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995</v>
      </c>
      <c r="B625" s="54" t="s">
        <v>996</v>
      </c>
      <c r="C625" s="31">
        <v>4301031285</v>
      </c>
      <c r="D625" s="783">
        <v>4640242181639</v>
      </c>
      <c r="E625" s="784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1" t="s">
        <v>997</v>
      </c>
      <c r="Q625" s="789"/>
      <c r="R625" s="789"/>
      <c r="S625" s="789"/>
      <c r="T625" s="790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999</v>
      </c>
      <c r="B626" s="54" t="s">
        <v>1000</v>
      </c>
      <c r="C626" s="31">
        <v>4301031287</v>
      </c>
      <c r="D626" s="783">
        <v>4640242181622</v>
      </c>
      <c r="E626" s="784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09" t="s">
        <v>1001</v>
      </c>
      <c r="Q626" s="789"/>
      <c r="R626" s="789"/>
      <c r="S626" s="789"/>
      <c r="T626" s="790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customHeight="1" x14ac:dyDescent="0.25">
      <c r="A627" s="54" t="s">
        <v>1003</v>
      </c>
      <c r="B627" s="54" t="s">
        <v>1004</v>
      </c>
      <c r="C627" s="31">
        <v>4301031203</v>
      </c>
      <c r="D627" s="783">
        <v>4640242180908</v>
      </c>
      <c r="E627" s="784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9" t="s">
        <v>1005</v>
      </c>
      <c r="Q627" s="789"/>
      <c r="R627" s="789"/>
      <c r="S627" s="789"/>
      <c r="T627" s="790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customHeight="1" x14ac:dyDescent="0.25">
      <c r="A628" s="54" t="s">
        <v>1006</v>
      </c>
      <c r="B628" s="54" t="s">
        <v>1007</v>
      </c>
      <c r="C628" s="31">
        <v>4301031200</v>
      </c>
      <c r="D628" s="783">
        <v>4640242180489</v>
      </c>
      <c r="E628" s="784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6" t="s">
        <v>1008</v>
      </c>
      <c r="Q628" s="789"/>
      <c r="R628" s="789"/>
      <c r="S628" s="789"/>
      <c r="T628" s="790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5"/>
      <c r="AB631" s="775"/>
      <c r="AC631" s="775"/>
    </row>
    <row r="632" spans="1:68" ht="27" customHeight="1" x14ac:dyDescent="0.25">
      <c r="A632" s="54" t="s">
        <v>1009</v>
      </c>
      <c r="B632" s="54" t="s">
        <v>1010</v>
      </c>
      <c r="C632" s="31">
        <v>4301051746</v>
      </c>
      <c r="D632" s="783">
        <v>4640242180533</v>
      </c>
      <c r="E632" s="784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54" t="s">
        <v>1011</v>
      </c>
      <c r="Q632" s="789"/>
      <c r="R632" s="789"/>
      <c r="S632" s="789"/>
      <c r="T632" s="790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customHeight="1" x14ac:dyDescent="0.25">
      <c r="A633" s="54" t="s">
        <v>1009</v>
      </c>
      <c r="B633" s="54" t="s">
        <v>1013</v>
      </c>
      <c r="C633" s="31">
        <v>4301051887</v>
      </c>
      <c r="D633" s="783">
        <v>4640242180533</v>
      </c>
      <c r="E633" s="784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110" t="s">
        <v>1014</v>
      </c>
      <c r="Q633" s="789"/>
      <c r="R633" s="789"/>
      <c r="S633" s="789"/>
      <c r="T633" s="790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1015</v>
      </c>
      <c r="B634" s="54" t="s">
        <v>1016</v>
      </c>
      <c r="C634" s="31">
        <v>4301051510</v>
      </c>
      <c r="D634" s="783">
        <v>4640242180540</v>
      </c>
      <c r="E634" s="784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54" t="s">
        <v>1017</v>
      </c>
      <c r="Q634" s="789"/>
      <c r="R634" s="789"/>
      <c r="S634" s="789"/>
      <c r="T634" s="790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1015</v>
      </c>
      <c r="B635" s="54" t="s">
        <v>1019</v>
      </c>
      <c r="C635" s="31">
        <v>4301051933</v>
      </c>
      <c r="D635" s="783">
        <v>4640242180540</v>
      </c>
      <c r="E635" s="784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0" t="s">
        <v>1020</v>
      </c>
      <c r="Q635" s="789"/>
      <c r="R635" s="789"/>
      <c r="S635" s="789"/>
      <c r="T635" s="790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1021</v>
      </c>
      <c r="B636" s="54" t="s">
        <v>1022</v>
      </c>
      <c r="C636" s="31">
        <v>4301051390</v>
      </c>
      <c r="D636" s="783">
        <v>4640242181233</v>
      </c>
      <c r="E636" s="784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47" t="s">
        <v>1023</v>
      </c>
      <c r="Q636" s="789"/>
      <c r="R636" s="789"/>
      <c r="S636" s="789"/>
      <c r="T636" s="790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1021</v>
      </c>
      <c r="B637" s="54" t="s">
        <v>1024</v>
      </c>
      <c r="C637" s="31">
        <v>4301051920</v>
      </c>
      <c r="D637" s="783">
        <v>4640242181233</v>
      </c>
      <c r="E637" s="784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88" t="s">
        <v>1025</v>
      </c>
      <c r="Q637" s="789"/>
      <c r="R637" s="789"/>
      <c r="S637" s="789"/>
      <c r="T637" s="790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customHeight="1" x14ac:dyDescent="0.25">
      <c r="A638" s="54" t="s">
        <v>1026</v>
      </c>
      <c r="B638" s="54" t="s">
        <v>1027</v>
      </c>
      <c r="C638" s="31">
        <v>4301051448</v>
      </c>
      <c r="D638" s="783">
        <v>4640242181226</v>
      </c>
      <c r="E638" s="784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41" t="s">
        <v>1028</v>
      </c>
      <c r="Q638" s="789"/>
      <c r="R638" s="789"/>
      <c r="S638" s="789"/>
      <c r="T638" s="790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customHeight="1" x14ac:dyDescent="0.25">
      <c r="A639" s="54" t="s">
        <v>1026</v>
      </c>
      <c r="B639" s="54" t="s">
        <v>1029</v>
      </c>
      <c r="C639" s="31">
        <v>4301051921</v>
      </c>
      <c r="D639" s="783">
        <v>4640242181226</v>
      </c>
      <c r="E639" s="784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42" t="s">
        <v>1030</v>
      </c>
      <c r="Q639" s="789"/>
      <c r="R639" s="789"/>
      <c r="S639" s="789"/>
      <c r="T639" s="790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customHeight="1" x14ac:dyDescent="0.25">
      <c r="A642" s="798" t="s">
        <v>207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5"/>
      <c r="AB642" s="775"/>
      <c r="AC642" s="775"/>
    </row>
    <row r="643" spans="1:68" ht="27" customHeight="1" x14ac:dyDescent="0.25">
      <c r="A643" s="54" t="s">
        <v>1031</v>
      </c>
      <c r="B643" s="54" t="s">
        <v>1032</v>
      </c>
      <c r="C643" s="31">
        <v>4301060408</v>
      </c>
      <c r="D643" s="783">
        <v>4640242180120</v>
      </c>
      <c r="E643" s="784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7" t="s">
        <v>1033</v>
      </c>
      <c r="Q643" s="789"/>
      <c r="R643" s="789"/>
      <c r="S643" s="789"/>
      <c r="T643" s="790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1031</v>
      </c>
      <c r="B644" s="54" t="s">
        <v>1035</v>
      </c>
      <c r="C644" s="31">
        <v>4301060354</v>
      </c>
      <c r="D644" s="783">
        <v>4640242180120</v>
      </c>
      <c r="E644" s="784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89"/>
      <c r="R644" s="789"/>
      <c r="S644" s="789"/>
      <c r="T644" s="790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1037</v>
      </c>
      <c r="B645" s="54" t="s">
        <v>1038</v>
      </c>
      <c r="C645" s="31">
        <v>4301060407</v>
      </c>
      <c r="D645" s="783">
        <v>4640242180137</v>
      </c>
      <c r="E645" s="784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36" t="s">
        <v>1039</v>
      </c>
      <c r="Q645" s="789"/>
      <c r="R645" s="789"/>
      <c r="S645" s="789"/>
      <c r="T645" s="790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1037</v>
      </c>
      <c r="B646" s="54" t="s">
        <v>1041</v>
      </c>
      <c r="C646" s="31">
        <v>4301060355</v>
      </c>
      <c r="D646" s="783">
        <v>4640242180137</v>
      </c>
      <c r="E646" s="784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1042</v>
      </c>
      <c r="Q646" s="789"/>
      <c r="R646" s="789"/>
      <c r="S646" s="789"/>
      <c r="T646" s="790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customHeight="1" x14ac:dyDescent="0.25">
      <c r="A649" s="826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4"/>
      <c r="AB649" s="774"/>
      <c r="AC649" s="774"/>
    </row>
    <row r="650" spans="1:68" ht="14.25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5"/>
      <c r="AB650" s="775"/>
      <c r="AC650" s="775"/>
    </row>
    <row r="651" spans="1:68" ht="27" customHeight="1" x14ac:dyDescent="0.25">
      <c r="A651" s="54" t="s">
        <v>1044</v>
      </c>
      <c r="B651" s="54" t="s">
        <v>1045</v>
      </c>
      <c r="C651" s="31">
        <v>4301011951</v>
      </c>
      <c r="D651" s="783">
        <v>4640242180045</v>
      </c>
      <c r="E651" s="784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19" t="s">
        <v>1046</v>
      </c>
      <c r="Q651" s="789"/>
      <c r="R651" s="789"/>
      <c r="S651" s="789"/>
      <c r="T651" s="790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1048</v>
      </c>
      <c r="B652" s="54" t="s">
        <v>1049</v>
      </c>
      <c r="C652" s="31">
        <v>4301011950</v>
      </c>
      <c r="D652" s="783">
        <v>4640242180601</v>
      </c>
      <c r="E652" s="784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4" t="s">
        <v>1050</v>
      </c>
      <c r="Q652" s="789"/>
      <c r="R652" s="789"/>
      <c r="S652" s="789"/>
      <c r="T652" s="790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customHeight="1" x14ac:dyDescent="0.25">
      <c r="A655" s="798" t="s">
        <v>165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5"/>
      <c r="AB655" s="775"/>
      <c r="AC655" s="775"/>
    </row>
    <row r="656" spans="1:68" ht="27" customHeight="1" x14ac:dyDescent="0.25">
      <c r="A656" s="54" t="s">
        <v>1052</v>
      </c>
      <c r="B656" s="54" t="s">
        <v>1053</v>
      </c>
      <c r="C656" s="31">
        <v>4301020314</v>
      </c>
      <c r="D656" s="783">
        <v>4640242180090</v>
      </c>
      <c r="E656" s="784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49" t="s">
        <v>1054</v>
      </c>
      <c r="Q656" s="789"/>
      <c r="R656" s="789"/>
      <c r="S656" s="789"/>
      <c r="T656" s="790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5"/>
      <c r="AB659" s="775"/>
      <c r="AC659" s="775"/>
    </row>
    <row r="660" spans="1:68" ht="27" customHeight="1" x14ac:dyDescent="0.25">
      <c r="A660" s="54" t="s">
        <v>1056</v>
      </c>
      <c r="B660" s="54" t="s">
        <v>1057</v>
      </c>
      <c r="C660" s="31">
        <v>4301031321</v>
      </c>
      <c r="D660" s="783">
        <v>4640242180076</v>
      </c>
      <c r="E660" s="784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78" t="s">
        <v>1058</v>
      </c>
      <c r="Q660" s="789"/>
      <c r="R660" s="789"/>
      <c r="S660" s="789"/>
      <c r="T660" s="790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5"/>
      <c r="AB663" s="775"/>
      <c r="AC663" s="775"/>
    </row>
    <row r="664" spans="1:68" ht="27" customHeight="1" x14ac:dyDescent="0.25">
      <c r="A664" s="54" t="s">
        <v>1060</v>
      </c>
      <c r="B664" s="54" t="s">
        <v>1061</v>
      </c>
      <c r="C664" s="31">
        <v>4301051780</v>
      </c>
      <c r="D664" s="783">
        <v>4640242180106</v>
      </c>
      <c r="E664" s="784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32" t="s">
        <v>1062</v>
      </c>
      <c r="Q664" s="789"/>
      <c r="R664" s="789"/>
      <c r="S664" s="789"/>
      <c r="T664" s="790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82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1"/>
      <c r="P667" s="944" t="s">
        <v>1064</v>
      </c>
      <c r="Q667" s="932"/>
      <c r="R667" s="932"/>
      <c r="S667" s="932"/>
      <c r="T667" s="932"/>
      <c r="U667" s="932"/>
      <c r="V667" s="933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320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330</v>
      </c>
      <c r="Z667" s="37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1"/>
      <c r="P668" s="944" t="s">
        <v>1065</v>
      </c>
      <c r="Q668" s="932"/>
      <c r="R668" s="932"/>
      <c r="S668" s="932"/>
      <c r="T668" s="932"/>
      <c r="U668" s="932"/>
      <c r="V668" s="933"/>
      <c r="W668" s="37" t="s">
        <v>69</v>
      </c>
      <c r="X668" s="781">
        <f>IFERROR(SUM(BM22:BM664),"0")</f>
        <v>330.24</v>
      </c>
      <c r="Y668" s="781">
        <f>IFERROR(SUM(BN22:BN664),"0")</f>
        <v>340.56</v>
      </c>
      <c r="Z668" s="37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1"/>
      <c r="P669" s="944" t="s">
        <v>1066</v>
      </c>
      <c r="Q669" s="932"/>
      <c r="R669" s="932"/>
      <c r="S669" s="932"/>
      <c r="T669" s="932"/>
      <c r="U669" s="932"/>
      <c r="V669" s="933"/>
      <c r="W669" s="37" t="s">
        <v>1067</v>
      </c>
      <c r="X669" s="38">
        <f>ROUNDUP(SUM(BO22:BO664),0)</f>
        <v>1</v>
      </c>
      <c r="Y669" s="38">
        <f>ROUNDUP(SUM(BP22:BP664),0)</f>
        <v>1</v>
      </c>
      <c r="Z669" s="37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1"/>
      <c r="P670" s="944" t="s">
        <v>1068</v>
      </c>
      <c r="Q670" s="932"/>
      <c r="R670" s="932"/>
      <c r="S670" s="932"/>
      <c r="T670" s="932"/>
      <c r="U670" s="932"/>
      <c r="V670" s="933"/>
      <c r="W670" s="37" t="s">
        <v>69</v>
      </c>
      <c r="X670" s="781">
        <f>GrossWeightTotal+PalletQtyTotal*25</f>
        <v>355.24</v>
      </c>
      <c r="Y670" s="781">
        <f>GrossWeightTotalR+PalletQtyTotalR*25</f>
        <v>365.56</v>
      </c>
      <c r="Z670" s="37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1"/>
      <c r="P671" s="944" t="s">
        <v>1069</v>
      </c>
      <c r="Q671" s="932"/>
      <c r="R671" s="932"/>
      <c r="S671" s="932"/>
      <c r="T671" s="932"/>
      <c r="U671" s="932"/>
      <c r="V671" s="933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21.333333333333336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22</v>
      </c>
      <c r="Z671" s="37"/>
      <c r="AA671" s="782"/>
      <c r="AB671" s="782"/>
      <c r="AC671" s="782"/>
    </row>
    <row r="672" spans="1:68" ht="14.25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1"/>
      <c r="P672" s="944" t="s">
        <v>1070</v>
      </c>
      <c r="Q672" s="932"/>
      <c r="R672" s="932"/>
      <c r="S672" s="932"/>
      <c r="T672" s="932"/>
      <c r="U672" s="932"/>
      <c r="V672" s="933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0.47849999999999998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2" t="s">
        <v>111</v>
      </c>
      <c r="D674" s="803"/>
      <c r="E674" s="803"/>
      <c r="F674" s="803"/>
      <c r="G674" s="803"/>
      <c r="H674" s="804"/>
      <c r="I674" s="802" t="s">
        <v>322</v>
      </c>
      <c r="J674" s="803"/>
      <c r="K674" s="803"/>
      <c r="L674" s="803"/>
      <c r="M674" s="803"/>
      <c r="N674" s="803"/>
      <c r="O674" s="803"/>
      <c r="P674" s="803"/>
      <c r="Q674" s="803"/>
      <c r="R674" s="803"/>
      <c r="S674" s="803"/>
      <c r="T674" s="803"/>
      <c r="U674" s="803"/>
      <c r="V674" s="803"/>
      <c r="W674" s="804"/>
      <c r="X674" s="802" t="s">
        <v>661</v>
      </c>
      <c r="Y674" s="804"/>
      <c r="Z674" s="802" t="s">
        <v>747</v>
      </c>
      <c r="AA674" s="803"/>
      <c r="AB674" s="803"/>
      <c r="AC674" s="804"/>
      <c r="AD674" s="776" t="s">
        <v>840</v>
      </c>
      <c r="AE674" s="776" t="s">
        <v>936</v>
      </c>
      <c r="AF674" s="802" t="s">
        <v>943</v>
      </c>
      <c r="AG674" s="804"/>
    </row>
    <row r="675" spans="1:33" ht="14.25" customHeight="1" thickTop="1" x14ac:dyDescent="0.2">
      <c r="A675" s="1030" t="s">
        <v>1073</v>
      </c>
      <c r="B675" s="802" t="s">
        <v>63</v>
      </c>
      <c r="C675" s="802" t="s">
        <v>112</v>
      </c>
      <c r="D675" s="802" t="s">
        <v>139</v>
      </c>
      <c r="E675" s="802" t="s">
        <v>215</v>
      </c>
      <c r="F675" s="802" t="s">
        <v>237</v>
      </c>
      <c r="G675" s="802" t="s">
        <v>281</v>
      </c>
      <c r="H675" s="802" t="s">
        <v>111</v>
      </c>
      <c r="I675" s="802" t="s">
        <v>323</v>
      </c>
      <c r="J675" s="802" t="s">
        <v>347</v>
      </c>
      <c r="K675" s="802" t="s">
        <v>425</v>
      </c>
      <c r="L675" s="802" t="s">
        <v>444</v>
      </c>
      <c r="M675" s="802" t="s">
        <v>468</v>
      </c>
      <c r="N675" s="777"/>
      <c r="O675" s="802" t="s">
        <v>495</v>
      </c>
      <c r="P675" s="802" t="s">
        <v>498</v>
      </c>
      <c r="Q675" s="802" t="s">
        <v>507</v>
      </c>
      <c r="R675" s="802" t="s">
        <v>523</v>
      </c>
      <c r="S675" s="802" t="s">
        <v>533</v>
      </c>
      <c r="T675" s="802" t="s">
        <v>546</v>
      </c>
      <c r="U675" s="802" t="s">
        <v>559</v>
      </c>
      <c r="V675" s="802" t="s">
        <v>563</v>
      </c>
      <c r="W675" s="802" t="s">
        <v>648</v>
      </c>
      <c r="X675" s="802" t="s">
        <v>662</v>
      </c>
      <c r="Y675" s="802" t="s">
        <v>703</v>
      </c>
      <c r="Z675" s="802" t="s">
        <v>748</v>
      </c>
      <c r="AA675" s="802" t="s">
        <v>803</v>
      </c>
      <c r="AB675" s="802" t="s">
        <v>821</v>
      </c>
      <c r="AC675" s="802" t="s">
        <v>836</v>
      </c>
      <c r="AD675" s="802" t="s">
        <v>840</v>
      </c>
      <c r="AE675" s="802" t="s">
        <v>936</v>
      </c>
      <c r="AF675" s="802" t="s">
        <v>943</v>
      </c>
      <c r="AG675" s="802" t="s">
        <v>1043</v>
      </c>
    </row>
    <row r="676" spans="1:33" ht="13.5" customHeight="1" thickBot="1" x14ac:dyDescent="0.25">
      <c r="A676" s="1031"/>
      <c r="B676" s="818"/>
      <c r="C676" s="818"/>
      <c r="D676" s="818"/>
      <c r="E676" s="818"/>
      <c r="F676" s="818"/>
      <c r="G676" s="818"/>
      <c r="H676" s="818"/>
      <c r="I676" s="818"/>
      <c r="J676" s="818"/>
      <c r="K676" s="818"/>
      <c r="L676" s="818"/>
      <c r="M676" s="818"/>
      <c r="N676" s="777"/>
      <c r="O676" s="818"/>
      <c r="P676" s="818"/>
      <c r="Q676" s="818"/>
      <c r="R676" s="818"/>
      <c r="S676" s="818"/>
      <c r="T676" s="818"/>
      <c r="U676" s="818"/>
      <c r="V676" s="818"/>
      <c r="W676" s="818"/>
      <c r="X676" s="818"/>
      <c r="Y676" s="818"/>
      <c r="Z676" s="818"/>
      <c r="AA676" s="818"/>
      <c r="AB676" s="818"/>
      <c r="AC676" s="818"/>
      <c r="AD676" s="818"/>
      <c r="AE676" s="818"/>
      <c r="AF676" s="818"/>
      <c r="AG676" s="818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0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77" s="46">
        <f>IFERROR(Y105*1,"0")+IFERROR(Y106*1,"0")+IFERROR(Y107*1,"0")+IFERROR(Y111*1,"0")+IFERROR(Y112*1,"0")+IFERROR(Y113*1,"0")+IFERROR(Y114*1,"0")+IFERROR(Y115*1,"0")+IFERROR(Y116*1,"0")</f>
        <v>0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0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0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330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0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M17:M18"/>
    <mergeCell ref="A602:Z602"/>
    <mergeCell ref="P336:T336"/>
    <mergeCell ref="O17:O18"/>
    <mergeCell ref="P258:V258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575:T575"/>
    <mergeCell ref="D605:E605"/>
    <mergeCell ref="P178:T178"/>
    <mergeCell ref="P105:T105"/>
    <mergeCell ref="P547:T547"/>
    <mergeCell ref="D257:E257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P83:T83"/>
    <mergeCell ref="P582:T582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537:V537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V6:W9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544:T544"/>
    <mergeCell ref="P427:T427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D1:F1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P129:T129"/>
    <mergeCell ref="P63:T63"/>
    <mergeCell ref="A53:O54"/>
    <mergeCell ref="P194:T194"/>
    <mergeCell ref="P250:T250"/>
    <mergeCell ref="D606:E606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P475:V475"/>
    <mergeCell ref="D527:E527"/>
    <mergeCell ref="D356:E356"/>
    <mergeCell ref="P542:T542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75:D676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R1:T1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479:E479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2025-01-28T08:57:22Z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