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C154016-666A-4C34-B664-02E828FA81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1" i="1" s="1"/>
  <c r="BO22" i="1"/>
  <c r="BM22" i="1"/>
  <c r="X668" i="1" s="1"/>
  <c r="Y22" i="1"/>
  <c r="P22" i="1"/>
  <c r="H10" i="1"/>
  <c r="A9" i="1"/>
  <c r="D7" i="1"/>
  <c r="Q6" i="1"/>
  <c r="P2" i="1"/>
  <c r="BP68" i="1" l="1"/>
  <c r="BN68" i="1"/>
  <c r="Z68" i="1"/>
  <c r="Y77" i="1"/>
  <c r="BP76" i="1"/>
  <c r="BN76" i="1"/>
  <c r="Z76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E677" i="1"/>
  <c r="Y108" i="1"/>
  <c r="BP105" i="1"/>
  <c r="BN105" i="1"/>
  <c r="Z105" i="1"/>
  <c r="BP113" i="1"/>
  <c r="BN113" i="1"/>
  <c r="Z113" i="1"/>
  <c r="BP116" i="1"/>
  <c r="BN116" i="1"/>
  <c r="Z116" i="1"/>
  <c r="F677" i="1"/>
  <c r="Y126" i="1"/>
  <c r="BP121" i="1"/>
  <c r="BN121" i="1"/>
  <c r="Z121" i="1"/>
  <c r="Y127" i="1"/>
  <c r="BP125" i="1"/>
  <c r="BN125" i="1"/>
  <c r="Z125" i="1"/>
  <c r="Z143" i="1"/>
  <c r="Z201" i="1"/>
  <c r="F10" i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Z53" i="1" s="1"/>
  <c r="BP51" i="1"/>
  <c r="BN51" i="1"/>
  <c r="Z51" i="1"/>
  <c r="BP64" i="1"/>
  <c r="BN64" i="1"/>
  <c r="Z64" i="1"/>
  <c r="H9" i="1"/>
  <c r="B677" i="1"/>
  <c r="Y23" i="1"/>
  <c r="BP22" i="1"/>
  <c r="BN22" i="1"/>
  <c r="Z22" i="1"/>
  <c r="Z23" i="1" s="1"/>
  <c r="X669" i="1"/>
  <c r="X670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Z77" i="1" s="1"/>
  <c r="BP82" i="1"/>
  <c r="BN82" i="1"/>
  <c r="Z82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Z101" i="1" s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Z212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Z300" i="1"/>
  <c r="BP298" i="1"/>
  <c r="BN298" i="1"/>
  <c r="Z298" i="1"/>
  <c r="BP307" i="1"/>
  <c r="BN307" i="1"/>
  <c r="Z307" i="1"/>
  <c r="Z310" i="1" s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Z385" i="1" s="1"/>
  <c r="BP384" i="1"/>
  <c r="BN384" i="1"/>
  <c r="Z384" i="1"/>
  <c r="Z416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Z504" i="1" s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29" i="1"/>
  <c r="Z133" i="1" s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Z166" i="1" s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Z288" i="1" s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Z399" i="1" s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BP403" i="1"/>
  <c r="BN403" i="1"/>
  <c r="Z403" i="1"/>
  <c r="Z405" i="1" s="1"/>
  <c r="Y417" i="1"/>
  <c r="BP422" i="1"/>
  <c r="BN422" i="1"/>
  <c r="Z422" i="1"/>
  <c r="Z431" i="1" s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Z470" i="1" s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Z556" i="1" s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Z585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40" i="1" l="1"/>
  <c r="Z579" i="1"/>
  <c r="Z34" i="1"/>
  <c r="Y667" i="1"/>
  <c r="Y669" i="1"/>
  <c r="Z108" i="1"/>
  <c r="Z619" i="1"/>
  <c r="Z457" i="1"/>
  <c r="Z441" i="1"/>
  <c r="Z369" i="1"/>
  <c r="Z223" i="1"/>
  <c r="Z179" i="1"/>
  <c r="Z155" i="1"/>
  <c r="Z376" i="1"/>
  <c r="Z258" i="1"/>
  <c r="Z246" i="1"/>
  <c r="Z117" i="1"/>
  <c r="Z70" i="1"/>
  <c r="Z672" i="1" s="1"/>
  <c r="Y668" i="1"/>
  <c r="Y670" i="1" s="1"/>
  <c r="Y671" i="1"/>
  <c r="Z126" i="1"/>
  <c r="Z86" i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<sst xmlns="http://schemas.openxmlformats.org/spreadsheetml/2006/main" count="3166" uniqueCount="1090">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</sst>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55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45683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10</v>
      </c>
      <c r="Y48" s="780">
        <f t="shared" si="6"/>
        <v>10.8</v>
      </c>
      <c r="Z48" s="36">
        <f>IFERROR(IF(Y48=0,"",ROUNDUP(Y48/H48,0)*0.01898),"")</f>
        <v>1.898E-2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10.402777777777777</v>
      </c>
      <c r="BN48" s="64">
        <f t="shared" si="8"/>
        <v>11.234999999999999</v>
      </c>
      <c r="BO48" s="64">
        <f t="shared" si="9"/>
        <v>1.4467592592592591E-2</v>
      </c>
      <c r="BP48" s="64">
        <f t="shared" si="10"/>
        <v>1.5625E-2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8</v>
      </c>
      <c r="Y51" s="780">
        <f t="shared" si="6"/>
        <v>8</v>
      </c>
      <c r="Z51" s="36">
        <f>IFERROR(IF(Y51=0,"",ROUNDUP(Y51/H51,0)*0.00902),"")</f>
        <v>1.804E-2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8.42</v>
      </c>
      <c r="BN51" s="64">
        <f t="shared" si="8"/>
        <v>8.42</v>
      </c>
      <c r="BO51" s="64">
        <f t="shared" si="9"/>
        <v>1.5151515151515152E-2</v>
      </c>
      <c r="BP51" s="64">
        <f t="shared" si="10"/>
        <v>1.5151515151515152E-2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2.9259259259259256</v>
      </c>
      <c r="Y53" s="781">
        <f>IFERROR(Y47/H47,"0")+IFERROR(Y48/H48,"0")+IFERROR(Y49/H49,"0")+IFERROR(Y50/H50,"0")+IFERROR(Y51/H51,"0")+IFERROR(Y52/H52,"0")</f>
        <v>3</v>
      </c>
      <c r="Z53" s="781">
        <f>IFERROR(IF(Z47="",0,Z47),"0")+IFERROR(IF(Z48="",0,Z48),"0")+IFERROR(IF(Z49="",0,Z49),"0")+IFERROR(IF(Z50="",0,Z50),"0")+IFERROR(IF(Z51="",0,Z51),"0")+IFERROR(IF(Z52="",0,Z52),"0")</f>
        <v>3.7019999999999997E-2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18</v>
      </c>
      <c r="Y54" s="781">
        <f>IFERROR(SUM(Y47:Y52),"0")</f>
        <v>18.8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50</v>
      </c>
      <c r="Y63" s="780">
        <f t="shared" si="11"/>
        <v>54</v>
      </c>
      <c r="Z63" s="36">
        <f>IFERROR(IF(Y63=0,"",ROUNDUP(Y63/H63,0)*0.01898),"")</f>
        <v>9.4899999999999998E-2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52.013888888888886</v>
      </c>
      <c r="BN63" s="64">
        <f t="shared" si="13"/>
        <v>56.17499999999999</v>
      </c>
      <c r="BO63" s="64">
        <f t="shared" si="14"/>
        <v>7.2337962962962965E-2</v>
      </c>
      <c r="BP63" s="64">
        <f t="shared" si="15"/>
        <v>7.8125E-2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145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68</v>
      </c>
      <c r="Y69" s="780">
        <f t="shared" si="11"/>
        <v>72</v>
      </c>
      <c r="Z69" s="36">
        <f>IFERROR(IF(Y69=0,"",ROUNDUP(Y69/H69,0)*0.00902),"")</f>
        <v>0.14432</v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71.173333333333332</v>
      </c>
      <c r="BN69" s="64">
        <f t="shared" si="13"/>
        <v>75.36</v>
      </c>
      <c r="BO69" s="64">
        <f t="shared" si="14"/>
        <v>0.11447811447811448</v>
      </c>
      <c r="BP69" s="64">
        <f t="shared" si="15"/>
        <v>0.12121212121212122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19.74074074074074</v>
      </c>
      <c r="Y70" s="781">
        <f>IFERROR(Y62/H62,"0")+IFERROR(Y63/H63,"0")+IFERROR(Y64/H64,"0")+IFERROR(Y65/H65,"0")+IFERROR(Y66/H66,"0")+IFERROR(Y67/H67,"0")+IFERROR(Y68/H68,"0")+IFERROR(Y69/H69,"0")</f>
        <v>21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0.23921999999999999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118</v>
      </c>
      <c r="Y71" s="781">
        <f>IFERROR(SUM(Y62:Y69),"0")</f>
        <v>126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70</v>
      </c>
      <c r="Y73" s="780">
        <f>IFERROR(IF(X73="",0,CEILING((X73/$H73),1)*$H73),"")</f>
        <v>75.600000000000009</v>
      </c>
      <c r="Z73" s="36">
        <f>IFERROR(IF(Y73=0,"",ROUNDUP(Y73/H73,0)*0.01898),"")</f>
        <v>0.13286000000000001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72.819444444444429</v>
      </c>
      <c r="BN73" s="64">
        <f>IFERROR(Y73*I73/H73,"0")</f>
        <v>78.64500000000001</v>
      </c>
      <c r="BO73" s="64">
        <f>IFERROR(1/J73*(X73/H73),"0")</f>
        <v>0.10127314814814814</v>
      </c>
      <c r="BP73" s="64">
        <f>IFERROR(1/J73*(Y73/H73),"0")</f>
        <v>0.109375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145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90</v>
      </c>
      <c r="Y76" s="780">
        <f>IFERROR(IF(X76="",0,CEILING((X76/$H76),1)*$H76),"")</f>
        <v>91.800000000000011</v>
      </c>
      <c r="Z76" s="36">
        <f>IFERROR(IF(Y76=0,"",ROUNDUP(Y76/H76,0)*0.00651),"")</f>
        <v>0.22134000000000001</v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95.999999999999986</v>
      </c>
      <c r="BN76" s="64">
        <f>IFERROR(Y76*I76/H76,"0")</f>
        <v>97.92</v>
      </c>
      <c r="BO76" s="64">
        <f>IFERROR(1/J76*(X76/H76),"0")</f>
        <v>0.18315018315018314</v>
      </c>
      <c r="BP76" s="64">
        <f>IFERROR(1/J76*(Y76/H76),"0")</f>
        <v>0.18681318681318682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39.81481481481481</v>
      </c>
      <c r="Y77" s="781">
        <f>IFERROR(Y73/H73,"0")+IFERROR(Y74/H74,"0")+IFERROR(Y75/H75,"0")+IFERROR(Y76/H76,"0")</f>
        <v>41</v>
      </c>
      <c r="Z77" s="781">
        <f>IFERROR(IF(Z73="",0,Z73),"0")+IFERROR(IF(Z74="",0,Z74),"0")+IFERROR(IF(Z75="",0,Z75),"0")+IFERROR(IF(Z76="",0,Z76),"0")</f>
        <v>0.35420000000000001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160</v>
      </c>
      <c r="Y78" s="781">
        <f>IFERROR(SUM(Y73:Y76),"0")</f>
        <v>167.40000000000003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20</v>
      </c>
      <c r="Y105" s="780">
        <f>IFERROR(IF(X105="",0,CEILING((X105/$H105),1)*$H105),"")</f>
        <v>21.6</v>
      </c>
      <c r="Z105" s="36">
        <f>IFERROR(IF(Y105=0,"",ROUNDUP(Y105/H105,0)*0.01898),"")</f>
        <v>3.7960000000000001E-2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20.805555555555554</v>
      </c>
      <c r="BN105" s="64">
        <f>IFERROR(Y105*I105/H105,"0")</f>
        <v>22.47</v>
      </c>
      <c r="BO105" s="64">
        <f>IFERROR(1/J105*(X105/H105),"0")</f>
        <v>2.8935185185185182E-2</v>
      </c>
      <c r="BP105" s="64">
        <f>IFERROR(1/J105*(Y105/H105),"0")</f>
        <v>3.125E-2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77</v>
      </c>
      <c r="Y107" s="780">
        <f>IFERROR(IF(X107="",0,CEILING((X107/$H107),1)*$H107),"")</f>
        <v>81</v>
      </c>
      <c r="Z107" s="36">
        <f>IFERROR(IF(Y107=0,"",ROUNDUP(Y107/H107,0)*0.00902),"")</f>
        <v>0.16236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80.593333333333334</v>
      </c>
      <c r="BN107" s="64">
        <f>IFERROR(Y107*I107/H107,"0")</f>
        <v>84.78</v>
      </c>
      <c r="BO107" s="64">
        <f>IFERROR(1/J107*(X107/H107),"0")</f>
        <v>0.12962962962962962</v>
      </c>
      <c r="BP107" s="64">
        <f>IFERROR(1/J107*(Y107/H107),"0")</f>
        <v>0.13636363636363635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18.962962962962962</v>
      </c>
      <c r="Y108" s="781">
        <f>IFERROR(Y105/H105,"0")+IFERROR(Y106/H106,"0")+IFERROR(Y107/H107,"0")</f>
        <v>20</v>
      </c>
      <c r="Z108" s="781">
        <f>IFERROR(IF(Z105="",0,Z105),"0")+IFERROR(IF(Z106="",0,Z106),"0")+IFERROR(IF(Z107="",0,Z107),"0")</f>
        <v>0.20032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97</v>
      </c>
      <c r="Y109" s="781">
        <f>IFERROR(SUM(Y105:Y107),"0")</f>
        <v>102.6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15</v>
      </c>
      <c r="Y112" s="780">
        <f t="shared" si="26"/>
        <v>16.8</v>
      </c>
      <c r="Z112" s="36">
        <f>IFERROR(IF(Y112=0,"",ROUNDUP(Y112/H112,0)*0.01898),"")</f>
        <v>3.7960000000000001E-2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15.926785714285714</v>
      </c>
      <c r="BN112" s="64">
        <f t="shared" si="28"/>
        <v>17.838000000000001</v>
      </c>
      <c r="BO112" s="64">
        <f t="shared" si="29"/>
        <v>2.7901785714285712E-2</v>
      </c>
      <c r="BP112" s="64">
        <f t="shared" si="30"/>
        <v>3.125E-2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72</v>
      </c>
      <c r="Y113" s="780">
        <f t="shared" si="26"/>
        <v>72.900000000000006</v>
      </c>
      <c r="Z113" s="36">
        <f>IFERROR(IF(Y113=0,"",ROUNDUP(Y113/H113,0)*0.00651),"")</f>
        <v>0.17577000000000001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78.719999999999985</v>
      </c>
      <c r="BN113" s="64">
        <f t="shared" si="28"/>
        <v>79.703999999999994</v>
      </c>
      <c r="BO113" s="64">
        <f t="shared" si="29"/>
        <v>0.14652014652014653</v>
      </c>
      <c r="BP113" s="64">
        <f t="shared" si="30"/>
        <v>0.14835164835164835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28.452380952380949</v>
      </c>
      <c r="Y117" s="781">
        <f>IFERROR(Y111/H111,"0")+IFERROR(Y112/H112,"0")+IFERROR(Y113/H113,"0")+IFERROR(Y114/H114,"0")+IFERROR(Y115/H115,"0")+IFERROR(Y116/H116,"0")</f>
        <v>29</v>
      </c>
      <c r="Z117" s="781">
        <f>IFERROR(IF(Z111="",0,Z111),"0")+IFERROR(IF(Z112="",0,Z112),"0")+IFERROR(IF(Z113="",0,Z113),"0")+IFERROR(IF(Z114="",0,Z114),"0")+IFERROR(IF(Z115="",0,Z115),"0")+IFERROR(IF(Z116="",0,Z116),"0")</f>
        <v>0.21373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87</v>
      </c>
      <c r="Y118" s="781">
        <f>IFERROR(SUM(Y111:Y116),"0")</f>
        <v>89.7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68</v>
      </c>
      <c r="Y124" s="780">
        <f>IFERROR(IF(X124="",0,CEILING((X124/$H124),1)*$H124),"")</f>
        <v>72</v>
      </c>
      <c r="Z124" s="36">
        <f>IFERROR(IF(Y124=0,"",ROUNDUP(Y124/H124,0)*0.00902),"")</f>
        <v>0.14432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71.173333333333332</v>
      </c>
      <c r="BN124" s="64">
        <f>IFERROR(Y124*I124/H124,"0")</f>
        <v>75.36</v>
      </c>
      <c r="BO124" s="64">
        <f>IFERROR(1/J124*(X124/H124),"0")</f>
        <v>0.11447811447811448</v>
      </c>
      <c r="BP124" s="64">
        <f>IFERROR(1/J124*(Y124/H124),"0")</f>
        <v>0.12121212121212122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15.111111111111111</v>
      </c>
      <c r="Y126" s="781">
        <f>IFERROR(Y121/H121,"0")+IFERROR(Y122/H122,"0")+IFERROR(Y123/H123,"0")+IFERROR(Y124/H124,"0")+IFERROR(Y125/H125,"0")</f>
        <v>16</v>
      </c>
      <c r="Z126" s="781">
        <f>IFERROR(IF(Z121="",0,Z121),"0")+IFERROR(IF(Z122="",0,Z122),"0")+IFERROR(IF(Z123="",0,Z123),"0")+IFERROR(IF(Z124="",0,Z124),"0")+IFERROR(IF(Z125="",0,Z125),"0")</f>
        <v>0.14432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68</v>
      </c>
      <c r="Y127" s="781">
        <f>IFERROR(SUM(Y121:Y125),"0")</f>
        <v>72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12</v>
      </c>
      <c r="Y130" s="780">
        <f>IFERROR(IF(X130="",0,CEILING((X130/$H130),1)*$H130),"")</f>
        <v>12</v>
      </c>
      <c r="Z130" s="36">
        <f>IFERROR(IF(Y130=0,"",ROUNDUP(Y130/H130,0)*0.00502),"")</f>
        <v>2.5100000000000001E-2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12.5</v>
      </c>
      <c r="BN130" s="64">
        <f>IFERROR(Y130*I130/H130,"0")</f>
        <v>12.5</v>
      </c>
      <c r="BO130" s="64">
        <f>IFERROR(1/J130*(X130/H130),"0")</f>
        <v>2.1367521367521368E-2</v>
      </c>
      <c r="BP130" s="64">
        <f>IFERROR(1/J130*(Y130/H130),"0")</f>
        <v>2.1367521367521368E-2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5</v>
      </c>
      <c r="Y133" s="781">
        <f>IFERROR(Y129/H129,"0")+IFERROR(Y130/H130,"0")+IFERROR(Y131/H131,"0")+IFERROR(Y132/H132,"0")</f>
        <v>5</v>
      </c>
      <c r="Z133" s="781">
        <f>IFERROR(IF(Z129="",0,Z129),"0")+IFERROR(IF(Z130="",0,Z130),"0")+IFERROR(IF(Z131="",0,Z131),"0")+IFERROR(IF(Z132="",0,Z132),"0")</f>
        <v>2.5100000000000001E-2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12</v>
      </c>
      <c r="Y134" s="781">
        <f>IFERROR(SUM(Y129:Y132),"0")</f>
        <v>12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17</v>
      </c>
      <c r="Y139" s="780">
        <f t="shared" si="31"/>
        <v>17.82</v>
      </c>
      <c r="Z139" s="36">
        <f>IFERROR(IF(Y139=0,"",ROUNDUP(Y139/H139,0)*0.00651),"")</f>
        <v>5.8590000000000003E-2</v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19.112121212121213</v>
      </c>
      <c r="BN139" s="64">
        <f t="shared" si="33"/>
        <v>20.034000000000002</v>
      </c>
      <c r="BO139" s="64">
        <f t="shared" si="34"/>
        <v>4.7175047175047183E-2</v>
      </c>
      <c r="BP139" s="64">
        <f t="shared" si="35"/>
        <v>4.9450549450549455E-2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140</v>
      </c>
      <c r="Y140" s="780">
        <f t="shared" si="31"/>
        <v>140.4</v>
      </c>
      <c r="Z140" s="36">
        <f>IFERROR(IF(Y140=0,"",ROUNDUP(Y140/H140,0)*0.00651),"")</f>
        <v>0.33851999999999999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153.06666666666663</v>
      </c>
      <c r="BN140" s="64">
        <f t="shared" si="33"/>
        <v>153.50399999999999</v>
      </c>
      <c r="BO140" s="64">
        <f t="shared" si="34"/>
        <v>0.28490028490028491</v>
      </c>
      <c r="BP140" s="64">
        <f t="shared" si="35"/>
        <v>0.28571428571428575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60.437710437710436</v>
      </c>
      <c r="Y143" s="781">
        <f>IFERROR(Y136/H136,"0")+IFERROR(Y137/H137,"0")+IFERROR(Y138/H138,"0")+IFERROR(Y139/H139,"0")+IFERROR(Y140/H140,"0")+IFERROR(Y141/H141,"0")+IFERROR(Y142/H142,"0")</f>
        <v>61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0.39710999999999996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157</v>
      </c>
      <c r="Y144" s="781">
        <f>IFERROR(SUM(Y136:Y142),"0")</f>
        <v>158.22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8</v>
      </c>
      <c r="Y153" s="780">
        <f>IFERROR(IF(X153="",0,CEILING((X153/$H153),1)*$H153),"")</f>
        <v>9.6000000000000014</v>
      </c>
      <c r="Z153" s="36">
        <f>IFERROR(IF(Y153=0,"",ROUNDUP(Y153/H153,0)*0.00651),"")</f>
        <v>1.9529999999999999E-2</v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8.4499999999999993</v>
      </c>
      <c r="BN153" s="64">
        <f>IFERROR(Y153*I153/H153,"0")</f>
        <v>10.139999999999999</v>
      </c>
      <c r="BO153" s="64">
        <f>IFERROR(1/J153*(X153/H153),"0")</f>
        <v>1.3736263736263738E-2</v>
      </c>
      <c r="BP153" s="64">
        <f>IFERROR(1/J153*(Y153/H153),"0")</f>
        <v>1.6483516483516487E-2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2.5</v>
      </c>
      <c r="Y155" s="781">
        <f>IFERROR(Y152/H152,"0")+IFERROR(Y153/H153,"0")+IFERROR(Y154/H154,"0")</f>
        <v>3.0000000000000004</v>
      </c>
      <c r="Z155" s="781">
        <f>IFERROR(IF(Z152="",0,Z152),"0")+IFERROR(IF(Z153="",0,Z153),"0")+IFERROR(IF(Z154="",0,Z154),"0")</f>
        <v>1.9529999999999999E-2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8</v>
      </c>
      <c r="Y156" s="781">
        <f>IFERROR(SUM(Y152:Y154),"0")</f>
        <v>9.6000000000000014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11</v>
      </c>
      <c r="Y158" s="780">
        <f>IFERROR(IF(X158="",0,CEILING((X158/$H158),1)*$H158),"")</f>
        <v>11.2</v>
      </c>
      <c r="Z158" s="36">
        <f>IFERROR(IF(Y158=0,"",ROUNDUP(Y158/H158,0)*0.00651),"")</f>
        <v>2.6040000000000001E-2</v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12.052857142857142</v>
      </c>
      <c r="BN158" s="64">
        <f>IFERROR(Y158*I158/H158,"0")</f>
        <v>12.271999999999998</v>
      </c>
      <c r="BO158" s="64">
        <f>IFERROR(1/J158*(X158/H158),"0")</f>
        <v>2.1585557299843017E-2</v>
      </c>
      <c r="BP158" s="64">
        <f>IFERROR(1/J158*(Y158/H158),"0")</f>
        <v>2.197802197802198E-2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3.9285714285714288</v>
      </c>
      <c r="Y160" s="781">
        <f>IFERROR(Y158/H158,"0")+IFERROR(Y159/H159,"0")</f>
        <v>4</v>
      </c>
      <c r="Z160" s="781">
        <f>IFERROR(IF(Z158="",0,Z158),"0")+IFERROR(IF(Z159="",0,Z159),"0")</f>
        <v>2.6040000000000001E-2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11</v>
      </c>
      <c r="Y161" s="781">
        <f>IFERROR(SUM(Y158:Y159),"0")</f>
        <v>11.2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14</v>
      </c>
      <c r="Y165" s="780">
        <f>IFERROR(IF(X165="",0,CEILING((X165/$H165),1)*$H165),"")</f>
        <v>15.84</v>
      </c>
      <c r="Z165" s="36">
        <f>IFERROR(IF(Y165=0,"",ROUNDUP(Y165/H165,0)*0.00651),"")</f>
        <v>3.9059999999999997E-2</v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15.421212121212118</v>
      </c>
      <c r="BN165" s="64">
        <f>IFERROR(Y165*I165/H165,"0")</f>
        <v>17.448</v>
      </c>
      <c r="BO165" s="64">
        <f>IFERROR(1/J165*(X165/H165),"0")</f>
        <v>2.913752913752914E-2</v>
      </c>
      <c r="BP165" s="64">
        <f>IFERROR(1/J165*(Y165/H165),"0")</f>
        <v>3.2967032967032968E-2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5.3030303030303028</v>
      </c>
      <c r="Y166" s="781">
        <f>IFERROR(Y163/H163,"0")+IFERROR(Y164/H164,"0")+IFERROR(Y165/H165,"0")</f>
        <v>6</v>
      </c>
      <c r="Z166" s="781">
        <f>IFERROR(IF(Z163="",0,Z163),"0")+IFERROR(IF(Z164="",0,Z164),"0")+IFERROR(IF(Z165="",0,Z165),"0")</f>
        <v>3.9059999999999997E-2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14</v>
      </c>
      <c r="Y167" s="781">
        <f>IFERROR(SUM(Y163:Y165),"0")</f>
        <v>15.84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40</v>
      </c>
      <c r="Y170" s="780">
        <f>IFERROR(IF(X170="",0,CEILING((X170/$H170),1)*$H170),"")</f>
        <v>40</v>
      </c>
      <c r="Z170" s="36">
        <f>IFERROR(IF(Y170=0,"",ROUNDUP(Y170/H170,0)*0.00902),"")</f>
        <v>9.0200000000000002E-2</v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42.1</v>
      </c>
      <c r="BN170" s="64">
        <f>IFERROR(Y170*I170/H170,"0")</f>
        <v>42.1</v>
      </c>
      <c r="BO170" s="64">
        <f>IFERROR(1/J170*(X170/H170),"0")</f>
        <v>7.575757575757576E-2</v>
      </c>
      <c r="BP170" s="64">
        <f>IFERROR(1/J170*(Y170/H170),"0")</f>
        <v>7.575757575757576E-2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10</v>
      </c>
      <c r="Y171" s="781">
        <f>IFERROR(Y170/H170,"0")</f>
        <v>10</v>
      </c>
      <c r="Z171" s="781">
        <f>IFERROR(IF(Z170="",0,Z170),"0")</f>
        <v>9.0200000000000002E-2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40</v>
      </c>
      <c r="Y172" s="781">
        <f>IFERROR(SUM(Y170:Y170),"0")</f>
        <v>40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34</v>
      </c>
      <c r="Y183" s="780">
        <f>IFERROR(IF(X183="",0,CEILING((X183/$H183),1)*$H183),"")</f>
        <v>36</v>
      </c>
      <c r="Z183" s="36">
        <f>IFERROR(IF(Y183=0,"",ROUNDUP(Y183/H183,0)*0.00651),"")</f>
        <v>7.8119999999999995E-2</v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36.856000000000002</v>
      </c>
      <c r="BN183" s="64">
        <f>IFERROR(Y183*I183/H183,"0")</f>
        <v>39.023999999999994</v>
      </c>
      <c r="BO183" s="64">
        <f>IFERROR(1/J183*(X183/H183),"0")</f>
        <v>6.2271062271062279E-2</v>
      </c>
      <c r="BP183" s="64">
        <f>IFERROR(1/J183*(Y183/H183),"0")</f>
        <v>6.5934065934065936E-2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11.333333333333334</v>
      </c>
      <c r="Y184" s="781">
        <f>IFERROR(Y182/H182,"0")+IFERROR(Y183/H183,"0")</f>
        <v>12</v>
      </c>
      <c r="Z184" s="781">
        <f>IFERROR(IF(Z182="",0,Z182),"0")+IFERROR(IF(Z183="",0,Z183),"0")</f>
        <v>7.8119999999999995E-2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34</v>
      </c>
      <c r="Y185" s="781">
        <f>IFERROR(SUM(Y182:Y183),"0")</f>
        <v>36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21</v>
      </c>
      <c r="Y196" s="780">
        <f t="shared" si="36"/>
        <v>21</v>
      </c>
      <c r="Z196" s="36">
        <f>IFERROR(IF(Y196=0,"",ROUNDUP(Y196/H196,0)*0.00502),"")</f>
        <v>5.0200000000000002E-2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22.299999999999997</v>
      </c>
      <c r="BN196" s="64">
        <f t="shared" si="38"/>
        <v>22.299999999999997</v>
      </c>
      <c r="BO196" s="64">
        <f t="shared" si="39"/>
        <v>4.2735042735042736E-2</v>
      </c>
      <c r="BP196" s="64">
        <f t="shared" si="40"/>
        <v>4.2735042735042736E-2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10</v>
      </c>
      <c r="Y201" s="781">
        <f>IFERROR(Y193/H193,"0")+IFERROR(Y194/H194,"0")+IFERROR(Y195/H195,"0")+IFERROR(Y196/H196,"0")+IFERROR(Y197/H197,"0")+IFERROR(Y198/H198,"0")+IFERROR(Y199/H199,"0")+IFERROR(Y200/H200,"0")</f>
        <v>10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5.0200000000000002E-2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21</v>
      </c>
      <c r="Y202" s="781">
        <f>IFERROR(SUM(Y193:Y200),"0")</f>
        <v>21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20</v>
      </c>
      <c r="Y232" s="780">
        <f t="shared" si="46"/>
        <v>21.599999999999998</v>
      </c>
      <c r="Z232" s="36">
        <f t="shared" si="51"/>
        <v>5.8590000000000003E-2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22.100000000000005</v>
      </c>
      <c r="BN232" s="64">
        <f t="shared" si="48"/>
        <v>23.868000000000002</v>
      </c>
      <c r="BO232" s="64">
        <f t="shared" si="49"/>
        <v>4.5787545787545791E-2</v>
      </c>
      <c r="BP232" s="64">
        <f t="shared" si="50"/>
        <v>4.9450549450549455E-2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20</v>
      </c>
      <c r="Y233" s="780">
        <f t="shared" si="46"/>
        <v>21.599999999999998</v>
      </c>
      <c r="Z233" s="36">
        <f t="shared" si="51"/>
        <v>5.8590000000000003E-2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22.100000000000005</v>
      </c>
      <c r="BN233" s="64">
        <f t="shared" si="48"/>
        <v>23.868000000000002</v>
      </c>
      <c r="BO233" s="64">
        <f t="shared" si="49"/>
        <v>4.5787545787545791E-2</v>
      </c>
      <c r="BP233" s="64">
        <f t="shared" si="50"/>
        <v>4.9450549450549455E-2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16.666666666666668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18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0.11718000000000001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40</v>
      </c>
      <c r="Y238" s="781">
        <f>IFERROR(SUM(Y226:Y236),"0")</f>
        <v>43.199999999999996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16</v>
      </c>
      <c r="Y308" s="780">
        <f t="shared" si="72"/>
        <v>16.8</v>
      </c>
      <c r="Z308" s="36">
        <f>IFERROR(IF(Y308=0,"",ROUNDUP(Y308/H308,0)*0.00651),"")</f>
        <v>4.5569999999999999E-2</v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17.200000000000003</v>
      </c>
      <c r="BN308" s="64">
        <f t="shared" si="74"/>
        <v>18.060000000000002</v>
      </c>
      <c r="BO308" s="64">
        <f t="shared" si="75"/>
        <v>3.6630036630036632E-2</v>
      </c>
      <c r="BP308" s="64">
        <f t="shared" si="76"/>
        <v>3.8461538461538471E-2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6.666666666666667</v>
      </c>
      <c r="Y310" s="781">
        <f>IFERROR(Y304/H304,"0")+IFERROR(Y305/H305,"0")+IFERROR(Y306/H306,"0")+IFERROR(Y307/H307,"0")+IFERROR(Y308/H308,"0")+IFERROR(Y309/H309,"0")</f>
        <v>7.0000000000000009</v>
      </c>
      <c r="Z310" s="781">
        <f>IFERROR(IF(Z304="",0,Z304),"0")+IFERROR(IF(Z305="",0,Z305),"0")+IFERROR(IF(Z306="",0,Z306),"0")+IFERROR(IF(Z307="",0,Z307),"0")+IFERROR(IF(Z308="",0,Z308),"0")+IFERROR(IF(Z309="",0,Z309),"0")</f>
        <v>4.5569999999999999E-2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16</v>
      </c>
      <c r="Y311" s="781">
        <f>IFERROR(SUM(Y304:Y309),"0")</f>
        <v>16.8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7</v>
      </c>
      <c r="Y346" s="780">
        <f>IFERROR(IF(X346="",0,CEILING((X346/$H346),1)*$H346),"")</f>
        <v>8.4</v>
      </c>
      <c r="Z346" s="36">
        <f>IFERROR(IF(Y346=0,"",ROUNDUP(Y346/H346,0)*0.00502),"")</f>
        <v>2.0080000000000001E-2</v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7.3333333333333339</v>
      </c>
      <c r="BN346" s="64">
        <f>IFERROR(Y346*I346/H346,"0")</f>
        <v>8.8000000000000007</v>
      </c>
      <c r="BO346" s="64">
        <f>IFERROR(1/J346*(X346/H346),"0")</f>
        <v>1.4245014245014245E-2</v>
      </c>
      <c r="BP346" s="64">
        <f>IFERROR(1/J346*(Y346/H346),"0")</f>
        <v>1.7094017094017096E-2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3.333333333333333</v>
      </c>
      <c r="Y348" s="781">
        <f>IFERROR(Y346/H346,"0")+IFERROR(Y347/H347,"0")</f>
        <v>4</v>
      </c>
      <c r="Z348" s="781">
        <f>IFERROR(IF(Z346="",0,Z346),"0")+IFERROR(IF(Z347="",0,Z347),"0")</f>
        <v>2.0080000000000001E-2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7</v>
      </c>
      <c r="Y349" s="781">
        <f>IFERROR(SUM(Y346:Y347),"0")</f>
        <v>8.4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 t="s">
        <v>145</v>
      </c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60</v>
      </c>
      <c r="Y373" s="780">
        <f>IFERROR(IF(X373="",0,CEILING((X373/$H373),1)*$H373),"")</f>
        <v>63</v>
      </c>
      <c r="Z373" s="36">
        <f>IFERROR(IF(Y373=0,"",ROUNDUP(Y373/H373,0)*0.00902),"")</f>
        <v>0.1353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63.857142857142854</v>
      </c>
      <c r="BN373" s="64">
        <f>IFERROR(Y373*I373/H373,"0")</f>
        <v>67.049999999999983</v>
      </c>
      <c r="BO373" s="64">
        <f>IFERROR(1/J373*(X373/H373),"0")</f>
        <v>0.10822510822510822</v>
      </c>
      <c r="BP373" s="64">
        <f>IFERROR(1/J373*(Y373/H373),"0")</f>
        <v>0.11363636363636365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22</v>
      </c>
      <c r="Y375" s="780">
        <f>IFERROR(IF(X375="",0,CEILING((X375/$H375),1)*$H375),"")</f>
        <v>23.1</v>
      </c>
      <c r="Z375" s="36">
        <f>IFERROR(IF(Y375=0,"",ROUNDUP(Y375/H375,0)*0.00502),"")</f>
        <v>5.5220000000000005E-2</v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23.361904761904761</v>
      </c>
      <c r="BN375" s="64">
        <f>IFERROR(Y375*I375/H375,"0")</f>
        <v>24.53</v>
      </c>
      <c r="BO375" s="64">
        <f>IFERROR(1/J375*(X375/H375),"0")</f>
        <v>4.4770044770044773E-2</v>
      </c>
      <c r="BP375" s="64">
        <f>IFERROR(1/J375*(Y375/H375),"0")</f>
        <v>4.7008547008547015E-2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24.761904761904759</v>
      </c>
      <c r="Y376" s="781">
        <f>IFERROR(Y372/H372,"0")+IFERROR(Y373/H373,"0")+IFERROR(Y374/H374,"0")+IFERROR(Y375/H375,"0")</f>
        <v>26</v>
      </c>
      <c r="Z376" s="781">
        <f>IFERROR(IF(Z372="",0,Z372),"0")+IFERROR(IF(Z373="",0,Z373),"0")+IFERROR(IF(Z374="",0,Z374),"0")+IFERROR(IF(Z375="",0,Z375),"0")</f>
        <v>0.19052000000000002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82</v>
      </c>
      <c r="Y377" s="781">
        <f>IFERROR(SUM(Y372:Y375),"0")</f>
        <v>86.1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224</v>
      </c>
      <c r="Y379" s="780">
        <f t="shared" ref="Y379:Y384" si="82">IFERROR(IF(X379="",0,CEILING((X379/$H379),1)*$H379),"")</f>
        <v>226.2</v>
      </c>
      <c r="Z379" s="36">
        <f>IFERROR(IF(Y379=0,"",ROUNDUP(Y379/H379,0)*0.01898),"")</f>
        <v>0.55042000000000002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238.7323076923077</v>
      </c>
      <c r="BN379" s="64">
        <f t="shared" ref="BN379:BN384" si="84">IFERROR(Y379*I379/H379,"0")</f>
        <v>241.077</v>
      </c>
      <c r="BO379" s="64">
        <f t="shared" ref="BO379:BO384" si="85">IFERROR(1/J379*(X379/H379),"0")</f>
        <v>0.44871794871794873</v>
      </c>
      <c r="BP379" s="64">
        <f t="shared" ref="BP379:BP384" si="86">IFERROR(1/J379*(Y379/H379),"0")</f>
        <v>0.453125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28.717948717948719</v>
      </c>
      <c r="Y385" s="781">
        <f>IFERROR(Y379/H379,"0")+IFERROR(Y380/H380,"0")+IFERROR(Y381/H381,"0")+IFERROR(Y382/H382,"0")+IFERROR(Y383/H383,"0")+IFERROR(Y384/H384,"0")</f>
        <v>29</v>
      </c>
      <c r="Z385" s="781">
        <f>IFERROR(IF(Z379="",0,Z379),"0")+IFERROR(IF(Z380="",0,Z380),"0")+IFERROR(IF(Z381="",0,Z381),"0")+IFERROR(IF(Z382="",0,Z382),"0")+IFERROR(IF(Z383="",0,Z383),"0")+IFERROR(IF(Z384="",0,Z384),"0")</f>
        <v>0.55042000000000002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224</v>
      </c>
      <c r="Y386" s="781">
        <f>IFERROR(SUM(Y379:Y384),"0")</f>
        <v>226.2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10</v>
      </c>
      <c r="Y396" s="780">
        <f>IFERROR(IF(X396="",0,CEILING((X396/$H396),1)*$H396),"")</f>
        <v>12.16</v>
      </c>
      <c r="Z396" s="36">
        <f>IFERROR(IF(Y396=0,"",ROUNDUP(Y396/H396,0)*0.00902),"")</f>
        <v>3.6080000000000001E-2</v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10.953947368421051</v>
      </c>
      <c r="BN396" s="64">
        <f>IFERROR(Y396*I396/H396,"0")</f>
        <v>13.32</v>
      </c>
      <c r="BO396" s="64">
        <f>IFERROR(1/J396*(X396/H396),"0")</f>
        <v>2.4920255183413079E-2</v>
      </c>
      <c r="BP396" s="64">
        <f>IFERROR(1/J396*(Y396/H396),"0")</f>
        <v>3.0303030303030304E-2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5</v>
      </c>
      <c r="Y397" s="780">
        <f>IFERROR(IF(X397="",0,CEILING((X397/$H397),1)*$H397),"")</f>
        <v>5.0999999999999996</v>
      </c>
      <c r="Z397" s="36">
        <f>IFERROR(IF(Y397=0,"",ROUNDUP(Y397/H397,0)*0.00651),"")</f>
        <v>1.302E-2</v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5.7941176470588243</v>
      </c>
      <c r="BN397" s="64">
        <f>IFERROR(Y397*I397/H397,"0")</f>
        <v>5.91</v>
      </c>
      <c r="BO397" s="64">
        <f>IFERROR(1/J397*(X397/H397),"0")</f>
        <v>1.0773540185304893E-2</v>
      </c>
      <c r="BP397" s="64">
        <f>IFERROR(1/J397*(Y397/H397),"0")</f>
        <v>1.098901098901099E-2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10</v>
      </c>
      <c r="Y398" s="780">
        <f>IFERROR(IF(X398="",0,CEILING((X398/$H398),1)*$H398),"")</f>
        <v>10.199999999999999</v>
      </c>
      <c r="Z398" s="36">
        <f>IFERROR(IF(Y398=0,"",ROUNDUP(Y398/H398,0)*0.00651),"")</f>
        <v>2.6040000000000001E-2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11.294117647058822</v>
      </c>
      <c r="BN398" s="64">
        <f>IFERROR(Y398*I398/H398,"0")</f>
        <v>11.52</v>
      </c>
      <c r="BO398" s="64">
        <f>IFERROR(1/J398*(X398/H398),"0")</f>
        <v>2.1547080370609786E-2</v>
      </c>
      <c r="BP398" s="64">
        <f>IFERROR(1/J398*(Y398/H398),"0")</f>
        <v>2.197802197802198E-2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9.1718266253869967</v>
      </c>
      <c r="Y399" s="781">
        <f>IFERROR(Y395/H395,"0")+IFERROR(Y396/H396,"0")+IFERROR(Y397/H397,"0")+IFERROR(Y398/H398,"0")</f>
        <v>10</v>
      </c>
      <c r="Z399" s="781">
        <f>IFERROR(IF(Z395="",0,Z395),"0")+IFERROR(IF(Z396="",0,Z396),"0")+IFERROR(IF(Z397="",0,Z397),"0")+IFERROR(IF(Z398="",0,Z398),"0")</f>
        <v>7.5140000000000012E-2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25</v>
      </c>
      <c r="Y400" s="781">
        <f>IFERROR(SUM(Y395:Y398),"0")</f>
        <v>27.459999999999997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4</v>
      </c>
      <c r="Y402" s="780">
        <f>IFERROR(IF(X402="",0,CEILING((X402/$H402),1)*$H402),"")</f>
        <v>4</v>
      </c>
      <c r="Z402" s="36">
        <f>IFERROR(IF(Y402=0,"",ROUNDUP(Y402/H402,0)*0.00474),"")</f>
        <v>9.4800000000000006E-3</v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4.4800000000000004</v>
      </c>
      <c r="BN402" s="64">
        <f>IFERROR(Y402*I402/H402,"0")</f>
        <v>4.4800000000000004</v>
      </c>
      <c r="BO402" s="64">
        <f>IFERROR(1/J402*(X402/H402),"0")</f>
        <v>8.4033613445378148E-3</v>
      </c>
      <c r="BP402" s="64">
        <f>IFERROR(1/J402*(Y402/H402),"0")</f>
        <v>8.4033613445378148E-3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2</v>
      </c>
      <c r="Y405" s="781">
        <f>IFERROR(Y402/H402,"0")+IFERROR(Y403/H403,"0")+IFERROR(Y404/H404,"0")</f>
        <v>2</v>
      </c>
      <c r="Z405" s="781">
        <f>IFERROR(IF(Z402="",0,Z402),"0")+IFERROR(IF(Z403="",0,Z403),"0")+IFERROR(IF(Z404="",0,Z404),"0")</f>
        <v>9.4800000000000006E-3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4</v>
      </c>
      <c r="Y406" s="781">
        <f>IFERROR(SUM(Y402:Y404),"0")</f>
        <v>4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15</v>
      </c>
      <c r="Y409" s="780">
        <f>IFERROR(IF(X409="",0,CEILING((X409/$H409),1)*$H409),"")</f>
        <v>16.2</v>
      </c>
      <c r="Z409" s="36">
        <f>IFERROR(IF(Y409=0,"",ROUNDUP(Y409/H409,0)*0.00651),"")</f>
        <v>5.8590000000000003E-2</v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16.900000000000002</v>
      </c>
      <c r="BN409" s="64">
        <f>IFERROR(Y409*I409/H409,"0")</f>
        <v>18.251999999999999</v>
      </c>
      <c r="BO409" s="64">
        <f>IFERROR(1/J409*(X409/H409),"0")</f>
        <v>4.5787545787545791E-2</v>
      </c>
      <c r="BP409" s="64">
        <f>IFERROR(1/J409*(Y409/H409),"0")</f>
        <v>4.9450549450549455E-2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8.3333333333333339</v>
      </c>
      <c r="Y410" s="781">
        <f>IFERROR(Y409/H409,"0")</f>
        <v>9</v>
      </c>
      <c r="Z410" s="781">
        <f>IFERROR(IF(Z409="",0,Z409),"0")</f>
        <v>5.8590000000000003E-2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15</v>
      </c>
      <c r="Y411" s="781">
        <f>IFERROR(SUM(Y409:Y409),"0")</f>
        <v>16.2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21</v>
      </c>
      <c r="Y415" s="780">
        <f>IFERROR(IF(X415="",0,CEILING((X415/$H415),1)*$H415),"")</f>
        <v>21</v>
      </c>
      <c r="Z415" s="36">
        <f>IFERROR(IF(Y415=0,"",ROUNDUP(Y415/H415,0)*0.00651),"")</f>
        <v>6.5100000000000005E-2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23.4</v>
      </c>
      <c r="BN415" s="64">
        <f>IFERROR(Y415*I415/H415,"0")</f>
        <v>23.4</v>
      </c>
      <c r="BO415" s="64">
        <f>IFERROR(1/J415*(X415/H415),"0")</f>
        <v>5.4945054945054951E-2</v>
      </c>
      <c r="BP415" s="64">
        <f>IFERROR(1/J415*(Y415/H415),"0")</f>
        <v>5.4945054945054951E-2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10</v>
      </c>
      <c r="Y416" s="781">
        <f>IFERROR(Y413/H413,"0")+IFERROR(Y414/H414,"0")+IFERROR(Y415/H415,"0")</f>
        <v>10</v>
      </c>
      <c r="Z416" s="781">
        <f>IFERROR(IF(Z413="",0,Z413),"0")+IFERROR(IF(Z414="",0,Z414),"0")+IFERROR(IF(Z415="",0,Z415),"0")</f>
        <v>6.5100000000000005E-2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21</v>
      </c>
      <c r="Y417" s="781">
        <f>IFERROR(SUM(Y413:Y415),"0")</f>
        <v>21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180</v>
      </c>
      <c r="Y422" s="780">
        <f t="shared" si="87"/>
        <v>180</v>
      </c>
      <c r="Z422" s="36">
        <f>IFERROR(IF(Y422=0,"",ROUNDUP(Y422/H422,0)*0.02175),"")</f>
        <v>0.26100000000000001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185.76000000000002</v>
      </c>
      <c r="BN422" s="64">
        <f t="shared" si="89"/>
        <v>185.76000000000002</v>
      </c>
      <c r="BO422" s="64">
        <f t="shared" si="90"/>
        <v>0.25</v>
      </c>
      <c r="BP422" s="64">
        <f t="shared" si="91"/>
        <v>0.25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180</v>
      </c>
      <c r="Y426" s="780">
        <f t="shared" si="87"/>
        <v>180</v>
      </c>
      <c r="Z426" s="36">
        <f>IFERROR(IF(Y426=0,"",ROUNDUP(Y426/H426,0)*0.02175),"")</f>
        <v>0.26100000000000001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185.76000000000002</v>
      </c>
      <c r="BN426" s="64">
        <f t="shared" si="89"/>
        <v>185.76000000000002</v>
      </c>
      <c r="BO426" s="64">
        <f t="shared" si="90"/>
        <v>0.25</v>
      </c>
      <c r="BP426" s="64">
        <f t="shared" si="91"/>
        <v>0.25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5</v>
      </c>
      <c r="Y429" s="780">
        <f t="shared" si="87"/>
        <v>5</v>
      </c>
      <c r="Z429" s="36">
        <f>IFERROR(IF(Y429=0,"",ROUNDUP(Y429/H429,0)*0.00902),"")</f>
        <v>9.0200000000000002E-3</v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5.21</v>
      </c>
      <c r="BN429" s="64">
        <f t="shared" si="89"/>
        <v>5.21</v>
      </c>
      <c r="BO429" s="64">
        <f t="shared" si="90"/>
        <v>7.575757575757576E-3</v>
      </c>
      <c r="BP429" s="64">
        <f t="shared" si="91"/>
        <v>7.575757575757576E-3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5</v>
      </c>
      <c r="Y430" s="780">
        <f t="shared" si="87"/>
        <v>5</v>
      </c>
      <c r="Z430" s="36">
        <f>IFERROR(IF(Y430=0,"",ROUNDUP(Y430/H430,0)*0.00902),"")</f>
        <v>9.0200000000000002E-3</v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5.21</v>
      </c>
      <c r="BN430" s="64">
        <f t="shared" si="89"/>
        <v>5.21</v>
      </c>
      <c r="BO430" s="64">
        <f t="shared" si="90"/>
        <v>7.575757575757576E-3</v>
      </c>
      <c r="BP430" s="64">
        <f t="shared" si="91"/>
        <v>7.575757575757576E-3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26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26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0.54004000000000008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370</v>
      </c>
      <c r="Y432" s="781">
        <f>IFERROR(SUM(Y421:Y430),"0")</f>
        <v>370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150</v>
      </c>
      <c r="Y434" s="780">
        <f>IFERROR(IF(X434="",0,CEILING((X434/$H434),1)*$H434),"")</f>
        <v>150</v>
      </c>
      <c r="Z434" s="36">
        <f>IFERROR(IF(Y434=0,"",ROUNDUP(Y434/H434,0)*0.02175),"")</f>
        <v>0.21749999999999997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154.80000000000001</v>
      </c>
      <c r="BN434" s="64">
        <f>IFERROR(Y434*I434/H434,"0")</f>
        <v>154.80000000000001</v>
      </c>
      <c r="BO434" s="64">
        <f>IFERROR(1/J434*(X434/H434),"0")</f>
        <v>0.20833333333333331</v>
      </c>
      <c r="BP434" s="64">
        <f>IFERROR(1/J434*(Y434/H434),"0")</f>
        <v>0.20833333333333331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8</v>
      </c>
      <c r="Y435" s="780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12</v>
      </c>
      <c r="Y436" s="781">
        <f>IFERROR(Y434/H434,"0")+IFERROR(Y435/H435,"0")</f>
        <v>12</v>
      </c>
      <c r="Z436" s="781">
        <f>IFERROR(IF(Z434="",0,Z434),"0")+IFERROR(IF(Z435="",0,Z435),"0")</f>
        <v>0.23553999999999997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158</v>
      </c>
      <c r="Y437" s="781">
        <f>IFERROR(SUM(Y434:Y435),"0")</f>
        <v>158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4</v>
      </c>
      <c r="Y479" s="780">
        <f>IFERROR(IF(X479="",0,CEILING((X479/$H479),1)*$H479),"")</f>
        <v>5.4</v>
      </c>
      <c r="Z479" s="36">
        <f>IFERROR(IF(Y479=0,"",ROUNDUP(Y479/H479,0)*0.00651),"")</f>
        <v>1.302E-2</v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4.2666666666666666</v>
      </c>
      <c r="BN479" s="64">
        <f>IFERROR(Y479*I479/H479,"0")</f>
        <v>5.76</v>
      </c>
      <c r="BO479" s="64">
        <f>IFERROR(1/J479*(X479/H479),"0")</f>
        <v>8.1400081400081394E-3</v>
      </c>
      <c r="BP479" s="64">
        <f>IFERROR(1/J479*(Y479/H479),"0")</f>
        <v>1.098901098901099E-2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1.4814814814814814</v>
      </c>
      <c r="Y480" s="781">
        <f>IFERROR(Y479/H479,"0")</f>
        <v>2</v>
      </c>
      <c r="Z480" s="781">
        <f>IFERROR(IF(Z479="",0,Z479),"0")</f>
        <v>1.302E-2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4</v>
      </c>
      <c r="Y481" s="781">
        <f>IFERROR(SUM(Y479:Y479),"0")</f>
        <v>5.4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7</v>
      </c>
      <c r="Y490" s="780">
        <f t="shared" si="97"/>
        <v>8.4</v>
      </c>
      <c r="Z490" s="36">
        <f t="shared" si="102"/>
        <v>2.0080000000000001E-2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7.4333333333333327</v>
      </c>
      <c r="BN490" s="64">
        <f t="shared" si="99"/>
        <v>8.92</v>
      </c>
      <c r="BO490" s="64">
        <f t="shared" si="100"/>
        <v>1.4245014245014245E-2</v>
      </c>
      <c r="BP490" s="64">
        <f t="shared" si="101"/>
        <v>1.7094017094017096E-2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7</v>
      </c>
      <c r="Y494" s="780">
        <f t="shared" si="97"/>
        <v>8.4</v>
      </c>
      <c r="Z494" s="36">
        <f t="shared" si="102"/>
        <v>2.0080000000000001E-2</v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7.4333333333333327</v>
      </c>
      <c r="BN494" s="64">
        <f t="shared" si="99"/>
        <v>8.92</v>
      </c>
      <c r="BO494" s="64">
        <f t="shared" si="100"/>
        <v>1.4245014245014245E-2</v>
      </c>
      <c r="BP494" s="64">
        <f t="shared" si="101"/>
        <v>1.7094017094017096E-2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7</v>
      </c>
      <c r="Y499" s="780">
        <f t="shared" si="97"/>
        <v>8.4</v>
      </c>
      <c r="Z499" s="36">
        <f t="shared" si="102"/>
        <v>2.0080000000000001E-2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7.4333333333333327</v>
      </c>
      <c r="BN499" s="64">
        <f t="shared" si="99"/>
        <v>8.92</v>
      </c>
      <c r="BO499" s="64">
        <f t="shared" si="100"/>
        <v>1.4245014245014245E-2</v>
      </c>
      <c r="BP499" s="64">
        <f t="shared" si="101"/>
        <v>1.7094017094017096E-2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12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6.0240000000000002E-2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21</v>
      </c>
      <c r="Y505" s="781">
        <f>IFERROR(SUM(Y483:Y503),"0")</f>
        <v>25.200000000000003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13</v>
      </c>
      <c r="Y547" s="780">
        <f t="shared" si="103"/>
        <v>14.4</v>
      </c>
      <c r="Z547" s="36">
        <f>IFERROR(IF(Y547=0,"",ROUNDUP(Y547/H547,0)*0.00902),"")</f>
        <v>3.6080000000000001E-2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13.758333333333333</v>
      </c>
      <c r="BN547" s="64">
        <f t="shared" si="106"/>
        <v>15.24</v>
      </c>
      <c r="BO547" s="64">
        <f t="shared" si="107"/>
        <v>2.7356902356902357E-2</v>
      </c>
      <c r="BP547" s="64">
        <f t="shared" si="108"/>
        <v>3.0303030303030304E-2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3.6111111111111112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4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3.6080000000000001E-2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13</v>
      </c>
      <c r="Y557" s="781">
        <f>IFERROR(SUM(Y541:Y555),"0")</f>
        <v>14.4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6</v>
      </c>
      <c r="Y571" s="780">
        <f t="shared" si="109"/>
        <v>9.6</v>
      </c>
      <c r="Z571" s="36">
        <f>IFERROR(IF(Y571=0,"",ROUNDUP(Y571/H571,0)*0.00902),"")</f>
        <v>1.804E-2</v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8.6624999999999996</v>
      </c>
      <c r="BN571" s="64">
        <f t="shared" si="111"/>
        <v>13.86</v>
      </c>
      <c r="BO571" s="64">
        <f t="shared" si="112"/>
        <v>9.46969696969697E-3</v>
      </c>
      <c r="BP571" s="64">
        <f t="shared" si="113"/>
        <v>1.5151515151515152E-2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6</v>
      </c>
      <c r="Y573" s="780">
        <f t="shared" si="109"/>
        <v>7.2</v>
      </c>
      <c r="Z573" s="36">
        <f>IFERROR(IF(Y573=0,"",ROUNDUP(Y573/H573,0)*0.00902),"")</f>
        <v>1.804E-2</v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6.35</v>
      </c>
      <c r="BN573" s="64">
        <f t="shared" si="111"/>
        <v>7.62</v>
      </c>
      <c r="BO573" s="64">
        <f t="shared" si="112"/>
        <v>1.2626262626262626E-2</v>
      </c>
      <c r="BP573" s="64">
        <f t="shared" si="113"/>
        <v>1.5151515151515152E-2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6</v>
      </c>
      <c r="Y576" s="780">
        <f t="shared" si="109"/>
        <v>7.2</v>
      </c>
      <c r="Z576" s="36">
        <f>IFERROR(IF(Y576=0,"",ROUNDUP(Y576/H576,0)*0.00902),"")</f>
        <v>1.804E-2</v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6.35</v>
      </c>
      <c r="BN576" s="64">
        <f t="shared" si="111"/>
        <v>7.62</v>
      </c>
      <c r="BO576" s="64">
        <f t="shared" si="112"/>
        <v>1.2626262626262626E-2</v>
      </c>
      <c r="BP576" s="64">
        <f t="shared" si="113"/>
        <v>1.5151515151515152E-2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4.583333333333333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6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5.4120000000000001E-2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18</v>
      </c>
      <c r="Y580" s="781">
        <f>IFERROR(SUM(Y565:Y578),"0")</f>
        <v>24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1863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1926.7200000000005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1974.2616808310368</v>
      </c>
      <c r="Y668" s="781">
        <f>IFERROR(SUM(BN22:BN664),"0")</f>
        <v>2043.384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4</v>
      </c>
      <c r="Y669" s="38">
        <f>ROUNDUP(SUM(BP22:BP664),0)</f>
        <v>4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2074.2616808310368</v>
      </c>
      <c r="Y670" s="781">
        <f>GrossWeightTotalR+PalletQtyTotalR*25</f>
        <v>2143.384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400.83818804174831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418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3.9852900000000009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18.8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293.40000000000003</v>
      </c>
      <c r="E677" s="46">
        <f>IFERROR(Y105*1,"0")+IFERROR(Y106*1,"0")+IFERROR(Y107*1,"0")+IFERROR(Y111*1,"0")+IFERROR(Y112*1,"0")+IFERROR(Y113*1,"0")+IFERROR(Y114*1,"0")+IFERROR(Y115*1,"0")+IFERROR(Y116*1,"0")</f>
        <v>192.3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242.22</v>
      </c>
      <c r="G677" s="46">
        <f>IFERROR(Y152*1,"0")+IFERROR(Y153*1,"0")+IFERROR(Y154*1,"0")+IFERROR(Y158*1,"0")+IFERROR(Y159*1,"0")+IFERROR(Y163*1,"0")+IFERROR(Y164*1,"0")+IFERROR(Y165*1,"0")</f>
        <v>36.64</v>
      </c>
      <c r="H677" s="46">
        <f>IFERROR(Y170*1,"0")+IFERROR(Y174*1,"0")+IFERROR(Y175*1,"0")+IFERROR(Y176*1,"0")+IFERROR(Y177*1,"0")+IFERROR(Y178*1,"0")+IFERROR(Y182*1,"0")+IFERROR(Y183*1,"0")</f>
        <v>76</v>
      </c>
      <c r="I677" s="46">
        <f>IFERROR(Y189*1,"0")+IFERROR(Y193*1,"0")+IFERROR(Y194*1,"0")+IFERROR(Y195*1,"0")+IFERROR(Y196*1,"0")+IFERROR(Y197*1,"0")+IFERROR(Y198*1,"0")+IFERROR(Y199*1,"0")+IFERROR(Y200*1,"0")</f>
        <v>21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43.199999999999996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16.8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8.4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343.76</v>
      </c>
      <c r="W677" s="46">
        <f>IFERROR(Y409*1,"0")+IFERROR(Y413*1,"0")+IFERROR(Y414*1,"0")+IFERROR(Y415*1,"0")</f>
        <v>37.200000000000003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528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30.6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38.4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2025-01-28T08:50:20Z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