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F4F3FE-E3D5-40AA-938E-580006DCFB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T67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67" i="1" s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H9" i="1" l="1"/>
  <c r="A10" i="1"/>
  <c r="Y24" i="1"/>
  <c r="Z32" i="1"/>
  <c r="BN32" i="1"/>
  <c r="Y35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Z117" i="1" s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7" i="1"/>
  <c r="BP372" i="1"/>
  <c r="BN372" i="1"/>
  <c r="Z372" i="1"/>
  <c r="Y376" i="1"/>
  <c r="BP380" i="1"/>
  <c r="BN380" i="1"/>
  <c r="Z380" i="1"/>
  <c r="Z385" i="1" s="1"/>
  <c r="BP384" i="1"/>
  <c r="BN384" i="1"/>
  <c r="Z384" i="1"/>
  <c r="Z416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Y504" i="1"/>
  <c r="BP489" i="1"/>
  <c r="BN489" i="1"/>
  <c r="Z489" i="1"/>
  <c r="BP494" i="1"/>
  <c r="BN494" i="1"/>
  <c r="Z494" i="1"/>
  <c r="BP497" i="1"/>
  <c r="BN497" i="1"/>
  <c r="Z49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Y191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501" i="1"/>
  <c r="BN501" i="1"/>
  <c r="Z501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79" i="1" l="1"/>
  <c r="Z441" i="1"/>
  <c r="Y671" i="1"/>
  <c r="Y668" i="1"/>
  <c r="Z258" i="1"/>
  <c r="Z640" i="1"/>
  <c r="Z470" i="1"/>
  <c r="Z34" i="1"/>
  <c r="Y669" i="1"/>
  <c r="Z376" i="1"/>
  <c r="Z246" i="1"/>
  <c r="Z143" i="1"/>
  <c r="Z77" i="1"/>
  <c r="Z672" i="1" s="1"/>
  <c r="Y667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<sst xmlns="http://schemas.openxmlformats.org/spreadsheetml/2006/main" count="3166" uniqueCount="1090">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</sst>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2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45683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100</v>
      </c>
      <c r="Y48" s="780">
        <f t="shared" si="6"/>
        <v>108</v>
      </c>
      <c r="Z48" s="36">
        <f>IFERROR(IF(Y48=0,"",ROUNDUP(Y48/H48,0)*0.01898),"")</f>
        <v>0.1898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104.02777777777777</v>
      </c>
      <c r="BN48" s="64">
        <f t="shared" si="8"/>
        <v>112.34999999999998</v>
      </c>
      <c r="BO48" s="64">
        <f t="shared" si="9"/>
        <v>0.14467592592592593</v>
      </c>
      <c r="BP48" s="64">
        <f t="shared" si="10"/>
        <v>0.15625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9.2592592592592595</v>
      </c>
      <c r="Y53" s="781">
        <f>IFERROR(Y47/H47,"0")+IFERROR(Y48/H48,"0")+IFERROR(Y49/H49,"0")+IFERROR(Y50/H50,"0")+IFERROR(Y51/H51,"0")+IFERROR(Y52/H52,"0")</f>
        <v>10</v>
      </c>
      <c r="Z53" s="781">
        <f>IFERROR(IF(Z47="",0,Z47),"0")+IFERROR(IF(Z48="",0,Z48),"0")+IFERROR(IF(Z49="",0,Z49),"0")+IFERROR(IF(Z50="",0,Z50),"0")+IFERROR(IF(Z51="",0,Z51),"0")+IFERROR(IF(Z52="",0,Z52),"0")</f>
        <v>0.1898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100</v>
      </c>
      <c r="Y54" s="781">
        <f>IFERROR(SUM(Y47:Y52),"0")</f>
        <v>108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100</v>
      </c>
      <c r="Y112" s="780">
        <f t="shared" si="26"/>
        <v>100.80000000000001</v>
      </c>
      <c r="Z112" s="36">
        <f>IFERROR(IF(Y112=0,"",ROUNDUP(Y112/H112,0)*0.01898),"")</f>
        <v>0.22776000000000002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106.17857142857143</v>
      </c>
      <c r="BN112" s="64">
        <f t="shared" si="28"/>
        <v>107.02800000000001</v>
      </c>
      <c r="BO112" s="64">
        <f t="shared" si="29"/>
        <v>0.18601190476190477</v>
      </c>
      <c r="BP112" s="64">
        <f t="shared" si="30"/>
        <v>0.1875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11.904761904761905</v>
      </c>
      <c r="Y117" s="781">
        <f>IFERROR(Y111/H111,"0")+IFERROR(Y112/H112,"0")+IFERROR(Y113/H113,"0")+IFERROR(Y114/H114,"0")+IFERROR(Y115/H115,"0")+IFERROR(Y116/H116,"0")</f>
        <v>12</v>
      </c>
      <c r="Z117" s="781">
        <f>IFERROR(IF(Z111="",0,Z111),"0")+IFERROR(IF(Z112="",0,Z112),"0")+IFERROR(IF(Z113="",0,Z113),"0")+IFERROR(IF(Z114="",0,Z114),"0")+IFERROR(IF(Z115="",0,Z115),"0")+IFERROR(IF(Z116="",0,Z116),"0")</f>
        <v>0.22776000000000002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100</v>
      </c>
      <c r="Y118" s="781">
        <f>IFERROR(SUM(Y111:Y116),"0")</f>
        <v>100.80000000000001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150</v>
      </c>
      <c r="Y455" s="780">
        <f t="shared" si="92"/>
        <v>156</v>
      </c>
      <c r="Z455" s="36">
        <f>IFERROR(IF(Y455=0,"",ROUNDUP(Y455/H455,0)*0.02175),"")</f>
        <v>0.28275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156</v>
      </c>
      <c r="BN455" s="64">
        <f t="shared" si="94"/>
        <v>162.24</v>
      </c>
      <c r="BO455" s="64">
        <f t="shared" si="95"/>
        <v>0.2232142857142857</v>
      </c>
      <c r="BP455" s="64">
        <f t="shared" si="96"/>
        <v>0.23214285714285712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40</v>
      </c>
      <c r="Y456" s="780">
        <f t="shared" si="92"/>
        <v>40</v>
      </c>
      <c r="Z456" s="36">
        <f>IFERROR(IF(Y456=0,"",ROUNDUP(Y456/H456,0)*0.00902),"")</f>
        <v>9.0200000000000002E-2</v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42.1</v>
      </c>
      <c r="BN456" s="64">
        <f t="shared" si="94"/>
        <v>42.1</v>
      </c>
      <c r="BO456" s="64">
        <f t="shared" si="95"/>
        <v>7.575757575757576E-2</v>
      </c>
      <c r="BP456" s="64">
        <f t="shared" si="96"/>
        <v>7.575757575757576E-2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22.5</v>
      </c>
      <c r="Y457" s="781">
        <f>IFERROR(Y449/H449,"0")+IFERROR(Y450/H450,"0")+IFERROR(Y451/H451,"0")+IFERROR(Y452/H452,"0")+IFERROR(Y453/H453,"0")+IFERROR(Y454/H454,"0")+IFERROR(Y455/H455,"0")+IFERROR(Y456/H456,"0")</f>
        <v>23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0.37295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190</v>
      </c>
      <c r="Y458" s="781">
        <f>IFERROR(SUM(Y449:Y456),"0")</f>
        <v>196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200</v>
      </c>
      <c r="Y465" s="780">
        <f>IFERROR(IF(X465="",0,CEILING((X465/$H465),1)*$H465),"")</f>
        <v>207</v>
      </c>
      <c r="Z465" s="36">
        <f>IFERROR(IF(Y465=0,"",ROUNDUP(Y465/H465,0)*0.01898),"")</f>
        <v>0.43653999999999998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211.53333333333333</v>
      </c>
      <c r="BN465" s="64">
        <f>IFERROR(Y465*I465/H465,"0")</f>
        <v>218.93700000000001</v>
      </c>
      <c r="BO465" s="64">
        <f>IFERROR(1/J465*(X465/H465),"0")</f>
        <v>0.34722222222222221</v>
      </c>
      <c r="BP465" s="64">
        <f>IFERROR(1/J465*(Y465/H465),"0")</f>
        <v>0.359375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22.222222222222221</v>
      </c>
      <c r="Y470" s="781">
        <f>IFERROR(Y465/H465,"0")+IFERROR(Y466/H466,"0")+IFERROR(Y467/H467,"0")+IFERROR(Y468/H468,"0")+IFERROR(Y469/H469,"0")</f>
        <v>23</v>
      </c>
      <c r="Z470" s="781">
        <f>IFERROR(IF(Z465="",0,Z465),"0")+IFERROR(IF(Z466="",0,Z466),"0")+IFERROR(IF(Z467="",0,Z467),"0")+IFERROR(IF(Z468="",0,Z468),"0")+IFERROR(IF(Z469="",0,Z469),"0")</f>
        <v>0.43653999999999998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200</v>
      </c>
      <c r="Y471" s="781">
        <f>IFERROR(SUM(Y465:Y469),"0")</f>
        <v>207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590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611.79999999999995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619.8396825396826</v>
      </c>
      <c r="Y668" s="781">
        <f>IFERROR(SUM(BN22:BN664),"0")</f>
        <v>642.65499999999997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644.8396825396826</v>
      </c>
      <c r="Y670" s="781">
        <f>GrossWeightTotalR+PalletQtyTotalR*25</f>
        <v>692.65499999999997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65.886243386243393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68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1.22705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108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100.80000000000001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403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