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E9038D4-2980-4A76-9889-477CF5943B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3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9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Y108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Z88" i="1" s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596" i="1"/>
  <c r="Z165" i="1"/>
  <c r="Z167" i="1" s="1"/>
  <c r="BN165" i="1"/>
  <c r="BP165" i="1"/>
  <c r="Y168" i="1"/>
  <c r="Z171" i="1"/>
  <c r="Z175" i="1" s="1"/>
  <c r="BN171" i="1"/>
  <c r="BP171" i="1"/>
  <c r="Z173" i="1"/>
  <c r="BN173" i="1"/>
  <c r="Z179" i="1"/>
  <c r="Z181" i="1" s="1"/>
  <c r="BN179" i="1"/>
  <c r="BP179" i="1"/>
  <c r="I596" i="1"/>
  <c r="Y195" i="1"/>
  <c r="BP186" i="1"/>
  <c r="BP190" i="1"/>
  <c r="BN190" i="1"/>
  <c r="Z190" i="1"/>
  <c r="Y194" i="1"/>
  <c r="H9" i="1"/>
  <c r="Y24" i="1"/>
  <c r="Y59" i="1"/>
  <c r="Y75" i="1"/>
  <c r="Y125" i="1"/>
  <c r="Y150" i="1"/>
  <c r="BP188" i="1"/>
  <c r="BN188" i="1"/>
  <c r="Z188" i="1"/>
  <c r="BP192" i="1"/>
  <c r="BN192" i="1"/>
  <c r="Z192" i="1"/>
  <c r="Z194" i="1" s="1"/>
  <c r="J596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5" i="1"/>
  <c r="BN235" i="1"/>
  <c r="Z237" i="1"/>
  <c r="BN237" i="1"/>
  <c r="Y238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Z262" i="1" s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R596" i="1"/>
  <c r="Y250" i="1"/>
  <c r="Y263" i="1"/>
  <c r="Y272" i="1"/>
  <c r="Y277" i="1"/>
  <c r="Y284" i="1"/>
  <c r="Y298" i="1"/>
  <c r="Y303" i="1"/>
  <c r="Z318" i="1"/>
  <c r="BP316" i="1"/>
  <c r="BN316" i="1"/>
  <c r="Z316" i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Z347" i="1" s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Z596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38" i="1" l="1"/>
  <c r="Z472" i="1"/>
  <c r="Z566" i="1"/>
  <c r="Z378" i="1"/>
  <c r="Z334" i="1"/>
  <c r="Z364" i="1"/>
  <c r="Z292" i="1"/>
  <c r="Z283" i="1"/>
  <c r="Z271" i="1"/>
  <c r="Z250" i="1"/>
  <c r="Z238" i="1"/>
  <c r="Z591" i="1" s="1"/>
  <c r="Z230" i="1"/>
  <c r="Y586" i="1"/>
  <c r="Z74" i="1"/>
  <c r="Y588" i="1"/>
  <c r="Z554" i="1"/>
  <c r="Z516" i="1"/>
  <c r="Z325" i="1"/>
  <c r="Y590" i="1"/>
  <c r="Y587" i="1"/>
  <c r="Y589" i="1" s="1"/>
</calcChain>
</file>

<file path=xl/sharedStrings.xml><?xml version="1.0" encoding="utf-8"?>
<sst xmlns="http://schemas.openxmlformats.org/spreadsheetml/2006/main" count="2388" uniqueCount="751">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</sst>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67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0.375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360</v>
      </c>
      <c r="Y112" s="375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133.33333333333331</v>
      </c>
      <c r="Y115" s="376">
        <f>IFERROR(Y110/H110,"0")+IFERROR(Y111/H111,"0")+IFERROR(Y112/H112,"0")+IFERROR(Y113/H113,"0")+IFERROR(Y114/H114,"0")</f>
        <v>134</v>
      </c>
      <c r="Z115" s="376">
        <f>IFERROR(IF(Z110="",0,Z110),"0")+IFERROR(IF(Z111="",0,Z111),"0")+IFERROR(IF(Z112="",0,Z112),"0")+IFERROR(IF(Z113="",0,Z113),"0")+IFERROR(IF(Z114="",0,Z114),"0")</f>
        <v>1.00902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360</v>
      </c>
      <c r="Y116" s="376">
        <f>IFERROR(SUM(Y110:Y114),"0")</f>
        <v>361.8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360</v>
      </c>
      <c r="Y122" s="375">
        <f>IFERROR(IF(X122="",0,CEILING((X122/$H122),1)*$H122),"")</f>
        <v>360</v>
      </c>
      <c r="Z122" s="36">
        <f>IFERROR(IF(Y122=0,"",ROUNDUP(Y122/H122,0)*0.00937),"")</f>
        <v>0.74960000000000004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379.20000000000005</v>
      </c>
      <c r="BN122" s="64">
        <f>IFERROR(Y122*I122/H122,"0")</f>
        <v>379.20000000000005</v>
      </c>
      <c r="BO122" s="64">
        <f>IFERROR(1/J122*(X122/H122),"0")</f>
        <v>0.66666666666666663</v>
      </c>
      <c r="BP122" s="64">
        <f>IFERROR(1/J122*(Y122/H122),"0")</f>
        <v>0.66666666666666663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80</v>
      </c>
      <c r="Y124" s="376">
        <f>IFERROR(Y119/H119,"0")+IFERROR(Y120/H120,"0")+IFERROR(Y121/H121,"0")+IFERROR(Y122/H122,"0")+IFERROR(Y123/H123,"0")</f>
        <v>80</v>
      </c>
      <c r="Z124" s="376">
        <f>IFERROR(IF(Z119="",0,Z119),"0")+IFERROR(IF(Z120="",0,Z120),"0")+IFERROR(IF(Z121="",0,Z121),"0")+IFERROR(IF(Z122="",0,Z122),"0")+IFERROR(IF(Z123="",0,Z123),"0")</f>
        <v>0.74960000000000004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360</v>
      </c>
      <c r="Y125" s="376">
        <f>IFERROR(SUM(Y119:Y123),"0")</f>
        <v>360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360</v>
      </c>
      <c r="Y136" s="375">
        <f t="shared" si="21"/>
        <v>361.8</v>
      </c>
      <c r="Z136" s="36">
        <f>IFERROR(IF(Y136=0,"",ROUNDUP(Y136/H136,0)*0.00753),"")</f>
        <v>1.00902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396.26666666666665</v>
      </c>
      <c r="BN136" s="64">
        <f t="shared" si="23"/>
        <v>398.24799999999999</v>
      </c>
      <c r="BO136" s="64">
        <f t="shared" si="24"/>
        <v>0.85470085470085455</v>
      </c>
      <c r="BP136" s="64">
        <f t="shared" si="25"/>
        <v>0.85897435897435892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133.33333333333331</v>
      </c>
      <c r="Y139" s="376">
        <f>IFERROR(Y133/H133,"0")+IFERROR(Y134/H134,"0")+IFERROR(Y135/H135,"0")+IFERROR(Y136/H136,"0")+IFERROR(Y137/H137,"0")+IFERROR(Y138/H138,"0")</f>
        <v>134</v>
      </c>
      <c r="Z139" s="376">
        <f>IFERROR(IF(Z133="",0,Z133),"0")+IFERROR(IF(Z134="",0,Z134),"0")+IFERROR(IF(Z135="",0,Z135),"0")+IFERROR(IF(Z136="",0,Z136),"0")+IFERROR(IF(Z137="",0,Z137),"0")+IFERROR(IF(Z138="",0,Z138),"0")</f>
        <v>1.00902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360</v>
      </c>
      <c r="Y140" s="376">
        <f>IFERROR(SUM(Y133:Y138),"0")</f>
        <v>361.8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320</v>
      </c>
      <c r="Y225" s="375">
        <f t="shared" si="36"/>
        <v>321.59999999999997</v>
      </c>
      <c r="Z225" s="36">
        <f t="shared" si="41"/>
        <v>1.00902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356.26666666666671</v>
      </c>
      <c r="BN225" s="64">
        <f t="shared" si="38"/>
        <v>358.048</v>
      </c>
      <c r="BO225" s="64">
        <f t="shared" si="39"/>
        <v>0.85470085470085477</v>
      </c>
      <c r="BP225" s="64">
        <f t="shared" si="40"/>
        <v>0.85897435897435892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133.33333333333334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134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1.00902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320</v>
      </c>
      <c r="Y231" s="376">
        <f>IFERROR(SUM(Y219:Y229),"0")</f>
        <v>321.59999999999997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525</v>
      </c>
      <c r="Y362" s="375">
        <f>IFERROR(IF(X362="",0,CEILING((X362/$H362),1)*$H362),"")</f>
        <v>525</v>
      </c>
      <c r="Z362" s="36">
        <f>IFERROR(IF(Y362=0,"",ROUNDUP(Y362/H362,0)*0.00753),"")</f>
        <v>1.8825000000000001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593</v>
      </c>
      <c r="BN362" s="64">
        <f>IFERROR(Y362*I362/H362,"0")</f>
        <v>593</v>
      </c>
      <c r="BO362" s="64">
        <f>IFERROR(1/J362*(X362/H362),"0")</f>
        <v>1.6025641025641024</v>
      </c>
      <c r="BP362" s="64">
        <f>IFERROR(1/J362*(Y362/H362),"0")</f>
        <v>1.6025641025641024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280</v>
      </c>
      <c r="Y363" s="375">
        <f>IFERROR(IF(X363="",0,CEILING((X363/$H363),1)*$H363),"")</f>
        <v>281.40000000000003</v>
      </c>
      <c r="Z363" s="36">
        <f>IFERROR(IF(Y363=0,"",ROUNDUP(Y363/H363,0)*0.00753),"")</f>
        <v>1.00902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314.66666666666663</v>
      </c>
      <c r="BN363" s="64">
        <f>IFERROR(Y363*I363/H363,"0")</f>
        <v>316.24</v>
      </c>
      <c r="BO363" s="64">
        <f>IFERROR(1/J363*(X363/H363),"0")</f>
        <v>0.85470085470085455</v>
      </c>
      <c r="BP363" s="64">
        <f>IFERROR(1/J363*(Y363/H363),"0")</f>
        <v>0.85897435897435892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383.33333333333331</v>
      </c>
      <c r="Y364" s="376">
        <f>IFERROR(Y361/H361,"0")+IFERROR(Y362/H362,"0")+IFERROR(Y363/H363,"0")</f>
        <v>384</v>
      </c>
      <c r="Z364" s="376">
        <f>IFERROR(IF(Z361="",0,Z361),"0")+IFERROR(IF(Z362="",0,Z362),"0")+IFERROR(IF(Z363="",0,Z363),"0")</f>
        <v>2.8915199999999999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805</v>
      </c>
      <c r="Y365" s="376">
        <f>IFERROR(SUM(Y361:Y363),"0")</f>
        <v>806.40000000000009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1000</v>
      </c>
      <c r="Y370" s="375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2300</v>
      </c>
      <c r="Y373" s="375">
        <f t="shared" si="62"/>
        <v>2310</v>
      </c>
      <c r="Z373" s="36">
        <f>IFERROR(IF(Y373=0,"",ROUNDUP(Y373/H373,0)*0.02175),"")</f>
        <v>3.3494999999999999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2373.6</v>
      </c>
      <c r="BN373" s="64">
        <f t="shared" si="64"/>
        <v>2383.92</v>
      </c>
      <c r="BO373" s="64">
        <f t="shared" si="65"/>
        <v>3.1944444444444446</v>
      </c>
      <c r="BP373" s="64">
        <f t="shared" si="66"/>
        <v>3.208333333333333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286.66666666666669</v>
      </c>
      <c r="Y378" s="376">
        <f>IFERROR(Y369/H369,"0")+IFERROR(Y370/H370,"0")+IFERROR(Y371/H371,"0")+IFERROR(Y372/H372,"0")+IFERROR(Y373/H373,"0")+IFERROR(Y374/H374,"0")+IFERROR(Y375/H375,"0")+IFERROR(Y376/H376,"0")+IFERROR(Y377/H377,"0")</f>
        <v>288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6.2639999999999993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4300</v>
      </c>
      <c r="Y379" s="376">
        <f>IFERROR(SUM(Y369:Y377),"0")</f>
        <v>4320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1500</v>
      </c>
      <c r="Y381" s="375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100</v>
      </c>
      <c r="Y383" s="376">
        <f>IFERROR(Y381/H381,"0")+IFERROR(Y382/H382,"0")</f>
        <v>100</v>
      </c>
      <c r="Z383" s="376">
        <f>IFERROR(IF(Z381="",0,Z381),"0")+IFERROR(IF(Z382="",0,Z382),"0")</f>
        <v>2.1749999999999998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1500</v>
      </c>
      <c r="Y384" s="376">
        <f>IFERROR(SUM(Y381:Y382),"0")</f>
        <v>1500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4301051560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4301051639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8005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8031.6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8421.2666666666664</v>
      </c>
      <c r="Y587" s="376">
        <f>IFERROR(SUM(BN22:BN583),"0")</f>
        <v>8449.2240000000002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14</v>
      </c>
      <c r="Y588" s="38">
        <f>ROUNDUP(SUM(BP22:BP583),0)</f>
        <v>14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8771.2666666666664</v>
      </c>
      <c r="Y589" s="376">
        <f>GrossWeightTotalR+PalletQtyTotalR*25</f>
        <v>8799.2240000000002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1250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1254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15.10718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361.8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721.8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321.59999999999997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806.40000000000009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5820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