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8,24 Симф КИ\"/>
    </mc:Choice>
  </mc:AlternateContent>
  <xr:revisionPtr revIDLastSave="0" documentId="13_ncr:1_{85941E91-A40C-4362-B2C6-793F1F7777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99" i="1" l="1"/>
  <c r="X588" i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N380" i="1"/>
  <c r="BM380" i="1"/>
  <c r="Z380" i="1"/>
  <c r="Y380" i="1"/>
  <c r="BP380" i="1" s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BO347" i="1"/>
  <c r="BM347" i="1"/>
  <c r="Y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Y329" i="1" s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O315" i="1"/>
  <c r="BM315" i="1"/>
  <c r="Y315" i="1"/>
  <c r="P315" i="1"/>
  <c r="BO314" i="1"/>
  <c r="BM314" i="1"/>
  <c r="Y314" i="1"/>
  <c r="BP314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8" i="1"/>
  <c r="Y107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X95" i="1"/>
  <c r="Y94" i="1"/>
  <c r="X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X593" i="1" s="1"/>
  <c r="BO22" i="1"/>
  <c r="X591" i="1" s="1"/>
  <c r="BM22" i="1"/>
  <c r="X590" i="1" s="1"/>
  <c r="X592" i="1" s="1"/>
  <c r="Y22" i="1"/>
  <c r="Y23" i="1" s="1"/>
  <c r="P22" i="1"/>
  <c r="H10" i="1"/>
  <c r="A9" i="1"/>
  <c r="F10" i="1" s="1"/>
  <c r="D7" i="1"/>
  <c r="Q6" i="1"/>
  <c r="P2" i="1"/>
  <c r="Z314" i="1" l="1"/>
  <c r="BN314" i="1"/>
  <c r="Z321" i="1"/>
  <c r="BN321" i="1"/>
  <c r="Z317" i="1"/>
  <c r="BN317" i="1"/>
  <c r="Z202" i="1"/>
  <c r="Z458" i="1"/>
  <c r="H9" i="1"/>
  <c r="A10" i="1"/>
  <c r="Y24" i="1"/>
  <c r="BP33" i="1"/>
  <c r="BN33" i="1"/>
  <c r="Z33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Z75" i="1" s="1"/>
  <c r="BP74" i="1"/>
  <c r="BN74" i="1"/>
  <c r="Z74" i="1"/>
  <c r="Y76" i="1"/>
  <c r="Y81" i="1"/>
  <c r="BP78" i="1"/>
  <c r="BN78" i="1"/>
  <c r="Z78" i="1"/>
  <c r="Z80" i="1" s="1"/>
  <c r="BP86" i="1"/>
  <c r="BN86" i="1"/>
  <c r="Z86" i="1"/>
  <c r="Z100" i="1"/>
  <c r="BP98" i="1"/>
  <c r="BN98" i="1"/>
  <c r="Z98" i="1"/>
  <c r="BP111" i="1"/>
  <c r="BN111" i="1"/>
  <c r="Z111" i="1"/>
  <c r="Y115" i="1"/>
  <c r="BP120" i="1"/>
  <c r="BN120" i="1"/>
  <c r="Z120" i="1"/>
  <c r="Z124" i="1" s="1"/>
  <c r="Y124" i="1"/>
  <c r="Y133" i="1"/>
  <c r="BP127" i="1"/>
  <c r="BN127" i="1"/>
  <c r="Z127" i="1"/>
  <c r="Y132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Z162" i="1" s="1"/>
  <c r="Y163" i="1"/>
  <c r="H599" i="1"/>
  <c r="Y169" i="1"/>
  <c r="BP166" i="1"/>
  <c r="BN166" i="1"/>
  <c r="Z166" i="1"/>
  <c r="Z169" i="1" s="1"/>
  <c r="BP174" i="1"/>
  <c r="BN174" i="1"/>
  <c r="Z174" i="1"/>
  <c r="BP182" i="1"/>
  <c r="BN182" i="1"/>
  <c r="Z182" i="1"/>
  <c r="Y184" i="1"/>
  <c r="I599" i="1"/>
  <c r="Y197" i="1"/>
  <c r="BP188" i="1"/>
  <c r="BN188" i="1"/>
  <c r="Z188" i="1"/>
  <c r="BP192" i="1"/>
  <c r="BN192" i="1"/>
  <c r="Z192" i="1"/>
  <c r="Y196" i="1"/>
  <c r="BP201" i="1"/>
  <c r="BN201" i="1"/>
  <c r="Z201" i="1"/>
  <c r="Y203" i="1"/>
  <c r="Y208" i="1"/>
  <c r="BP205" i="1"/>
  <c r="BN205" i="1"/>
  <c r="Z205" i="1"/>
  <c r="Z207" i="1" s="1"/>
  <c r="BP213" i="1"/>
  <c r="BN213" i="1"/>
  <c r="Z213" i="1"/>
  <c r="BP217" i="1"/>
  <c r="BN217" i="1"/>
  <c r="Z217" i="1"/>
  <c r="Y219" i="1"/>
  <c r="Y232" i="1"/>
  <c r="BP221" i="1"/>
  <c r="BN221" i="1"/>
  <c r="Z221" i="1"/>
  <c r="BP225" i="1"/>
  <c r="BN225" i="1"/>
  <c r="Z225" i="1"/>
  <c r="BP229" i="1"/>
  <c r="BN229" i="1"/>
  <c r="Z229" i="1"/>
  <c r="BP237" i="1"/>
  <c r="BN237" i="1"/>
  <c r="Z237" i="1"/>
  <c r="BP246" i="1"/>
  <c r="BN246" i="1"/>
  <c r="Z246" i="1"/>
  <c r="BP250" i="1"/>
  <c r="BN250" i="1"/>
  <c r="Z250" i="1"/>
  <c r="BP259" i="1"/>
  <c r="BN259" i="1"/>
  <c r="Z259" i="1"/>
  <c r="BP263" i="1"/>
  <c r="BN263" i="1"/>
  <c r="Z263" i="1"/>
  <c r="Y265" i="1"/>
  <c r="O599" i="1"/>
  <c r="Y274" i="1"/>
  <c r="BP268" i="1"/>
  <c r="BN268" i="1"/>
  <c r="Z268" i="1"/>
  <c r="BP271" i="1"/>
  <c r="BN271" i="1"/>
  <c r="Z271" i="1"/>
  <c r="BP285" i="1"/>
  <c r="BN285" i="1"/>
  <c r="Z285" i="1"/>
  <c r="Y287" i="1"/>
  <c r="R599" i="1"/>
  <c r="Y295" i="1"/>
  <c r="BP290" i="1"/>
  <c r="BN290" i="1"/>
  <c r="Z290" i="1"/>
  <c r="BP294" i="1"/>
  <c r="BN294" i="1"/>
  <c r="Z294" i="1"/>
  <c r="Y296" i="1"/>
  <c r="S599" i="1"/>
  <c r="Y300" i="1"/>
  <c r="BP299" i="1"/>
  <c r="BN299" i="1"/>
  <c r="Z299" i="1"/>
  <c r="Z300" i="1" s="1"/>
  <c r="Y301" i="1"/>
  <c r="Y305" i="1"/>
  <c r="BP304" i="1"/>
  <c r="BN304" i="1"/>
  <c r="Z304" i="1"/>
  <c r="Z305" i="1" s="1"/>
  <c r="Y306" i="1"/>
  <c r="Y311" i="1"/>
  <c r="BP308" i="1"/>
  <c r="BN308" i="1"/>
  <c r="Z308" i="1"/>
  <c r="Z310" i="1" s="1"/>
  <c r="BP316" i="1"/>
  <c r="BN316" i="1"/>
  <c r="Z316" i="1"/>
  <c r="BP320" i="1"/>
  <c r="BN320" i="1"/>
  <c r="Z320" i="1"/>
  <c r="BP328" i="1"/>
  <c r="BN328" i="1"/>
  <c r="Z328" i="1"/>
  <c r="Y330" i="1"/>
  <c r="Y339" i="1"/>
  <c r="Y338" i="1"/>
  <c r="BP332" i="1"/>
  <c r="BN332" i="1"/>
  <c r="Z332" i="1"/>
  <c r="Z338" i="1" s="1"/>
  <c r="BP336" i="1"/>
  <c r="BN336" i="1"/>
  <c r="Z336" i="1"/>
  <c r="B599" i="1"/>
  <c r="F9" i="1"/>
  <c r="J9" i="1"/>
  <c r="Z22" i="1"/>
  <c r="Z23" i="1" s="1"/>
  <c r="BN22" i="1"/>
  <c r="BP22" i="1"/>
  <c r="X589" i="1"/>
  <c r="Y36" i="1"/>
  <c r="Z27" i="1"/>
  <c r="Z36" i="1" s="1"/>
  <c r="BN27" i="1"/>
  <c r="Z29" i="1"/>
  <c r="BN29" i="1"/>
  <c r="Z31" i="1"/>
  <c r="BN31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99" i="1"/>
  <c r="Y60" i="1"/>
  <c r="BP53" i="1"/>
  <c r="BN53" i="1"/>
  <c r="Z53" i="1"/>
  <c r="BP57" i="1"/>
  <c r="BN57" i="1"/>
  <c r="Z57" i="1"/>
  <c r="Y64" i="1"/>
  <c r="BP71" i="1"/>
  <c r="BN71" i="1"/>
  <c r="Z71" i="1"/>
  <c r="Y80" i="1"/>
  <c r="BP84" i="1"/>
  <c r="BN84" i="1"/>
  <c r="Z84" i="1"/>
  <c r="Z89" i="1" s="1"/>
  <c r="BP88" i="1"/>
  <c r="BN88" i="1"/>
  <c r="Z88" i="1"/>
  <c r="Y90" i="1"/>
  <c r="Y95" i="1"/>
  <c r="BP92" i="1"/>
  <c r="BN92" i="1"/>
  <c r="Z92" i="1"/>
  <c r="Z94" i="1" s="1"/>
  <c r="Y101" i="1"/>
  <c r="Y100" i="1"/>
  <c r="BP105" i="1"/>
  <c r="BN105" i="1"/>
  <c r="Z105" i="1"/>
  <c r="Z107" i="1" s="1"/>
  <c r="Y116" i="1"/>
  <c r="BP113" i="1"/>
  <c r="BN113" i="1"/>
  <c r="Z113" i="1"/>
  <c r="Z115" i="1" s="1"/>
  <c r="BP122" i="1"/>
  <c r="BN122" i="1"/>
  <c r="Z122" i="1"/>
  <c r="BP129" i="1"/>
  <c r="BN129" i="1"/>
  <c r="Z129" i="1"/>
  <c r="Y141" i="1"/>
  <c r="BP138" i="1"/>
  <c r="BN138" i="1"/>
  <c r="Z138" i="1"/>
  <c r="Z141" i="1" s="1"/>
  <c r="Y146" i="1"/>
  <c r="BP151" i="1"/>
  <c r="BN151" i="1"/>
  <c r="Z151" i="1"/>
  <c r="Z152" i="1" s="1"/>
  <c r="Y153" i="1"/>
  <c r="Y158" i="1"/>
  <c r="BP155" i="1"/>
  <c r="BN155" i="1"/>
  <c r="Z155" i="1"/>
  <c r="Z157" i="1" s="1"/>
  <c r="Y162" i="1"/>
  <c r="BP168" i="1"/>
  <c r="BN168" i="1"/>
  <c r="Z168" i="1"/>
  <c r="Y170" i="1"/>
  <c r="Y177" i="1"/>
  <c r="BP172" i="1"/>
  <c r="BN172" i="1"/>
  <c r="Z172" i="1"/>
  <c r="Z177" i="1" s="1"/>
  <c r="BP176" i="1"/>
  <c r="BN176" i="1"/>
  <c r="Z176" i="1"/>
  <c r="Y178" i="1"/>
  <c r="Y183" i="1"/>
  <c r="BP180" i="1"/>
  <c r="BN180" i="1"/>
  <c r="Z180" i="1"/>
  <c r="Z183" i="1" s="1"/>
  <c r="BP190" i="1"/>
  <c r="BN190" i="1"/>
  <c r="Z190" i="1"/>
  <c r="BP194" i="1"/>
  <c r="BN194" i="1"/>
  <c r="Z194" i="1"/>
  <c r="J599" i="1"/>
  <c r="Y207" i="1"/>
  <c r="BP211" i="1"/>
  <c r="BN211" i="1"/>
  <c r="Z211" i="1"/>
  <c r="BP215" i="1"/>
  <c r="BN215" i="1"/>
  <c r="Z215" i="1"/>
  <c r="BP223" i="1"/>
  <c r="BN223" i="1"/>
  <c r="Z223" i="1"/>
  <c r="BP227" i="1"/>
  <c r="BN227" i="1"/>
  <c r="Z227" i="1"/>
  <c r="BP231" i="1"/>
  <c r="BN231" i="1"/>
  <c r="Z231" i="1"/>
  <c r="Y233" i="1"/>
  <c r="Y240" i="1"/>
  <c r="BP235" i="1"/>
  <c r="BN235" i="1"/>
  <c r="Z235" i="1"/>
  <c r="Z240" i="1" s="1"/>
  <c r="BP239" i="1"/>
  <c r="BN239" i="1"/>
  <c r="Z239" i="1"/>
  <c r="Y241" i="1"/>
  <c r="K599" i="1"/>
  <c r="Y253" i="1"/>
  <c r="BP244" i="1"/>
  <c r="BN244" i="1"/>
  <c r="Z244" i="1"/>
  <c r="BP248" i="1"/>
  <c r="BN248" i="1"/>
  <c r="Z248" i="1"/>
  <c r="Y252" i="1"/>
  <c r="BP257" i="1"/>
  <c r="BN257" i="1"/>
  <c r="Z257" i="1"/>
  <c r="Z264" i="1" s="1"/>
  <c r="BP261" i="1"/>
  <c r="BN261" i="1"/>
  <c r="Z261" i="1"/>
  <c r="BP269" i="1"/>
  <c r="BN269" i="1"/>
  <c r="Z269" i="1"/>
  <c r="BP273" i="1"/>
  <c r="BN273" i="1"/>
  <c r="Z273" i="1"/>
  <c r="Y275" i="1"/>
  <c r="P599" i="1"/>
  <c r="Y279" i="1"/>
  <c r="BP278" i="1"/>
  <c r="BN278" i="1"/>
  <c r="Z278" i="1"/>
  <c r="Z279" i="1" s="1"/>
  <c r="Y280" i="1"/>
  <c r="Q599" i="1"/>
  <c r="Y286" i="1"/>
  <c r="BP283" i="1"/>
  <c r="BN283" i="1"/>
  <c r="Z283" i="1"/>
  <c r="BP292" i="1"/>
  <c r="BN292" i="1"/>
  <c r="Z292" i="1"/>
  <c r="Y310" i="1"/>
  <c r="BP315" i="1"/>
  <c r="BN315" i="1"/>
  <c r="Z315" i="1"/>
  <c r="BP318" i="1"/>
  <c r="BN318" i="1"/>
  <c r="Z318" i="1"/>
  <c r="Y322" i="1"/>
  <c r="BP326" i="1"/>
  <c r="BN326" i="1"/>
  <c r="Z326" i="1"/>
  <c r="Z329" i="1" s="1"/>
  <c r="BP334" i="1"/>
  <c r="BN334" i="1"/>
  <c r="Z334" i="1"/>
  <c r="Y351" i="1"/>
  <c r="BP347" i="1"/>
  <c r="BN347" i="1"/>
  <c r="Z347" i="1"/>
  <c r="BP350" i="1"/>
  <c r="BN350" i="1"/>
  <c r="Z350" i="1"/>
  <c r="Y352" i="1"/>
  <c r="Y357" i="1"/>
  <c r="BP354" i="1"/>
  <c r="BN354" i="1"/>
  <c r="Z354" i="1"/>
  <c r="Y358" i="1"/>
  <c r="BP367" i="1"/>
  <c r="BN367" i="1"/>
  <c r="Z367" i="1"/>
  <c r="Y369" i="1"/>
  <c r="W599" i="1"/>
  <c r="Y383" i="1"/>
  <c r="BP373" i="1"/>
  <c r="BN373" i="1"/>
  <c r="Z373" i="1"/>
  <c r="BP377" i="1"/>
  <c r="BN377" i="1"/>
  <c r="Z377" i="1"/>
  <c r="Y382" i="1"/>
  <c r="BP386" i="1"/>
  <c r="BN386" i="1"/>
  <c r="Z386" i="1"/>
  <c r="Z387" i="1" s="1"/>
  <c r="Y388" i="1"/>
  <c r="Y393" i="1"/>
  <c r="BP390" i="1"/>
  <c r="BN390" i="1"/>
  <c r="Z390" i="1"/>
  <c r="Y394" i="1"/>
  <c r="Y407" i="1"/>
  <c r="BP402" i="1"/>
  <c r="BN402" i="1"/>
  <c r="Z402" i="1"/>
  <c r="Z406" i="1" s="1"/>
  <c r="X599" i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Z599" i="1"/>
  <c r="Y467" i="1"/>
  <c r="BP466" i="1"/>
  <c r="BN466" i="1"/>
  <c r="Z466" i="1"/>
  <c r="Z467" i="1" s="1"/>
  <c r="Y468" i="1"/>
  <c r="Y477" i="1"/>
  <c r="BP470" i="1"/>
  <c r="BN470" i="1"/>
  <c r="Z470" i="1"/>
  <c r="Y476" i="1"/>
  <c r="BP474" i="1"/>
  <c r="BN474" i="1"/>
  <c r="Z474" i="1"/>
  <c r="T599" i="1"/>
  <c r="D599" i="1"/>
  <c r="Y75" i="1"/>
  <c r="E599" i="1"/>
  <c r="Y108" i="1"/>
  <c r="F599" i="1"/>
  <c r="Y125" i="1"/>
  <c r="G599" i="1"/>
  <c r="Y152" i="1"/>
  <c r="Y202" i="1"/>
  <c r="M599" i="1"/>
  <c r="Y264" i="1"/>
  <c r="U599" i="1"/>
  <c r="Y323" i="1"/>
  <c r="BP342" i="1"/>
  <c r="BN342" i="1"/>
  <c r="Z342" i="1"/>
  <c r="Z344" i="1" s="1"/>
  <c r="BP348" i="1"/>
  <c r="BN348" i="1"/>
  <c r="Z348" i="1"/>
  <c r="BP356" i="1"/>
  <c r="BN356" i="1"/>
  <c r="Z356" i="1"/>
  <c r="V599" i="1"/>
  <c r="Y362" i="1"/>
  <c r="BP361" i="1"/>
  <c r="BN361" i="1"/>
  <c r="Z361" i="1"/>
  <c r="Z362" i="1" s="1"/>
  <c r="Y363" i="1"/>
  <c r="Y368" i="1"/>
  <c r="BP365" i="1"/>
  <c r="BN365" i="1"/>
  <c r="Z365" i="1"/>
  <c r="Z368" i="1" s="1"/>
  <c r="BP375" i="1"/>
  <c r="BN375" i="1"/>
  <c r="Z375" i="1"/>
  <c r="BP379" i="1"/>
  <c r="BN379" i="1"/>
  <c r="Z379" i="1"/>
  <c r="BP498" i="1"/>
  <c r="BN498" i="1"/>
  <c r="Z498" i="1"/>
  <c r="Z505" i="1" s="1"/>
  <c r="Y506" i="1"/>
  <c r="BP502" i="1"/>
  <c r="BN502" i="1"/>
  <c r="Z502" i="1"/>
  <c r="BP514" i="1"/>
  <c r="BN514" i="1"/>
  <c r="Z514" i="1"/>
  <c r="BP518" i="1"/>
  <c r="BN518" i="1"/>
  <c r="Z518" i="1"/>
  <c r="Y520" i="1"/>
  <c r="Y525" i="1"/>
  <c r="BP522" i="1"/>
  <c r="BN522" i="1"/>
  <c r="Z522" i="1"/>
  <c r="Y526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2" i="1"/>
  <c r="BN472" i="1"/>
  <c r="Z472" i="1"/>
  <c r="BP485" i="1"/>
  <c r="BN485" i="1"/>
  <c r="Z485" i="1"/>
  <c r="Z487" i="1" s="1"/>
  <c r="BP500" i="1"/>
  <c r="BN500" i="1"/>
  <c r="Z500" i="1"/>
  <c r="BP504" i="1"/>
  <c r="BN504" i="1"/>
  <c r="Z504" i="1"/>
  <c r="Y511" i="1"/>
  <c r="BP508" i="1"/>
  <c r="BN508" i="1"/>
  <c r="Z508" i="1"/>
  <c r="Z510" i="1" s="1"/>
  <c r="Y519" i="1"/>
  <c r="BP516" i="1"/>
  <c r="BN516" i="1"/>
  <c r="Z516" i="1"/>
  <c r="Z519" i="1" s="1"/>
  <c r="BP524" i="1"/>
  <c r="BN524" i="1"/>
  <c r="Z524" i="1"/>
  <c r="Y529" i="1"/>
  <c r="BP528" i="1"/>
  <c r="BN528" i="1"/>
  <c r="Z528" i="1"/>
  <c r="Z529" i="1" s="1"/>
  <c r="Y530" i="1"/>
  <c r="BP536" i="1"/>
  <c r="BN536" i="1"/>
  <c r="Z536" i="1"/>
  <c r="BP538" i="1"/>
  <c r="BN538" i="1"/>
  <c r="Z538" i="1"/>
  <c r="BP540" i="1"/>
  <c r="BN540" i="1"/>
  <c r="Z540" i="1"/>
  <c r="Y542" i="1"/>
  <c r="Y557" i="1"/>
  <c r="BP551" i="1"/>
  <c r="BN551" i="1"/>
  <c r="Z551" i="1"/>
  <c r="Y558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A599" i="1"/>
  <c r="Y488" i="1"/>
  <c r="AC599" i="1"/>
  <c r="Y505" i="1"/>
  <c r="Y541" i="1"/>
  <c r="BP537" i="1"/>
  <c r="BN537" i="1"/>
  <c r="Z537" i="1"/>
  <c r="Z541" i="1" s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69" i="1"/>
  <c r="BP565" i="1"/>
  <c r="BN565" i="1"/>
  <c r="Z565" i="1"/>
  <c r="Z569" i="1" s="1"/>
  <c r="BP567" i="1"/>
  <c r="BN567" i="1"/>
  <c r="Z567" i="1"/>
  <c r="AE599" i="1"/>
  <c r="AD599" i="1"/>
  <c r="Y576" i="1"/>
  <c r="Z322" i="1" l="1"/>
  <c r="Y593" i="1"/>
  <c r="Z557" i="1"/>
  <c r="Y591" i="1"/>
  <c r="Z295" i="1"/>
  <c r="Z274" i="1"/>
  <c r="Z196" i="1"/>
  <c r="Y589" i="1"/>
  <c r="Z525" i="1"/>
  <c r="Z476" i="1"/>
  <c r="Z453" i="1"/>
  <c r="Z393" i="1"/>
  <c r="Z382" i="1"/>
  <c r="Z357" i="1"/>
  <c r="Z351" i="1"/>
  <c r="Z286" i="1"/>
  <c r="Z252" i="1"/>
  <c r="Z218" i="1"/>
  <c r="Z59" i="1"/>
  <c r="Y590" i="1"/>
  <c r="Y592" i="1" s="1"/>
  <c r="Z232" i="1"/>
  <c r="Z132" i="1"/>
  <c r="Z594" i="1" l="1"/>
</calcChain>
</file>

<file path=xl/sharedStrings.xml><?xml version="1.0" encoding="utf-8"?>
<sst xmlns="http://schemas.openxmlformats.org/spreadsheetml/2006/main" count="2411" uniqueCount="758">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</sst>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67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45537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Понедельник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0.375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250</v>
      </c>
      <c r="Y53" s="378">
        <f t="shared" ref="Y53:Y58" si="6">IFERROR(IF(X53="",0,CEILING((X53/$H53),1)*$H53),"")</f>
        <v>259.20000000000005</v>
      </c>
      <c r="Z53" s="36">
        <f>IFERROR(IF(Y53=0,"",ROUNDUP(Y53/H53,0)*0.02175),"")</f>
        <v>0.52200000000000002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261.11111111111109</v>
      </c>
      <c r="BN53" s="64">
        <f t="shared" ref="BN53:BN58" si="8">IFERROR(Y53*I53/H53,"0")</f>
        <v>270.72000000000003</v>
      </c>
      <c r="BO53" s="64">
        <f t="shared" ref="BO53:BO58" si="9">IFERROR(1/J53*(X53/H53),"0")</f>
        <v>0.41335978835978826</v>
      </c>
      <c r="BP53" s="64">
        <f t="shared" ref="BP53:BP58" si="10">IFERROR(1/J53*(Y53/H53),"0")</f>
        <v>0.4285714285714286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320</v>
      </c>
      <c r="Y56" s="378">
        <f t="shared" si="6"/>
        <v>320</v>
      </c>
      <c r="Z56" s="36">
        <f>IFERROR(IF(Y56=0,"",ROUNDUP(Y56/H56,0)*0.00937),"")</f>
        <v>0.74960000000000004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339.20000000000005</v>
      </c>
      <c r="BN56" s="64">
        <f t="shared" si="8"/>
        <v>339.20000000000005</v>
      </c>
      <c r="BO56" s="64">
        <f t="shared" si="9"/>
        <v>0.66666666666666663</v>
      </c>
      <c r="BP56" s="64">
        <f t="shared" si="10"/>
        <v>0.66666666666666663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103.14814814814815</v>
      </c>
      <c r="Y59" s="379">
        <f>IFERROR(Y53/H53,"0")+IFERROR(Y54/H54,"0")+IFERROR(Y55/H55,"0")+IFERROR(Y56/H56,"0")+IFERROR(Y57/H57,"0")+IFERROR(Y58/H58,"0")</f>
        <v>104</v>
      </c>
      <c r="Z59" s="379">
        <f>IFERROR(IF(Z53="",0,Z53),"0")+IFERROR(IF(Z54="",0,Z54),"0")+IFERROR(IF(Z55="",0,Z55),"0")+IFERROR(IF(Z56="",0,Z56),"0")+IFERROR(IF(Z57="",0,Z57),"0")+IFERROR(IF(Z58="",0,Z58),"0")</f>
        <v>1.2716000000000001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570</v>
      </c>
      <c r="Y60" s="379">
        <f>IFERROR(SUM(Y53:Y58),"0")</f>
        <v>579.20000000000005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540</v>
      </c>
      <c r="Y74" s="378">
        <f t="shared" si="11"/>
        <v>540</v>
      </c>
      <c r="Z74" s="36">
        <f>IFERROR(IF(Y74=0,"",ROUNDUP(Y74/H74,0)*0.00937),"")</f>
        <v>1.1244000000000001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568.79999999999995</v>
      </c>
      <c r="BN74" s="64">
        <f t="shared" si="13"/>
        <v>568.79999999999995</v>
      </c>
      <c r="BO74" s="64">
        <f t="shared" si="14"/>
        <v>1</v>
      </c>
      <c r="BP74" s="64">
        <f t="shared" si="15"/>
        <v>1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147.77777777777777</v>
      </c>
      <c r="Y75" s="379">
        <f>IFERROR(Y68/H68,"0")+IFERROR(Y69/H69,"0")+IFERROR(Y70/H70,"0")+IFERROR(Y71/H71,"0")+IFERROR(Y72/H72,"0")+IFERROR(Y73/H73,"0")+IFERROR(Y74/H74,"0")</f>
        <v>148</v>
      </c>
      <c r="Z75" s="379">
        <f>IFERROR(IF(Z68="",0,Z68),"0")+IFERROR(IF(Z69="",0,Z69),"0")+IFERROR(IF(Z70="",0,Z70),"0")+IFERROR(IF(Z71="",0,Z71),"0")+IFERROR(IF(Z72="",0,Z72),"0")+IFERROR(IF(Z73="",0,Z73),"0")+IFERROR(IF(Z74="",0,Z74),"0")</f>
        <v>1.7334000000000001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840</v>
      </c>
      <c r="Y76" s="379">
        <f>IFERROR(SUM(Y68:Y74),"0")</f>
        <v>842.40000000000009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200</v>
      </c>
      <c r="Y78" s="378">
        <f>IFERROR(IF(X78="",0,CEILING((X78/$H78),1)*$H78),"")</f>
        <v>205.20000000000002</v>
      </c>
      <c r="Z78" s="36">
        <f>IFERROR(IF(Y78=0,"",ROUNDUP(Y78/H78,0)*0.02175),"")</f>
        <v>0.41324999999999995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208.88888888888889</v>
      </c>
      <c r="BN78" s="64">
        <f>IFERROR(Y78*I78/H78,"0")</f>
        <v>214.32</v>
      </c>
      <c r="BO78" s="64">
        <f>IFERROR(1/J78*(X78/H78),"0")</f>
        <v>0.3306878306878307</v>
      </c>
      <c r="BP78" s="64">
        <f>IFERROR(1/J78*(Y78/H78),"0")</f>
        <v>0.33928571428571425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202.5</v>
      </c>
      <c r="Y79" s="378">
        <f>IFERROR(IF(X79="",0,CEILING((X79/$H79),1)*$H79),"")</f>
        <v>202.5</v>
      </c>
      <c r="Z79" s="36">
        <f>IFERROR(IF(Y79=0,"",ROUNDUP(Y79/H79,0)*0.00753),"")</f>
        <v>0.56474999999999997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217.49999999999997</v>
      </c>
      <c r="BN79" s="64">
        <f>IFERROR(Y79*I79/H79,"0")</f>
        <v>217.49999999999997</v>
      </c>
      <c r="BO79" s="64">
        <f>IFERROR(1/J79*(X79/H79),"0")</f>
        <v>0.48076923076923073</v>
      </c>
      <c r="BP79" s="64">
        <f>IFERROR(1/J79*(Y79/H79),"0")</f>
        <v>0.48076923076923073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93.518518518518519</v>
      </c>
      <c r="Y80" s="379">
        <f>IFERROR(Y78/H78,"0")+IFERROR(Y79/H79,"0")</f>
        <v>94</v>
      </c>
      <c r="Z80" s="379">
        <f>IFERROR(IF(Z78="",0,Z78),"0")+IFERROR(IF(Z79="",0,Z79),"0")</f>
        <v>0.97799999999999998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402.5</v>
      </c>
      <c r="Y81" s="379">
        <f>IFERROR(SUM(Y78:Y79),"0")</f>
        <v>407.70000000000005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40</v>
      </c>
      <c r="Y98" s="378">
        <f>IFERROR(IF(X98="",0,CEILING((X98/$H98),1)*$H98),"")</f>
        <v>42</v>
      </c>
      <c r="Z98" s="36">
        <f>IFERROR(IF(Y98=0,"",ROUNDUP(Y98/H98,0)*0.02175),"")</f>
        <v>0.10874999999999999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42.685714285714283</v>
      </c>
      <c r="BN98" s="64">
        <f>IFERROR(Y98*I98/H98,"0")</f>
        <v>44.82</v>
      </c>
      <c r="BO98" s="64">
        <f>IFERROR(1/J98*(X98/H98),"0")</f>
        <v>8.5034013605442174E-2</v>
      </c>
      <c r="BP98" s="64">
        <f>IFERROR(1/J98*(Y98/H98),"0")</f>
        <v>8.9285714285714274E-2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4.7619047619047619</v>
      </c>
      <c r="Y100" s="379">
        <f>IFERROR(Y97/H97,"0")+IFERROR(Y98/H98,"0")+IFERROR(Y99/H99,"0")</f>
        <v>5</v>
      </c>
      <c r="Z100" s="379">
        <f>IFERROR(IF(Z97="",0,Z97),"0")+IFERROR(IF(Z98="",0,Z98),"0")+IFERROR(IF(Z99="",0,Z99),"0")</f>
        <v>0.10874999999999999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40</v>
      </c>
      <c r="Y101" s="379">
        <f>IFERROR(SUM(Y97:Y99),"0")</f>
        <v>42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400</v>
      </c>
      <c r="Y104" s="378">
        <f>IFERROR(IF(X104="",0,CEILING((X104/$H104),1)*$H104),"")</f>
        <v>410.40000000000003</v>
      </c>
      <c r="Z104" s="36">
        <f>IFERROR(IF(Y104=0,"",ROUNDUP(Y104/H104,0)*0.02175),"")</f>
        <v>0.8264999999999999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417.77777777777777</v>
      </c>
      <c r="BN104" s="64">
        <f>IFERROR(Y104*I104/H104,"0")</f>
        <v>428.64</v>
      </c>
      <c r="BO104" s="64">
        <f>IFERROR(1/J104*(X104/H104),"0")</f>
        <v>0.66137566137566139</v>
      </c>
      <c r="BP104" s="64">
        <f>IFERROR(1/J104*(Y104/H104),"0")</f>
        <v>0.67857142857142849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450</v>
      </c>
      <c r="Y106" s="378">
        <f>IFERROR(IF(X106="",0,CEILING((X106/$H106),1)*$H106),"")</f>
        <v>450</v>
      </c>
      <c r="Z106" s="36">
        <f>IFERROR(IF(Y106=0,"",ROUNDUP(Y106/H106,0)*0.00937),"")</f>
        <v>0.93699999999999994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137.03703703703704</v>
      </c>
      <c r="Y107" s="379">
        <f>IFERROR(Y104/H104,"0")+IFERROR(Y105/H105,"0")+IFERROR(Y106/H106,"0")</f>
        <v>138</v>
      </c>
      <c r="Z107" s="379">
        <f>IFERROR(IF(Z104="",0,Z104),"0")+IFERROR(IF(Z105="",0,Z105),"0")+IFERROR(IF(Z106="",0,Z106),"0")</f>
        <v>1.7634999999999998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850</v>
      </c>
      <c r="Y108" s="379">
        <f>IFERROR(SUM(Y104:Y106),"0")</f>
        <v>860.40000000000009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4301051543</v>
      </c>
      <c r="D110" s="381">
        <v>4607091386967</v>
      </c>
      <c r="E110" s="382"/>
      <c r="F110" s="376">
        <v>1.4</v>
      </c>
      <c r="G110" s="32">
        <v>6</v>
      </c>
      <c r="H110" s="376">
        <v>8.4</v>
      </c>
      <c r="I110" s="376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4301051437</v>
      </c>
      <c r="D111" s="381">
        <v>4607091386967</v>
      </c>
      <c r="E111" s="382"/>
      <c r="F111" s="376">
        <v>1.35</v>
      </c>
      <c r="G111" s="32">
        <v>6</v>
      </c>
      <c r="H111" s="376">
        <v>8.1</v>
      </c>
      <c r="I111" s="376">
        <v>8.6639999999999997</v>
      </c>
      <c r="J111" s="32">
        <v>56</v>
      </c>
      <c r="K111" s="32" t="s">
        <v>112</v>
      </c>
      <c r="L111" s="32"/>
      <c r="M111" s="33" t="s">
        <v>115</v>
      </c>
      <c r="N111" s="33"/>
      <c r="O111" s="32">
        <v>45</v>
      </c>
      <c r="P111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4301011703</v>
      </c>
      <c r="D119" s="381">
        <v>4680115882133</v>
      </c>
      <c r="E119" s="382"/>
      <c r="F119" s="376">
        <v>1.4</v>
      </c>
      <c r="G119" s="32">
        <v>8</v>
      </c>
      <c r="H119" s="376">
        <v>11.2</v>
      </c>
      <c r="I119" s="376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50</v>
      </c>
      <c r="Y119" s="378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16.5" customHeight="1" x14ac:dyDescent="0.25">
      <c r="A120" s="54" t="s">
        <v>191</v>
      </c>
      <c r="B120" s="54" t="s">
        <v>193</v>
      </c>
      <c r="C120" s="31">
        <v>4301011514</v>
      </c>
      <c r="D120" s="381">
        <v>4680115882133</v>
      </c>
      <c r="E120" s="382"/>
      <c r="F120" s="376">
        <v>1.35</v>
      </c>
      <c r="G120" s="32">
        <v>8</v>
      </c>
      <c r="H120" s="376">
        <v>10.8</v>
      </c>
      <c r="I120" s="376">
        <v>11.28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135</v>
      </c>
      <c r="Y122" s="378">
        <f>IFERROR(IF(X122="",0,CEILING((X122/$H122),1)*$H122),"")</f>
        <v>135</v>
      </c>
      <c r="Z122" s="36">
        <f>IFERROR(IF(Y122=0,"",ROUNDUP(Y122/H122,0)*0.00937),"")</f>
        <v>0.28110000000000002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142.19999999999999</v>
      </c>
      <c r="BN122" s="64">
        <f>IFERROR(Y122*I122/H122,"0")</f>
        <v>142.19999999999999</v>
      </c>
      <c r="BO122" s="64">
        <f>IFERROR(1/J122*(X122/H122),"0")</f>
        <v>0.25</v>
      </c>
      <c r="BP122" s="64">
        <f>IFERROR(1/J122*(Y122/H122),"0")</f>
        <v>0.25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34.464285714285715</v>
      </c>
      <c r="Y124" s="379">
        <f>IFERROR(Y119/H119,"0")+IFERROR(Y120/H120,"0")+IFERROR(Y121/H121,"0")+IFERROR(Y122/H122,"0")+IFERROR(Y123/H123,"0")</f>
        <v>35</v>
      </c>
      <c r="Z124" s="379">
        <f>IFERROR(IF(Z119="",0,Z119),"0")+IFERROR(IF(Z120="",0,Z120),"0")+IFERROR(IF(Z121="",0,Z121),"0")+IFERROR(IF(Z122="",0,Z122),"0")+IFERROR(IF(Z123="",0,Z123),"0")</f>
        <v>0.38985000000000003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185</v>
      </c>
      <c r="Y125" s="379">
        <f>IFERROR(SUM(Y119:Y123),"0")</f>
        <v>191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4301020345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4" t="s">
        <v>202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203</v>
      </c>
      <c r="C128" s="31">
        <v>4301020235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48</v>
      </c>
      <c r="K128" s="32" t="s">
        <v>112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400</v>
      </c>
      <c r="Y136" s="378">
        <f t="shared" si="21"/>
        <v>403.20000000000005</v>
      </c>
      <c r="Z136" s="36">
        <f>IFERROR(IF(Y136=0,"",ROUNDUP(Y136/H136,0)*0.02175),"")</f>
        <v>1.044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426.57142857142861</v>
      </c>
      <c r="BN136" s="64">
        <f t="shared" si="23"/>
        <v>429.98400000000004</v>
      </c>
      <c r="BO136" s="64">
        <f t="shared" si="24"/>
        <v>0.85034013605442171</v>
      </c>
      <c r="BP136" s="64">
        <f t="shared" si="25"/>
        <v>0.8571428571428571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810</v>
      </c>
      <c r="Y138" s="378">
        <f t="shared" si="21"/>
        <v>810</v>
      </c>
      <c r="Z138" s="36">
        <f>IFERROR(IF(Y138=0,"",ROUNDUP(Y138/H138,0)*0.00753),"")</f>
        <v>2.2589999999999999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891.6</v>
      </c>
      <c r="BN138" s="64">
        <f t="shared" si="23"/>
        <v>891.6</v>
      </c>
      <c r="BO138" s="64">
        <f t="shared" si="24"/>
        <v>1.9230769230769229</v>
      </c>
      <c r="BP138" s="64">
        <f t="shared" si="25"/>
        <v>1.9230769230769229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347.61904761904759</v>
      </c>
      <c r="Y141" s="379">
        <f>IFERROR(Y135/H135,"0")+IFERROR(Y136/H136,"0")+IFERROR(Y137/H137,"0")+IFERROR(Y138/H138,"0")+IFERROR(Y139/H139,"0")+IFERROR(Y140/H140,"0")</f>
        <v>348</v>
      </c>
      <c r="Z141" s="379">
        <f>IFERROR(IF(Z135="",0,Z135),"0")+IFERROR(IF(Z136="",0,Z136),"0")+IFERROR(IF(Z137="",0,Z137),"0")+IFERROR(IF(Z138="",0,Z138),"0")+IFERROR(IF(Z139="",0,Z139),"0")+IFERROR(IF(Z140="",0,Z140),"0")</f>
        <v>3.3029999999999999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1210</v>
      </c>
      <c r="Y142" s="379">
        <f>IFERROR(SUM(Y135:Y140),"0")</f>
        <v>1213.2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16.5</v>
      </c>
      <c r="Y145" s="378">
        <f>IFERROR(IF(X145="",0,CEILING((X145/$H145),1)*$H145),"")</f>
        <v>17.82</v>
      </c>
      <c r="Z145" s="36">
        <f>IFERROR(IF(Y145=0,"",ROUNDUP(Y145/H145,0)*0.00753),"")</f>
        <v>6.7769999999999997E-2</v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18.816666666666666</v>
      </c>
      <c r="BN145" s="64">
        <f>IFERROR(Y145*I145/H145,"0")</f>
        <v>20.322000000000003</v>
      </c>
      <c r="BO145" s="64">
        <f>IFERROR(1/J145*(X145/H145),"0")</f>
        <v>5.3418803418803423E-2</v>
      </c>
      <c r="BP145" s="64">
        <f>IFERROR(1/J145*(Y145/H145),"0")</f>
        <v>5.7692307692307689E-2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8.3333333333333339</v>
      </c>
      <c r="Y146" s="379">
        <f>IFERROR(Y144/H144,"0")+IFERROR(Y145/H145,"0")</f>
        <v>9</v>
      </c>
      <c r="Z146" s="379">
        <f>IFERROR(IF(Z144="",0,Z144),"0")+IFERROR(IF(Z145="",0,Z145),"0")</f>
        <v>6.7769999999999997E-2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16.5</v>
      </c>
      <c r="Y147" s="379">
        <f>IFERROR(SUM(Y144:Y145),"0")</f>
        <v>17.82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4301011564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4301011562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120</v>
      </c>
      <c r="Y151" s="378">
        <f>IFERROR(IF(X151="",0,CEILING((X151/$H151),1)*$H151),"")</f>
        <v>121.60000000000001</v>
      </c>
      <c r="Z151" s="36">
        <f>IFERROR(IF(Y151=0,"",ROUNDUP(Y151/H151,0)*0.00753),"")</f>
        <v>0.28614000000000001</v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127.5</v>
      </c>
      <c r="BN151" s="64">
        <f>IFERROR(Y151*I151/H151,"0")</f>
        <v>129.19999999999999</v>
      </c>
      <c r="BO151" s="64">
        <f>IFERROR(1/J151*(X151/H151),"0")</f>
        <v>0.24038461538461536</v>
      </c>
      <c r="BP151" s="64">
        <f>IFERROR(1/J151*(Y151/H151),"0")</f>
        <v>0.24358974358974358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37.5</v>
      </c>
      <c r="Y152" s="379">
        <f>IFERROR(Y150/H150,"0")+IFERROR(Y151/H151,"0")</f>
        <v>38</v>
      </c>
      <c r="Z152" s="379">
        <f>IFERROR(IF(Z150="",0,Z150),"0")+IFERROR(IF(Z151="",0,Z151),"0")</f>
        <v>0.28614000000000001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120</v>
      </c>
      <c r="Y153" s="379">
        <f>IFERROR(SUM(Y150:Y151),"0")</f>
        <v>121.60000000000001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4301031235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4301031234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87.5</v>
      </c>
      <c r="Y156" s="378">
        <f>IFERROR(IF(X156="",0,CEILING((X156/$H156),1)*$H156),"")</f>
        <v>89.6</v>
      </c>
      <c r="Z156" s="36">
        <f>IFERROR(IF(Y156=0,"",ROUNDUP(Y156/H156,0)*0.00753),"")</f>
        <v>0.24096000000000001</v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96.5</v>
      </c>
      <c r="BN156" s="64">
        <f>IFERROR(Y156*I156/H156,"0")</f>
        <v>98.816000000000003</v>
      </c>
      <c r="BO156" s="64">
        <f>IFERROR(1/J156*(X156/H156),"0")</f>
        <v>0.20032051282051283</v>
      </c>
      <c r="BP156" s="64">
        <f>IFERROR(1/J156*(Y156/H156),"0")</f>
        <v>0.20512820512820512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31.250000000000004</v>
      </c>
      <c r="Y157" s="379">
        <f>IFERROR(Y155/H155,"0")+IFERROR(Y156/H156,"0")</f>
        <v>32</v>
      </c>
      <c r="Z157" s="379">
        <f>IFERROR(IF(Z155="",0,Z155),"0")+IFERROR(IF(Z156="",0,Z156),"0")</f>
        <v>0.24096000000000001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87.5</v>
      </c>
      <c r="Y158" s="379">
        <f>IFERROR(SUM(Y155:Y156),"0")</f>
        <v>89.6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82.5</v>
      </c>
      <c r="Y161" s="378">
        <f>IFERROR(IF(X161="",0,CEILING((X161/$H161),1)*$H161),"")</f>
        <v>84.48</v>
      </c>
      <c r="Z161" s="36">
        <f>IFERROR(IF(Y161=0,"",ROUNDUP(Y161/H161,0)*0.00753),"")</f>
        <v>0.24096000000000001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91.5</v>
      </c>
      <c r="BN161" s="64">
        <f>IFERROR(Y161*I161/H161,"0")</f>
        <v>93.695999999999998</v>
      </c>
      <c r="BO161" s="64">
        <f>IFERROR(1/J161*(X161/H161),"0")</f>
        <v>0.2003205128205128</v>
      </c>
      <c r="BP161" s="64">
        <f>IFERROR(1/J161*(Y161/H161),"0")</f>
        <v>0.20512820512820512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31.25</v>
      </c>
      <c r="Y162" s="379">
        <f>IFERROR(Y160/H160,"0")+IFERROR(Y161/H161,"0")</f>
        <v>32</v>
      </c>
      <c r="Z162" s="379">
        <f>IFERROR(IF(Z160="",0,Z160),"0")+IFERROR(IF(Z161="",0,Z161),"0")</f>
        <v>0.24096000000000001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82.5</v>
      </c>
      <c r="Y163" s="379">
        <f>IFERROR(SUM(Y160:Y161),"0")</f>
        <v>84.48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55</v>
      </c>
      <c r="Y167" s="378">
        <f>IFERROR(IF(X167="",0,CEILING((X167/$H167),1)*$H167),"")</f>
        <v>57</v>
      </c>
      <c r="Z167" s="36">
        <f>IFERROR(IF(Y167=0,"",ROUNDUP(Y167/H167,0)*0.00753),"")</f>
        <v>0.14307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58.666666666666664</v>
      </c>
      <c r="BN167" s="64">
        <f>IFERROR(Y167*I167/H167,"0")</f>
        <v>60.800000000000004</v>
      </c>
      <c r="BO167" s="64">
        <f>IFERROR(1/J167*(X167/H167),"0")</f>
        <v>0.11752136752136751</v>
      </c>
      <c r="BP167" s="64">
        <f>IFERROR(1/J167*(Y167/H167),"0")</f>
        <v>0.12179487179487179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18.333333333333332</v>
      </c>
      <c r="Y169" s="379">
        <f>IFERROR(Y166/H166,"0")+IFERROR(Y167/H167,"0")+IFERROR(Y168/H168,"0")</f>
        <v>19</v>
      </c>
      <c r="Z169" s="379">
        <f>IFERROR(IF(Z166="",0,Z166),"0")+IFERROR(IF(Z167="",0,Z167),"0")+IFERROR(IF(Z168="",0,Z168),"0")</f>
        <v>0.14307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55</v>
      </c>
      <c r="Y170" s="379">
        <f>IFERROR(SUM(Y166:Y168),"0")</f>
        <v>57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10</v>
      </c>
      <c r="Y182" s="378">
        <f>IFERROR(IF(X182="",0,CEILING((X182/$H182),1)*$H182),"")</f>
        <v>12</v>
      </c>
      <c r="Z182" s="36">
        <f>IFERROR(IF(Y182=0,"",ROUNDUP(Y182/H182,0)*0.00753),"")</f>
        <v>3.0120000000000001E-2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10.906666666666666</v>
      </c>
      <c r="BN182" s="64">
        <f>IFERROR(Y182*I182/H182,"0")</f>
        <v>13.087999999999999</v>
      </c>
      <c r="BO182" s="64">
        <f>IFERROR(1/J182*(X182/H182),"0")</f>
        <v>2.1367521367521368E-2</v>
      </c>
      <c r="BP182" s="64">
        <f>IFERROR(1/J182*(Y182/H182),"0")</f>
        <v>2.564102564102564E-2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3.3333333333333335</v>
      </c>
      <c r="Y183" s="379">
        <f>IFERROR(Y180/H180,"0")+IFERROR(Y181/H181,"0")+IFERROR(Y182/H182,"0")</f>
        <v>4</v>
      </c>
      <c r="Z183" s="379">
        <f>IFERROR(IF(Z180="",0,Z180),"0")+IFERROR(IF(Z181="",0,Z181),"0")+IFERROR(IF(Z182="",0,Z182),"0")</f>
        <v>3.0120000000000001E-2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10</v>
      </c>
      <c r="Y184" s="379">
        <f>IFERROR(SUM(Y180:Y182),"0")</f>
        <v>12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60</v>
      </c>
      <c r="Y188" s="378">
        <f t="shared" ref="Y188:Y195" si="26">IFERROR(IF(X188="",0,CEILING((X188/$H188),1)*$H188),"")</f>
        <v>63</v>
      </c>
      <c r="Z188" s="36">
        <f>IFERROR(IF(Y188=0,"",ROUNDUP(Y188/H188,0)*0.00753),"")</f>
        <v>0.11295000000000001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63.714285714285715</v>
      </c>
      <c r="BN188" s="64">
        <f t="shared" ref="BN188:BN195" si="28">IFERROR(Y188*I188/H188,"0")</f>
        <v>66.900000000000006</v>
      </c>
      <c r="BO188" s="64">
        <f t="shared" ref="BO188:BO195" si="29">IFERROR(1/J188*(X188/H188),"0")</f>
        <v>9.1575091575091569E-2</v>
      </c>
      <c r="BP188" s="64">
        <f t="shared" ref="BP188:BP195" si="30">IFERROR(1/J188*(Y188/H188),"0")</f>
        <v>9.6153846153846145E-2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30</v>
      </c>
      <c r="Y189" s="378">
        <f t="shared" si="26"/>
        <v>33.6</v>
      </c>
      <c r="Z189" s="36">
        <f>IFERROR(IF(Y189=0,"",ROUNDUP(Y189/H189,0)*0.00753),"")</f>
        <v>6.0240000000000002E-2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31.857142857142858</v>
      </c>
      <c r="BN189" s="64">
        <f t="shared" si="28"/>
        <v>35.68</v>
      </c>
      <c r="BO189" s="64">
        <f t="shared" si="29"/>
        <v>4.5787545787545784E-2</v>
      </c>
      <c r="BP189" s="64">
        <f t="shared" si="30"/>
        <v>5.128205128205128E-2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80.5</v>
      </c>
      <c r="Y191" s="378">
        <f t="shared" si="26"/>
        <v>81.900000000000006</v>
      </c>
      <c r="Z191" s="36">
        <f>IFERROR(IF(Y191=0,"",ROUNDUP(Y191/H191,0)*0.00502),"")</f>
        <v>0.19578000000000001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85.48333333333332</v>
      </c>
      <c r="BN191" s="64">
        <f t="shared" si="28"/>
        <v>86.97</v>
      </c>
      <c r="BO191" s="64">
        <f t="shared" si="29"/>
        <v>0.16381766381766383</v>
      </c>
      <c r="BP191" s="64">
        <f t="shared" si="30"/>
        <v>0.16666666666666669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140</v>
      </c>
      <c r="Y192" s="378">
        <f t="shared" si="26"/>
        <v>140.70000000000002</v>
      </c>
      <c r="Z192" s="36">
        <f>IFERROR(IF(Y192=0,"",ROUNDUP(Y192/H192,0)*0.00502),"")</f>
        <v>0.33634000000000003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148.66666666666666</v>
      </c>
      <c r="BN192" s="64">
        <f t="shared" si="28"/>
        <v>149.41</v>
      </c>
      <c r="BO192" s="64">
        <f t="shared" si="29"/>
        <v>0.28490028490028491</v>
      </c>
      <c r="BP192" s="64">
        <f t="shared" si="30"/>
        <v>0.28632478632478636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245</v>
      </c>
      <c r="Y193" s="378">
        <f t="shared" si="26"/>
        <v>245.70000000000002</v>
      </c>
      <c r="Z193" s="36">
        <f>IFERROR(IF(Y193=0,"",ROUNDUP(Y193/H193,0)*0.00502),"")</f>
        <v>0.58733999999999997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256.66666666666663</v>
      </c>
      <c r="BN193" s="64">
        <f t="shared" si="28"/>
        <v>257.40000000000003</v>
      </c>
      <c r="BO193" s="64">
        <f t="shared" si="29"/>
        <v>0.4985754985754986</v>
      </c>
      <c r="BP193" s="64">
        <f t="shared" si="30"/>
        <v>0.5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243.09523809523807</v>
      </c>
      <c r="Y196" s="379">
        <f>IFERROR(Y188/H188,"0")+IFERROR(Y189/H189,"0")+IFERROR(Y190/H190,"0")+IFERROR(Y191/H191,"0")+IFERROR(Y192/H192,"0")+IFERROR(Y193/H193,"0")+IFERROR(Y194/H194,"0")+IFERROR(Y195/H195,"0")</f>
        <v>246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1.2926500000000001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555.5</v>
      </c>
      <c r="Y197" s="379">
        <f>IFERROR(SUM(Y188:Y195),"0")</f>
        <v>564.90000000000009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160</v>
      </c>
      <c r="Y210" s="378">
        <f t="shared" ref="Y210:Y217" si="31">IFERROR(IF(X210="",0,CEILING((X210/$H210),1)*$H210),"")</f>
        <v>162</v>
      </c>
      <c r="Z210" s="36">
        <f>IFERROR(IF(Y210=0,"",ROUNDUP(Y210/H210,0)*0.00937),"")</f>
        <v>0.28110000000000002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166.22222222222223</v>
      </c>
      <c r="BN210" s="64">
        <f t="shared" ref="BN210:BN217" si="33">IFERROR(Y210*I210/H210,"0")</f>
        <v>168.3</v>
      </c>
      <c r="BO210" s="64">
        <f t="shared" ref="BO210:BO217" si="34">IFERROR(1/J210*(X210/H210),"0")</f>
        <v>0.24691358024691354</v>
      </c>
      <c r="BP210" s="64">
        <f t="shared" ref="BP210:BP217" si="35">IFERROR(1/J210*(Y210/H210),"0")</f>
        <v>0.24999999999999997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130</v>
      </c>
      <c r="Y211" s="378">
        <f t="shared" si="31"/>
        <v>135</v>
      </c>
      <c r="Z211" s="36">
        <f>IFERROR(IF(Y211=0,"",ROUNDUP(Y211/H211,0)*0.00937),"")</f>
        <v>0.23424999999999999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135.05555555555557</v>
      </c>
      <c r="BN211" s="64">
        <f t="shared" si="33"/>
        <v>140.25</v>
      </c>
      <c r="BO211" s="64">
        <f t="shared" si="34"/>
        <v>0.20061728395061726</v>
      </c>
      <c r="BP211" s="64">
        <f t="shared" si="35"/>
        <v>0.20833333333333334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300</v>
      </c>
      <c r="Y212" s="378">
        <f t="shared" si="31"/>
        <v>302.40000000000003</v>
      </c>
      <c r="Z212" s="36">
        <f>IFERROR(IF(Y212=0,"",ROUNDUP(Y212/H212,0)*0.00937),"")</f>
        <v>0.52471999999999996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311.66666666666663</v>
      </c>
      <c r="BN212" s="64">
        <f t="shared" si="33"/>
        <v>314.16000000000003</v>
      </c>
      <c r="BO212" s="64">
        <f t="shared" si="34"/>
        <v>0.46296296296296291</v>
      </c>
      <c r="BP212" s="64">
        <f t="shared" si="35"/>
        <v>0.46666666666666667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130</v>
      </c>
      <c r="Y213" s="378">
        <f t="shared" si="31"/>
        <v>135</v>
      </c>
      <c r="Z213" s="36">
        <f>IFERROR(IF(Y213=0,"",ROUNDUP(Y213/H213,0)*0.00937),"")</f>
        <v>0.23424999999999999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135.05555555555557</v>
      </c>
      <c r="BN213" s="64">
        <f t="shared" si="33"/>
        <v>140.25</v>
      </c>
      <c r="BO213" s="64">
        <f t="shared" si="34"/>
        <v>0.20061728395061726</v>
      </c>
      <c r="BP213" s="64">
        <f t="shared" si="35"/>
        <v>0.20833333333333334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133.33333333333331</v>
      </c>
      <c r="Y218" s="379">
        <f>IFERROR(Y210/H210,"0")+IFERROR(Y211/H211,"0")+IFERROR(Y212/H212,"0")+IFERROR(Y213/H213,"0")+IFERROR(Y214/H214,"0")+IFERROR(Y215/H215,"0")+IFERROR(Y216/H216,"0")+IFERROR(Y217/H217,"0")</f>
        <v>136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1.2743200000000001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720</v>
      </c>
      <c r="Y219" s="379">
        <f>IFERROR(SUM(Y210:Y217),"0")</f>
        <v>734.40000000000009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160</v>
      </c>
      <c r="Y224" s="378">
        <f t="shared" si="36"/>
        <v>165.29999999999998</v>
      </c>
      <c r="Z224" s="36">
        <f>IFERROR(IF(Y224=0,"",ROUNDUP(Y224/H224,0)*0.02175),"")</f>
        <v>0.41324999999999995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170.37241379310345</v>
      </c>
      <c r="BN224" s="64">
        <f t="shared" si="38"/>
        <v>176.01599999999996</v>
      </c>
      <c r="BO224" s="64">
        <f t="shared" si="39"/>
        <v>0.32840722495894914</v>
      </c>
      <c r="BP224" s="64">
        <f t="shared" si="40"/>
        <v>0.33928571428571425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280</v>
      </c>
      <c r="Y225" s="378">
        <f t="shared" si="36"/>
        <v>280.8</v>
      </c>
      <c r="Z225" s="36">
        <f t="shared" ref="Z225:Z231" si="41">IFERROR(IF(Y225=0,"",ROUNDUP(Y225/H225,0)*0.00753),"")</f>
        <v>0.88101000000000007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313.83333333333331</v>
      </c>
      <c r="BN225" s="64">
        <f t="shared" si="38"/>
        <v>314.73</v>
      </c>
      <c r="BO225" s="64">
        <f t="shared" si="39"/>
        <v>0.74786324786324787</v>
      </c>
      <c r="BP225" s="64">
        <f t="shared" si="40"/>
        <v>0.75000000000000011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400</v>
      </c>
      <c r="Y227" s="378">
        <f t="shared" si="36"/>
        <v>400.8</v>
      </c>
      <c r="Z227" s="36">
        <f t="shared" si="41"/>
        <v>1.2575100000000001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445.33333333333331</v>
      </c>
      <c r="BN227" s="64">
        <f t="shared" si="38"/>
        <v>446.2240000000001</v>
      </c>
      <c r="BO227" s="64">
        <f t="shared" si="39"/>
        <v>1.0683760683760684</v>
      </c>
      <c r="BP227" s="64">
        <f t="shared" si="40"/>
        <v>1.0705128205128205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140</v>
      </c>
      <c r="Y230" s="378">
        <f t="shared" si="36"/>
        <v>141.6</v>
      </c>
      <c r="Z230" s="36">
        <f t="shared" si="41"/>
        <v>0.44427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155.8666666666667</v>
      </c>
      <c r="BN230" s="64">
        <f t="shared" si="38"/>
        <v>157.64800000000002</v>
      </c>
      <c r="BO230" s="64">
        <f t="shared" si="39"/>
        <v>0.37393162393162394</v>
      </c>
      <c r="BP230" s="64">
        <f t="shared" si="40"/>
        <v>0.37820512820512819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240</v>
      </c>
      <c r="Y231" s="378">
        <f t="shared" si="36"/>
        <v>240</v>
      </c>
      <c r="Z231" s="36">
        <f t="shared" si="41"/>
        <v>0.753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267.8</v>
      </c>
      <c r="BN231" s="64">
        <f t="shared" si="38"/>
        <v>267.8</v>
      </c>
      <c r="BO231" s="64">
        <f t="shared" si="39"/>
        <v>0.64102564102564097</v>
      </c>
      <c r="BP231" s="64">
        <f t="shared" si="40"/>
        <v>0.64102564102564097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460.05747126436785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462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3.7490400000000004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1220</v>
      </c>
      <c r="Y233" s="379">
        <f>IFERROR(SUM(Y221:Y231),"0")</f>
        <v>1228.5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76</v>
      </c>
      <c r="Y238" s="378">
        <f>IFERROR(IF(X238="",0,CEILING((X238/$H238),1)*$H238),"")</f>
        <v>76.8</v>
      </c>
      <c r="Z238" s="36">
        <f>IFERROR(IF(Y238=0,"",ROUNDUP(Y238/H238,0)*0.00753),"")</f>
        <v>0.24096000000000001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84.613333333333344</v>
      </c>
      <c r="BN238" s="64">
        <f>IFERROR(Y238*I238/H238,"0")</f>
        <v>85.504000000000005</v>
      </c>
      <c r="BO238" s="64">
        <f>IFERROR(1/J238*(X238/H238),"0")</f>
        <v>0.20299145299145299</v>
      </c>
      <c r="BP238" s="64">
        <f>IFERROR(1/J238*(Y238/H238),"0")</f>
        <v>0.20512820512820512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64</v>
      </c>
      <c r="Y239" s="378">
        <f>IFERROR(IF(X239="",0,CEILING((X239/$H239),1)*$H239),"")</f>
        <v>64.8</v>
      </c>
      <c r="Z239" s="36">
        <f>IFERROR(IF(Y239=0,"",ROUNDUP(Y239/H239,0)*0.00753),"")</f>
        <v>0.20331000000000002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71.253333333333345</v>
      </c>
      <c r="BN239" s="64">
        <f>IFERROR(Y239*I239/H239,"0")</f>
        <v>72.144000000000005</v>
      </c>
      <c r="BO239" s="64">
        <f>IFERROR(1/J239*(X239/H239),"0")</f>
        <v>0.17094017094017094</v>
      </c>
      <c r="BP239" s="64">
        <f>IFERROR(1/J239*(Y239/H239),"0")</f>
        <v>0.17307692307692307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58.333333333333336</v>
      </c>
      <c r="Y240" s="379">
        <f>IFERROR(Y235/H235,"0")+IFERROR(Y236/H236,"0")+IFERROR(Y237/H237,"0")+IFERROR(Y238/H238,"0")+IFERROR(Y239/H239,"0")</f>
        <v>59</v>
      </c>
      <c r="Z240" s="379">
        <f>IFERROR(IF(Z235="",0,Z235),"0")+IFERROR(IF(Z236="",0,Z236),"0")+IFERROR(IF(Z237="",0,Z237),"0")+IFERROR(IF(Z238="",0,Z238),"0")+IFERROR(IF(Z239="",0,Z239),"0")</f>
        <v>0.44427000000000005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140</v>
      </c>
      <c r="Y241" s="379">
        <f>IFERROR(SUM(Y235:Y239),"0")</f>
        <v>141.6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20</v>
      </c>
      <c r="Y251" s="378">
        <f t="shared" si="42"/>
        <v>20</v>
      </c>
      <c r="Z251" s="36">
        <f>IFERROR(IF(Y251=0,"",ROUNDUP(Y251/H251,0)*0.00937),"")</f>
        <v>4.6850000000000003E-2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21.200000000000003</v>
      </c>
      <c r="BN251" s="64">
        <f t="shared" si="44"/>
        <v>21.200000000000003</v>
      </c>
      <c r="BO251" s="64">
        <f t="shared" si="45"/>
        <v>4.1666666666666664E-2</v>
      </c>
      <c r="BP251" s="64">
        <f t="shared" si="46"/>
        <v>4.1666666666666664E-2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5</v>
      </c>
      <c r="Y252" s="379">
        <f>IFERROR(Y244/H244,"0")+IFERROR(Y245/H245,"0")+IFERROR(Y246/H246,"0")+IFERROR(Y247/H247,"0")+IFERROR(Y248/H248,"0")+IFERROR(Y249/H249,"0")+IFERROR(Y250/H250,"0")+IFERROR(Y251/H251,"0")</f>
        <v>5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4.6850000000000003E-2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20</v>
      </c>
      <c r="Y253" s="379">
        <f>IFERROR(SUM(Y244:Y251),"0")</f>
        <v>20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50</v>
      </c>
      <c r="Y259" s="378">
        <f t="shared" si="47"/>
        <v>58</v>
      </c>
      <c r="Z259" s="36">
        <f>IFERROR(IF(Y259=0,"",ROUNDUP(Y259/H259,0)*0.02175),"")</f>
        <v>0.10874999999999999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52.068965517241381</v>
      </c>
      <c r="BN259" s="64">
        <f t="shared" si="49"/>
        <v>60.4</v>
      </c>
      <c r="BO259" s="64">
        <f t="shared" si="50"/>
        <v>7.6970443349753698E-2</v>
      </c>
      <c r="BP259" s="64">
        <f t="shared" si="51"/>
        <v>8.9285714285714274E-2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12</v>
      </c>
      <c r="Y260" s="378">
        <f t="shared" si="47"/>
        <v>12</v>
      </c>
      <c r="Z260" s="36">
        <f>IFERROR(IF(Y260=0,"",ROUNDUP(Y260/H260,0)*0.00937),"")</f>
        <v>2.811E-2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12.72</v>
      </c>
      <c r="BN260" s="64">
        <f t="shared" si="49"/>
        <v>12.72</v>
      </c>
      <c r="BO260" s="64">
        <f t="shared" si="50"/>
        <v>2.5000000000000001E-2</v>
      </c>
      <c r="BP260" s="64">
        <f t="shared" si="51"/>
        <v>2.5000000000000001E-2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40</v>
      </c>
      <c r="Y263" s="378">
        <f t="shared" si="47"/>
        <v>40</v>
      </c>
      <c r="Z263" s="36">
        <f>IFERROR(IF(Y263=0,"",ROUNDUP(Y263/H263,0)*0.00937),"")</f>
        <v>9.3700000000000006E-2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42.400000000000006</v>
      </c>
      <c r="BN263" s="64">
        <f t="shared" si="49"/>
        <v>42.400000000000006</v>
      </c>
      <c r="BO263" s="64">
        <f t="shared" si="50"/>
        <v>8.3333333333333329E-2</v>
      </c>
      <c r="BP263" s="64">
        <f t="shared" si="51"/>
        <v>8.3333333333333329E-2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17.310344827586206</v>
      </c>
      <c r="Y264" s="379">
        <f>IFERROR(Y256/H256,"0")+IFERROR(Y257/H257,"0")+IFERROR(Y258/H258,"0")+IFERROR(Y259/H259,"0")+IFERROR(Y260/H260,"0")+IFERROR(Y261/H261,"0")+IFERROR(Y262/H262,"0")+IFERROR(Y263/H263,"0")</f>
        <v>18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0.23055999999999999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102</v>
      </c>
      <c r="Y265" s="379">
        <f>IFERROR(SUM(Y256:Y263),"0")</f>
        <v>110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240</v>
      </c>
      <c r="Y292" s="378">
        <f>IFERROR(IF(X292="",0,CEILING((X292/$H292),1)*$H292),"")</f>
        <v>240</v>
      </c>
      <c r="Z292" s="36">
        <f>IFERROR(IF(Y292=0,"",ROUNDUP(Y292/H292,0)*0.00753),"")</f>
        <v>0.753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267.20000000000005</v>
      </c>
      <c r="BN292" s="64">
        <f>IFERROR(Y292*I292/H292,"0")</f>
        <v>267.20000000000005</v>
      </c>
      <c r="BO292" s="64">
        <f>IFERROR(1/J292*(X292/H292),"0")</f>
        <v>0.64102564102564097</v>
      </c>
      <c r="BP292" s="64">
        <f>IFERROR(1/J292*(Y292/H292),"0")</f>
        <v>0.64102564102564097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360</v>
      </c>
      <c r="Y293" s="378">
        <f>IFERROR(IF(X293="",0,CEILING((X293/$H293),1)*$H293),"")</f>
        <v>360</v>
      </c>
      <c r="Z293" s="36">
        <f>IFERROR(IF(Y293=0,"",ROUNDUP(Y293/H293,0)*0.00753),"")</f>
        <v>1.1294999999999999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390</v>
      </c>
      <c r="BN293" s="64">
        <f>IFERROR(Y293*I293/H293,"0")</f>
        <v>390</v>
      </c>
      <c r="BO293" s="64">
        <f>IFERROR(1/J293*(X293/H293),"0")</f>
        <v>0.96153846153846145</v>
      </c>
      <c r="BP293" s="64">
        <f>IFERROR(1/J293*(Y293/H293),"0")</f>
        <v>0.96153846153846145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250</v>
      </c>
      <c r="Y295" s="379">
        <f>IFERROR(Y290/H290,"0")+IFERROR(Y291/H291,"0")+IFERROR(Y292/H292,"0")+IFERROR(Y293/H293,"0")+IFERROR(Y294/H294,"0")</f>
        <v>250</v>
      </c>
      <c r="Z295" s="379">
        <f>IFERROR(IF(Z290="",0,Z290),"0")+IFERROR(IF(Z291="",0,Z291),"0")+IFERROR(IF(Z292="",0,Z292),"0")+IFERROR(IF(Z293="",0,Z293),"0")+IFERROR(IF(Z294="",0,Z294),"0")</f>
        <v>1.8824999999999998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600</v>
      </c>
      <c r="Y296" s="379">
        <f>IFERROR(SUM(Y290:Y294),"0")</f>
        <v>600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210</v>
      </c>
      <c r="Y308" s="378">
        <f>IFERROR(IF(X308="",0,CEILING((X308/$H308),1)*$H308),"")</f>
        <v>210</v>
      </c>
      <c r="Z308" s="36">
        <f>IFERROR(IF(Y308=0,"",ROUNDUP(Y308/H308,0)*0.00502),"")</f>
        <v>0.502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220.00000000000003</v>
      </c>
      <c r="BN308" s="64">
        <f>IFERROR(Y308*I308/H308,"0")</f>
        <v>220.00000000000003</v>
      </c>
      <c r="BO308" s="64">
        <f>IFERROR(1/J308*(X308/H308),"0")</f>
        <v>0.42735042735042739</v>
      </c>
      <c r="BP308" s="64">
        <f>IFERROR(1/J308*(Y308/H308),"0")</f>
        <v>0.42735042735042739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100</v>
      </c>
      <c r="Y310" s="379">
        <f>IFERROR(Y308/H308,"0")+IFERROR(Y309/H309,"0")</f>
        <v>100</v>
      </c>
      <c r="Z310" s="379">
        <f>IFERROR(IF(Z308="",0,Z308),"0")+IFERROR(IF(Z309="",0,Z309),"0")</f>
        <v>0.502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210</v>
      </c>
      <c r="Y311" s="379">
        <f>IFERROR(SUM(Y308:Y309),"0")</f>
        <v>210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100</v>
      </c>
      <c r="Y314" s="378">
        <f t="shared" ref="Y314:Y321" si="57">IFERROR(IF(X314="",0,CEILING((X314/$H314),1)*$H314),"")</f>
        <v>108</v>
      </c>
      <c r="Z314" s="36">
        <f>IFERROR(IF(Y314=0,"",ROUNDUP(Y314/H314,0)*0.02175),"")</f>
        <v>0.21749999999999997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104.44444444444444</v>
      </c>
      <c r="BN314" s="64">
        <f t="shared" ref="BN314:BN321" si="59">IFERROR(Y314*I314/H314,"0")</f>
        <v>112.8</v>
      </c>
      <c r="BO314" s="64">
        <f t="shared" ref="BO314:BO321" si="60">IFERROR(1/J314*(X314/H314),"0")</f>
        <v>0.16534391534391535</v>
      </c>
      <c r="BP314" s="64">
        <f t="shared" ref="BP314:BP321" si="61">IFERROR(1/J314*(Y314/H314),"0")</f>
        <v>0.17857142857142855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100</v>
      </c>
      <c r="Y317" s="378">
        <f t="shared" si="57"/>
        <v>108</v>
      </c>
      <c r="Z317" s="36">
        <f>IFERROR(IF(Y317=0,"",ROUNDUP(Y317/H317,0)*0.02175),"")</f>
        <v>0.21749999999999997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104.44444444444444</v>
      </c>
      <c r="BN317" s="64">
        <f t="shared" si="59"/>
        <v>112.8</v>
      </c>
      <c r="BO317" s="64">
        <f t="shared" si="60"/>
        <v>0.16534391534391535</v>
      </c>
      <c r="BP317" s="64">
        <f t="shared" si="61"/>
        <v>0.17857142857142855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100</v>
      </c>
      <c r="Y318" s="378">
        <f t="shared" si="57"/>
        <v>100</v>
      </c>
      <c r="Z318" s="36">
        <f>IFERROR(IF(Y318=0,"",ROUNDUP(Y318/H318,0)*0.00937),"")</f>
        <v>0.23424999999999999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106</v>
      </c>
      <c r="BN318" s="64">
        <f t="shared" si="59"/>
        <v>106</v>
      </c>
      <c r="BO318" s="64">
        <f t="shared" si="60"/>
        <v>0.20833333333333334</v>
      </c>
      <c r="BP318" s="64">
        <f t="shared" si="61"/>
        <v>0.20833333333333334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100</v>
      </c>
      <c r="Y321" s="378">
        <f t="shared" si="57"/>
        <v>100</v>
      </c>
      <c r="Z321" s="36">
        <f>IFERROR(IF(Y321=0,"",ROUNDUP(Y321/H321,0)*0.00937),"")</f>
        <v>0.23424999999999999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106</v>
      </c>
      <c r="BN321" s="64">
        <f t="shared" si="59"/>
        <v>106</v>
      </c>
      <c r="BO321" s="64">
        <f t="shared" si="60"/>
        <v>0.20833333333333334</v>
      </c>
      <c r="BP321" s="64">
        <f t="shared" si="61"/>
        <v>0.20833333333333334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68.518518518518519</v>
      </c>
      <c r="Y322" s="379">
        <f>IFERROR(Y314/H314,"0")+IFERROR(Y315/H315,"0")+IFERROR(Y316/H316,"0")+IFERROR(Y317/H317,"0")+IFERROR(Y318/H318,"0")+IFERROR(Y319/H319,"0")+IFERROR(Y320/H320,"0")+IFERROR(Y321/H321,"0")</f>
        <v>70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0.90349999999999986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400</v>
      </c>
      <c r="Y323" s="379">
        <f>IFERROR(SUM(Y314:Y321),"0")</f>
        <v>416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50</v>
      </c>
      <c r="Y341" s="378">
        <f>IFERROR(IF(X341="",0,CEILING((X341/$H341),1)*$H341),"")</f>
        <v>50.400000000000006</v>
      </c>
      <c r="Z341" s="36">
        <f>IFERROR(IF(Y341=0,"",ROUNDUP(Y341/H341,0)*0.02175),"")</f>
        <v>0.1305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53.357142857142861</v>
      </c>
      <c r="BN341" s="64">
        <f>IFERROR(Y341*I341/H341,"0")</f>
        <v>53.784000000000006</v>
      </c>
      <c r="BO341" s="64">
        <f>IFERROR(1/J341*(X341/H341),"0")</f>
        <v>0.10629251700680271</v>
      </c>
      <c r="BP341" s="64">
        <f>IFERROR(1/J341*(Y341/H341),"0")</f>
        <v>0.10714285714285714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600</v>
      </c>
      <c r="Y342" s="378">
        <f>IFERROR(IF(X342="",0,CEILING((X342/$H342),1)*$H342),"")</f>
        <v>600.6</v>
      </c>
      <c r="Z342" s="36">
        <f>IFERROR(IF(Y342=0,"",ROUNDUP(Y342/H342,0)*0.02175),"")</f>
        <v>1.67475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643.38461538461547</v>
      </c>
      <c r="BN342" s="64">
        <f>IFERROR(Y342*I342/H342,"0")</f>
        <v>644.02800000000002</v>
      </c>
      <c r="BO342" s="64">
        <f>IFERROR(1/J342*(X342/H342),"0")</f>
        <v>1.3736263736263734</v>
      </c>
      <c r="BP342" s="64">
        <f>IFERROR(1/J342*(Y342/H342),"0")</f>
        <v>1.375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50</v>
      </c>
      <c r="Y343" s="378">
        <f>IFERROR(IF(X343="",0,CEILING((X343/$H343),1)*$H343),"")</f>
        <v>50.400000000000006</v>
      </c>
      <c r="Z343" s="36">
        <f>IFERROR(IF(Y343=0,"",ROUNDUP(Y343/H343,0)*0.02175),"")</f>
        <v>0.1305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53.357142857142861</v>
      </c>
      <c r="BN343" s="64">
        <f>IFERROR(Y343*I343/H343,"0")</f>
        <v>53.784000000000006</v>
      </c>
      <c r="BO343" s="64">
        <f>IFERROR(1/J343*(X343/H343),"0")</f>
        <v>0.10629251700680271</v>
      </c>
      <c r="BP343" s="64">
        <f>IFERROR(1/J343*(Y343/H343),"0")</f>
        <v>0.10714285714285714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88.827838827838818</v>
      </c>
      <c r="Y344" s="379">
        <f>IFERROR(Y341/H341,"0")+IFERROR(Y342/H342,"0")+IFERROR(Y343/H343,"0")</f>
        <v>89</v>
      </c>
      <c r="Z344" s="379">
        <f>IFERROR(IF(Z341="",0,Z341),"0")+IFERROR(IF(Z342="",0,Z342),"0")+IFERROR(IF(Z343="",0,Z343),"0")</f>
        <v>1.9357500000000001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700</v>
      </c>
      <c r="Y345" s="379">
        <f>IFERROR(SUM(Y341:Y343),"0")</f>
        <v>701.4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45</v>
      </c>
      <c r="Y361" s="378">
        <f>IFERROR(IF(X361="",0,CEILING((X361/$H361),1)*$H361),"")</f>
        <v>45</v>
      </c>
      <c r="Z361" s="36">
        <f>IFERROR(IF(Y361=0,"",ROUNDUP(Y361/H361,0)*0.00753),"")</f>
        <v>0.18825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51.199999999999996</v>
      </c>
      <c r="BN361" s="64">
        <f>IFERROR(Y361*I361/H361,"0")</f>
        <v>51.199999999999996</v>
      </c>
      <c r="BO361" s="64">
        <f>IFERROR(1/J361*(X361/H361),"0")</f>
        <v>0.16025641025641024</v>
      </c>
      <c r="BP361" s="64">
        <f>IFERROR(1/J361*(Y361/H361),"0")</f>
        <v>0.16025641025641024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25</v>
      </c>
      <c r="Y362" s="379">
        <f>IFERROR(Y361/H361,"0")</f>
        <v>25</v>
      </c>
      <c r="Z362" s="379">
        <f>IFERROR(IF(Z361="",0,Z361),"0")</f>
        <v>0.18825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45</v>
      </c>
      <c r="Y363" s="379">
        <f>IFERROR(SUM(Y361:Y361),"0")</f>
        <v>45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420</v>
      </c>
      <c r="Y366" s="378">
        <f>IFERROR(IF(X366="",0,CEILING((X366/$H366),1)*$H366),"")</f>
        <v>420</v>
      </c>
      <c r="Z366" s="36">
        <f>IFERROR(IF(Y366=0,"",ROUNDUP(Y366/H366,0)*0.00753),"")</f>
        <v>1.506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474.4</v>
      </c>
      <c r="BN366" s="64">
        <f>IFERROR(Y366*I366/H366,"0")</f>
        <v>474.4</v>
      </c>
      <c r="BO366" s="64">
        <f>IFERROR(1/J366*(X366/H366),"0")</f>
        <v>1.2820512820512819</v>
      </c>
      <c r="BP366" s="64">
        <f>IFERROR(1/J366*(Y366/H366),"0")</f>
        <v>1.2820512820512819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315</v>
      </c>
      <c r="Y367" s="378">
        <f>IFERROR(IF(X367="",0,CEILING((X367/$H367),1)*$H367),"")</f>
        <v>315</v>
      </c>
      <c r="Z367" s="36">
        <f>IFERROR(IF(Y367=0,"",ROUNDUP(Y367/H367,0)*0.00753),"")</f>
        <v>1.1294999999999999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354</v>
      </c>
      <c r="BN367" s="64">
        <f>IFERROR(Y367*I367/H367,"0")</f>
        <v>354</v>
      </c>
      <c r="BO367" s="64">
        <f>IFERROR(1/J367*(X367/H367),"0")</f>
        <v>0.96153846153846145</v>
      </c>
      <c r="BP367" s="64">
        <f>IFERROR(1/J367*(Y367/H367),"0")</f>
        <v>0.96153846153846145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350</v>
      </c>
      <c r="Y368" s="379">
        <f>IFERROR(Y365/H365,"0")+IFERROR(Y366/H366,"0")+IFERROR(Y367/H367,"0")</f>
        <v>350</v>
      </c>
      <c r="Z368" s="379">
        <f>IFERROR(IF(Z365="",0,Z365),"0")+IFERROR(IF(Z366="",0,Z366),"0")+IFERROR(IF(Z367="",0,Z367),"0")</f>
        <v>2.6355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735</v>
      </c>
      <c r="Y369" s="379">
        <f>IFERROR(SUM(Y365:Y367),"0")</f>
        <v>735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1300</v>
      </c>
      <c r="Y373" s="378">
        <f t="shared" ref="Y373:Y381" si="67">IFERROR(IF(X373="",0,CEILING((X373/$H373),1)*$H373),"")</f>
        <v>1305</v>
      </c>
      <c r="Z373" s="36">
        <f>IFERROR(IF(Y373=0,"",ROUNDUP(Y373/H373,0)*0.02175),"")</f>
        <v>1.8922499999999998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1341.6</v>
      </c>
      <c r="BN373" s="64">
        <f t="shared" ref="BN373:BN381" si="69">IFERROR(Y373*I373/H373,"0")</f>
        <v>1346.76</v>
      </c>
      <c r="BO373" s="64">
        <f t="shared" ref="BO373:BO381" si="70">IFERROR(1/J373*(X373/H373),"0")</f>
        <v>1.8055555555555556</v>
      </c>
      <c r="BP373" s="64">
        <f t="shared" ref="BP373:BP381" si="71">IFERROR(1/J373*(Y373/H373),"0")</f>
        <v>1.8125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900</v>
      </c>
      <c r="Y375" s="378">
        <f t="shared" si="67"/>
        <v>900</v>
      </c>
      <c r="Z375" s="36">
        <f>IFERROR(IF(Y375=0,"",ROUNDUP(Y375/H375,0)*0.02175),"")</f>
        <v>1.3049999999999999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928.8</v>
      </c>
      <c r="BN375" s="64">
        <f t="shared" si="69"/>
        <v>928.8</v>
      </c>
      <c r="BO375" s="64">
        <f t="shared" si="70"/>
        <v>1.25</v>
      </c>
      <c r="BP375" s="64">
        <f t="shared" si="71"/>
        <v>1.25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1100</v>
      </c>
      <c r="Y378" s="378">
        <f t="shared" si="67"/>
        <v>1110</v>
      </c>
      <c r="Z378" s="36">
        <f>IFERROR(IF(Y378=0,"",ROUNDUP(Y378/H378,0)*0.02175),"")</f>
        <v>1.6094999999999999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1135.2</v>
      </c>
      <c r="BN378" s="64">
        <f t="shared" si="69"/>
        <v>1145.52</v>
      </c>
      <c r="BO378" s="64">
        <f t="shared" si="70"/>
        <v>1.5277777777777777</v>
      </c>
      <c r="BP378" s="64">
        <f t="shared" si="71"/>
        <v>1.5416666666666665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20</v>
      </c>
      <c r="Y381" s="378">
        <f t="shared" si="67"/>
        <v>20</v>
      </c>
      <c r="Z381" s="36">
        <f>IFERROR(IF(Y381=0,"",ROUNDUP(Y381/H381,0)*0.00937),"")</f>
        <v>3.7479999999999999E-2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20.84</v>
      </c>
      <c r="BN381" s="64">
        <f t="shared" si="69"/>
        <v>20.84</v>
      </c>
      <c r="BO381" s="64">
        <f t="shared" si="70"/>
        <v>3.3333333333333333E-2</v>
      </c>
      <c r="BP381" s="64">
        <f t="shared" si="71"/>
        <v>3.3333333333333333E-2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224</v>
      </c>
      <c r="Y382" s="379">
        <f>IFERROR(Y373/H373,"0")+IFERROR(Y374/H374,"0")+IFERROR(Y375/H375,"0")+IFERROR(Y376/H376,"0")+IFERROR(Y377/H377,"0")+IFERROR(Y378/H378,"0")+IFERROR(Y379/H379,"0")+IFERROR(Y380/H380,"0")+IFERROR(Y381/H381,"0")</f>
        <v>225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4.8442299999999996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3320</v>
      </c>
      <c r="Y383" s="379">
        <f>IFERROR(SUM(Y373:Y381),"0")</f>
        <v>3335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1100</v>
      </c>
      <c r="Y385" s="378">
        <f>IFERROR(IF(X385="",0,CEILING((X385/$H385),1)*$H385),"")</f>
        <v>1110</v>
      </c>
      <c r="Z385" s="36">
        <f>IFERROR(IF(Y385=0,"",ROUNDUP(Y385/H385,0)*0.02175),"")</f>
        <v>1.6094999999999999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1135.2</v>
      </c>
      <c r="BN385" s="64">
        <f>IFERROR(Y385*I385/H385,"0")</f>
        <v>1145.52</v>
      </c>
      <c r="BO385" s="64">
        <f>IFERROR(1/J385*(X385/H385),"0")</f>
        <v>1.5277777777777777</v>
      </c>
      <c r="BP385" s="64">
        <f>IFERROR(1/J385*(Y385/H385),"0")</f>
        <v>1.5416666666666665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12</v>
      </c>
      <c r="Y386" s="378">
        <f>IFERROR(IF(X386="",0,CEILING((X386/$H386),1)*$H386),"")</f>
        <v>12</v>
      </c>
      <c r="Z386" s="36">
        <f>IFERROR(IF(Y386=0,"",ROUNDUP(Y386/H386,0)*0.00937),"")</f>
        <v>2.811E-2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12.72</v>
      </c>
      <c r="BN386" s="64">
        <f>IFERROR(Y386*I386/H386,"0")</f>
        <v>12.72</v>
      </c>
      <c r="BO386" s="64">
        <f>IFERROR(1/J386*(X386/H386),"0")</f>
        <v>2.5000000000000001E-2</v>
      </c>
      <c r="BP386" s="64">
        <f>IFERROR(1/J386*(Y386/H386),"0")</f>
        <v>2.5000000000000001E-2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76.333333333333329</v>
      </c>
      <c r="Y387" s="379">
        <f>IFERROR(Y385/H385,"0")+IFERROR(Y386/H386,"0")</f>
        <v>77</v>
      </c>
      <c r="Z387" s="379">
        <f>IFERROR(IF(Z385="",0,Z385),"0")+IFERROR(IF(Z386="",0,Z386),"0")</f>
        <v>1.63761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1112</v>
      </c>
      <c r="Y388" s="379">
        <f>IFERROR(SUM(Y385:Y386),"0")</f>
        <v>1122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120</v>
      </c>
      <c r="Y396" s="378">
        <f>IFERROR(IF(X396="",0,CEILING((X396/$H396),1)*$H396),"")</f>
        <v>124.8</v>
      </c>
      <c r="Z396" s="36">
        <f>IFERROR(IF(Y396=0,"",ROUNDUP(Y396/H396,0)*0.02175),"")</f>
        <v>0.34799999999999998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128.67692307692309</v>
      </c>
      <c r="BN396" s="64">
        <f>IFERROR(Y396*I396/H396,"0")</f>
        <v>133.82400000000001</v>
      </c>
      <c r="BO396" s="64">
        <f>IFERROR(1/J396*(X396/H396),"0")</f>
        <v>0.27472527472527469</v>
      </c>
      <c r="BP396" s="64">
        <f>IFERROR(1/J396*(Y396/H396),"0")</f>
        <v>0.2857142857142857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15.384615384615385</v>
      </c>
      <c r="Y398" s="379">
        <f>IFERROR(Y396/H396,"0")+IFERROR(Y397/H397,"0")</f>
        <v>16</v>
      </c>
      <c r="Z398" s="379">
        <f>IFERROR(IF(Z396="",0,Z396),"0")+IFERROR(IF(Z397="",0,Z397),"0")</f>
        <v>0.34799999999999998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120</v>
      </c>
      <c r="Y399" s="379">
        <f>IFERROR(SUM(Y396:Y397),"0")</f>
        <v>124.8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50</v>
      </c>
      <c r="Y404" s="378">
        <f>IFERROR(IF(X404="",0,CEILING((X404/$H404),1)*$H404),"")</f>
        <v>60</v>
      </c>
      <c r="Z404" s="36">
        <f>IFERROR(IF(Y404=0,"",ROUNDUP(Y404/H404,0)*0.02175),"")</f>
        <v>0.10874999999999999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52</v>
      </c>
      <c r="BN404" s="64">
        <f>IFERROR(Y404*I404/H404,"0")</f>
        <v>62.400000000000006</v>
      </c>
      <c r="BO404" s="64">
        <f>IFERROR(1/J404*(X404/H404),"0")</f>
        <v>7.4404761904761904E-2</v>
      </c>
      <c r="BP404" s="64">
        <f>IFERROR(1/J404*(Y404/H404),"0")</f>
        <v>8.9285714285714274E-2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4.166666666666667</v>
      </c>
      <c r="Y406" s="379">
        <f>IFERROR(Y402/H402,"0")+IFERROR(Y403/H403,"0")+IFERROR(Y404/H404,"0")+IFERROR(Y405/H405,"0")</f>
        <v>5</v>
      </c>
      <c r="Z406" s="379">
        <f>IFERROR(IF(Z402="",0,Z402),"0")+IFERROR(IF(Z403="",0,Z403),"0")+IFERROR(IF(Z404="",0,Z404),"0")+IFERROR(IF(Z405="",0,Z405),"0")</f>
        <v>0.10874999999999999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50</v>
      </c>
      <c r="Y407" s="379">
        <f>IFERROR(SUM(Y402:Y405),"0")</f>
        <v>60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40</v>
      </c>
      <c r="Y433" s="378">
        <f t="shared" si="72"/>
        <v>42</v>
      </c>
      <c r="Z433" s="36">
        <f>IFERROR(IF(Y433=0,"",ROUNDUP(Y433/H433,0)*0.00753),"")</f>
        <v>7.5300000000000006E-2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42.190476190476183</v>
      </c>
      <c r="BN433" s="64">
        <f t="shared" si="74"/>
        <v>44.3</v>
      </c>
      <c r="BO433" s="64">
        <f t="shared" si="75"/>
        <v>6.1050061050061048E-2</v>
      </c>
      <c r="BP433" s="64">
        <f t="shared" si="76"/>
        <v>6.4102564102564097E-2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30</v>
      </c>
      <c r="Y435" s="378">
        <f t="shared" si="72"/>
        <v>33.6</v>
      </c>
      <c r="Z435" s="36">
        <f>IFERROR(IF(Y435=0,"",ROUNDUP(Y435/H435,0)*0.00753),"")</f>
        <v>6.0240000000000002E-2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31.642857142857135</v>
      </c>
      <c r="BN435" s="64">
        <f t="shared" si="74"/>
        <v>35.44</v>
      </c>
      <c r="BO435" s="64">
        <f t="shared" si="75"/>
        <v>4.5787545787545784E-2</v>
      </c>
      <c r="BP435" s="64">
        <f t="shared" si="76"/>
        <v>5.128205128205128E-2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4301031330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4301031178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140</v>
      </c>
      <c r="Y440" s="378">
        <f t="shared" si="72"/>
        <v>140.70000000000002</v>
      </c>
      <c r="Z440" s="36">
        <f t="shared" si="77"/>
        <v>0.33634000000000003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148.66666666666666</v>
      </c>
      <c r="BN440" s="64">
        <f t="shared" si="74"/>
        <v>149.41</v>
      </c>
      <c r="BO440" s="64">
        <f t="shared" si="75"/>
        <v>0.28490028490028491</v>
      </c>
      <c r="BP440" s="64">
        <f t="shared" si="76"/>
        <v>0.28632478632478636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52.5</v>
      </c>
      <c r="Y443" s="378">
        <f t="shared" si="72"/>
        <v>52.5</v>
      </c>
      <c r="Z443" s="36">
        <f t="shared" si="77"/>
        <v>0.1255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55.75</v>
      </c>
      <c r="BN443" s="64">
        <f t="shared" si="74"/>
        <v>55.75</v>
      </c>
      <c r="BO443" s="64">
        <f t="shared" si="75"/>
        <v>0.10683760683760685</v>
      </c>
      <c r="BP443" s="64">
        <f t="shared" si="76"/>
        <v>0.10683760683760685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52.5</v>
      </c>
      <c r="Y448" s="378">
        <f t="shared" si="72"/>
        <v>52.5</v>
      </c>
      <c r="Z448" s="36">
        <f t="shared" si="77"/>
        <v>0.1255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55.75</v>
      </c>
      <c r="BN448" s="64">
        <f t="shared" si="74"/>
        <v>55.75</v>
      </c>
      <c r="BO448" s="64">
        <f t="shared" si="75"/>
        <v>0.10683760683760685</v>
      </c>
      <c r="BP448" s="64">
        <f t="shared" si="76"/>
        <v>0.10683760683760685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140</v>
      </c>
      <c r="Y452" s="378">
        <f t="shared" si="72"/>
        <v>141.12</v>
      </c>
      <c r="Z452" s="36">
        <f>IFERROR(IF(Y452=0,"",ROUNDUP(Y452/H452,0)*0.00753),"")</f>
        <v>0.63251999999999997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216.66666666666669</v>
      </c>
      <c r="BN452" s="64">
        <f t="shared" si="74"/>
        <v>218.40000000000003</v>
      </c>
      <c r="BO452" s="64">
        <f t="shared" si="75"/>
        <v>0.53418803418803418</v>
      </c>
      <c r="BP452" s="64">
        <f t="shared" si="76"/>
        <v>0.53846153846153844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216.66666666666666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219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1.3553999999999999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455</v>
      </c>
      <c r="Y454" s="379">
        <f>IFERROR(SUM(Y432:Y452),"0")</f>
        <v>462.42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18</v>
      </c>
      <c r="Y461" s="378">
        <f>IFERROR(IF(X461="",0,CEILING((X461/$H461),1)*$H461),"")</f>
        <v>18</v>
      </c>
      <c r="Z461" s="36">
        <f>IFERROR(IF(Y461=0,"",ROUNDUP(Y461/H461,0)*0.00627),"")</f>
        <v>9.4050000000000009E-2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27</v>
      </c>
      <c r="BN461" s="64">
        <f>IFERROR(Y461*I461/H461,"0")</f>
        <v>27</v>
      </c>
      <c r="BO461" s="64">
        <f>IFERROR(1/J461*(X461/H461),"0")</f>
        <v>7.4999999999999997E-2</v>
      </c>
      <c r="BP461" s="64">
        <f>IFERROR(1/J461*(Y461/H461),"0")</f>
        <v>7.4999999999999997E-2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15</v>
      </c>
      <c r="Y462" s="379">
        <f>IFERROR(Y461/H461,"0")</f>
        <v>15</v>
      </c>
      <c r="Z462" s="379">
        <f>IFERROR(IF(Z461="",0,Z461),"0")</f>
        <v>9.4050000000000009E-2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18</v>
      </c>
      <c r="Y463" s="379">
        <f>IFERROR(SUM(Y461:Y461),"0")</f>
        <v>18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4301031324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40</v>
      </c>
      <c r="Y470" s="378">
        <f t="shared" ref="Y470:Y475" si="78">IFERROR(IF(X470="",0,CEILING((X470/$H470),1)*$H470),"")</f>
        <v>42</v>
      </c>
      <c r="Z470" s="36">
        <f>IFERROR(IF(Y470=0,"",ROUNDUP(Y470/H470,0)*0.00753),"")</f>
        <v>7.5300000000000006E-2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42.190476190476183</v>
      </c>
      <c r="BN470" s="64">
        <f t="shared" ref="BN470:BN475" si="80">IFERROR(Y470*I470/H470,"0")</f>
        <v>44.3</v>
      </c>
      <c r="BO470" s="64">
        <f t="shared" ref="BO470:BO475" si="81">IFERROR(1/J470*(X470/H470),"0")</f>
        <v>6.1050061050061048E-2</v>
      </c>
      <c r="BP470" s="64">
        <f t="shared" ref="BP470:BP475" si="82">IFERROR(1/J470*(Y470/H470),"0")</f>
        <v>6.4102564102564097E-2</v>
      </c>
    </row>
    <row r="471" spans="1:68" ht="27" customHeight="1" x14ac:dyDescent="0.25">
      <c r="A471" s="54" t="s">
        <v>581</v>
      </c>
      <c r="B471" s="54" t="s">
        <v>583</v>
      </c>
      <c r="C471" s="31">
        <v>4301031212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4301031327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4301031173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17.5</v>
      </c>
      <c r="Y475" s="378">
        <f t="shared" si="78"/>
        <v>18.900000000000002</v>
      </c>
      <c r="Z475" s="36">
        <f>IFERROR(IF(Y475=0,"",ROUNDUP(Y475/H475,0)*0.00502),"")</f>
        <v>4.5179999999999998E-2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18.583333333333332</v>
      </c>
      <c r="BN475" s="64">
        <f t="shared" si="80"/>
        <v>20.07</v>
      </c>
      <c r="BO475" s="64">
        <f t="shared" si="81"/>
        <v>3.5612535612535613E-2</v>
      </c>
      <c r="BP475" s="64">
        <f t="shared" si="82"/>
        <v>3.8461538461538464E-2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17.857142857142854</v>
      </c>
      <c r="Y476" s="379">
        <f>IFERROR(Y470/H470,"0")+IFERROR(Y471/H471,"0")+IFERROR(Y472/H472,"0")+IFERROR(Y473/H473,"0")+IFERROR(Y474/H474,"0")+IFERROR(Y475/H475,"0")</f>
        <v>19</v>
      </c>
      <c r="Z476" s="379">
        <f>IFERROR(IF(Z470="",0,Z470),"0")+IFERROR(IF(Z471="",0,Z471),"0")+IFERROR(IF(Z472="",0,Z472),"0")+IFERROR(IF(Z473="",0,Z473),"0")+IFERROR(IF(Z474="",0,Z474),"0")+IFERROR(IF(Z475="",0,Z475),"0")</f>
        <v>0.12048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57.5</v>
      </c>
      <c r="Y477" s="379">
        <f>IFERROR(SUM(Y470:Y475),"0")</f>
        <v>60.900000000000006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3.3</v>
      </c>
      <c r="Y479" s="378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2.4999999999999996</v>
      </c>
      <c r="Y480" s="379">
        <f>IFERROR(Y479/H479,"0")</f>
        <v>3</v>
      </c>
      <c r="Z480" s="379">
        <f>IFERROR(IF(Z479="",0,Z479),"0")</f>
        <v>1.881E-2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3.3</v>
      </c>
      <c r="Y481" s="379">
        <f>IFERROR(SUM(Y479:Y479),"0")</f>
        <v>3.96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14</v>
      </c>
      <c r="Y484" s="378">
        <f>IFERROR(IF(X484="",0,CEILING((X484/$H484),1)*$H484),"")</f>
        <v>14.399999999999999</v>
      </c>
      <c r="Z484" s="36">
        <f>IFERROR(IF(Y484=0,"",ROUNDUP(Y484/H484,0)*0.00502),"")</f>
        <v>6.0240000000000002E-2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16.006666666666668</v>
      </c>
      <c r="BN484" s="64">
        <f>IFERROR(Y484*I484/H484,"0")</f>
        <v>16.463999999999999</v>
      </c>
      <c r="BO484" s="64">
        <f>IFERROR(1/J484*(X484/H484),"0")</f>
        <v>4.9857549857549865E-2</v>
      </c>
      <c r="BP484" s="64">
        <f>IFERROR(1/J484*(Y484/H484),"0")</f>
        <v>5.1282051282051287E-2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8</v>
      </c>
      <c r="Y485" s="378">
        <f>IFERROR(IF(X485="",0,CEILING((X485/$H485),1)*$H485),"")</f>
        <v>8.4</v>
      </c>
      <c r="Z485" s="36">
        <f>IFERROR(IF(Y485=0,"",ROUNDUP(Y485/H485,0)*0.00502),"")</f>
        <v>3.5140000000000005E-2</v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8.6666666666666679</v>
      </c>
      <c r="BN485" s="64">
        <f>IFERROR(Y485*I485/H485,"0")</f>
        <v>9.1000000000000014</v>
      </c>
      <c r="BO485" s="64">
        <f>IFERROR(1/J485*(X485/H485),"0")</f>
        <v>2.8490028490028494E-2</v>
      </c>
      <c r="BP485" s="64">
        <f>IFERROR(1/J485*(Y485/H485),"0")</f>
        <v>2.9914529914529923E-2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40</v>
      </c>
      <c r="Y486" s="378">
        <f>IFERROR(IF(X486="",0,CEILING((X486/$H486),1)*$H486),"")</f>
        <v>40.799999999999997</v>
      </c>
      <c r="Z486" s="36">
        <f>IFERROR(IF(Y486=0,"",ROUNDUP(Y486/H486,0)*0.00502),"")</f>
        <v>0.17068</v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67.333333333333329</v>
      </c>
      <c r="BN486" s="64">
        <f>IFERROR(Y486*I486/H486,"0")</f>
        <v>68.680000000000007</v>
      </c>
      <c r="BO486" s="64">
        <f>IFERROR(1/J486*(X486/H486),"0")</f>
        <v>0.14245014245014248</v>
      </c>
      <c r="BP486" s="64">
        <f>IFERROR(1/J486*(Y486/H486),"0")</f>
        <v>0.14529914529914531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51.666666666666671</v>
      </c>
      <c r="Y487" s="379">
        <f>IFERROR(Y484/H484,"0")+IFERROR(Y485/H485,"0")+IFERROR(Y486/H486,"0")</f>
        <v>53</v>
      </c>
      <c r="Z487" s="379">
        <f>IFERROR(IF(Z484="",0,Z484),"0")+IFERROR(IF(Z485="",0,Z485),"0")+IFERROR(IF(Z486="",0,Z486),"0")</f>
        <v>0.26606000000000002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62</v>
      </c>
      <c r="Y488" s="379">
        <f>IFERROR(SUM(Y484:Y486),"0")</f>
        <v>63.599999999999994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13.5</v>
      </c>
      <c r="Y491" s="378">
        <f>IFERROR(IF(X491="",0,CEILING((X491/$H491),1)*$H491),"")</f>
        <v>14.580000000000002</v>
      </c>
      <c r="Z491" s="36">
        <f>IFERROR(IF(Y491=0,"",ROUNDUP(Y491/H491,0)*0.00753),"")</f>
        <v>6.7769999999999997E-2</v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15.166666666666666</v>
      </c>
      <c r="BN491" s="64">
        <f>IFERROR(Y491*I491/H491,"0")</f>
        <v>16.380000000000003</v>
      </c>
      <c r="BO491" s="64">
        <f>IFERROR(1/J491*(X491/H491),"0")</f>
        <v>5.3418803418803409E-2</v>
      </c>
      <c r="BP491" s="64">
        <f>IFERROR(1/J491*(Y491/H491),"0")</f>
        <v>5.7692307692307689E-2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8.3333333333333321</v>
      </c>
      <c r="Y492" s="379">
        <f>IFERROR(Y491/H491,"0")</f>
        <v>9</v>
      </c>
      <c r="Z492" s="379">
        <f>IFERROR(IF(Z491="",0,Z491),"0")</f>
        <v>6.7769999999999997E-2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13.5</v>
      </c>
      <c r="Y493" s="379">
        <f>IFERROR(SUM(Y491:Y491),"0")</f>
        <v>14.580000000000002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150</v>
      </c>
      <c r="Y497" s="378">
        <f t="shared" ref="Y497:Y504" si="83">IFERROR(IF(X497="",0,CEILING((X497/$H497),1)*$H497),"")</f>
        <v>153.12</v>
      </c>
      <c r="Z497" s="36">
        <f t="shared" ref="Z497:Z502" si="84">IFERROR(IF(Y497=0,"",ROUNDUP(Y497/H497,0)*0.01196),"")</f>
        <v>0.34683999999999998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160.22727272727272</v>
      </c>
      <c r="BN497" s="64">
        <f t="shared" ref="BN497:BN504" si="86">IFERROR(Y497*I497/H497,"0")</f>
        <v>163.56</v>
      </c>
      <c r="BO497" s="64">
        <f t="shared" ref="BO497:BO504" si="87">IFERROR(1/J497*(X497/H497),"0")</f>
        <v>0.27316433566433568</v>
      </c>
      <c r="BP497" s="64">
        <f t="shared" ref="BP497:BP504" si="88">IFERROR(1/J497*(Y497/H497),"0")</f>
        <v>0.27884615384615385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150</v>
      </c>
      <c r="Y500" s="378">
        <f t="shared" si="83"/>
        <v>153.12</v>
      </c>
      <c r="Z500" s="36">
        <f t="shared" si="84"/>
        <v>0.34683999999999998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160.22727272727272</v>
      </c>
      <c r="BN500" s="64">
        <f t="shared" si="86"/>
        <v>163.56</v>
      </c>
      <c r="BO500" s="64">
        <f t="shared" si="87"/>
        <v>0.27316433566433568</v>
      </c>
      <c r="BP500" s="64">
        <f t="shared" si="88"/>
        <v>0.27884615384615385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150</v>
      </c>
      <c r="Y502" s="378">
        <f t="shared" si="83"/>
        <v>153.12</v>
      </c>
      <c r="Z502" s="36">
        <f t="shared" si="84"/>
        <v>0.34683999999999998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160.22727272727272</v>
      </c>
      <c r="BN502" s="64">
        <f t="shared" si="86"/>
        <v>163.56</v>
      </c>
      <c r="BO502" s="64">
        <f t="shared" si="87"/>
        <v>0.27316433566433568</v>
      </c>
      <c r="BP502" s="64">
        <f t="shared" si="88"/>
        <v>0.27884615384615385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150</v>
      </c>
      <c r="Y503" s="378">
        <f t="shared" si="83"/>
        <v>151.20000000000002</v>
      </c>
      <c r="Z503" s="36">
        <f>IFERROR(IF(Y503=0,"",ROUNDUP(Y503/H503,0)*0.00937),"")</f>
        <v>0.39354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160</v>
      </c>
      <c r="BN503" s="64">
        <f t="shared" si="86"/>
        <v>161.28</v>
      </c>
      <c r="BO503" s="64">
        <f t="shared" si="87"/>
        <v>0.34722222222222221</v>
      </c>
      <c r="BP503" s="64">
        <f t="shared" si="88"/>
        <v>0.35000000000000003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210</v>
      </c>
      <c r="Y504" s="378">
        <f t="shared" si="83"/>
        <v>212.4</v>
      </c>
      <c r="Z504" s="36">
        <f>IFERROR(IF(Y504=0,"",ROUNDUP(Y504/H504,0)*0.00937),"")</f>
        <v>0.55283000000000004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224</v>
      </c>
      <c r="BN504" s="64">
        <f t="shared" si="86"/>
        <v>226.56</v>
      </c>
      <c r="BO504" s="64">
        <f t="shared" si="87"/>
        <v>0.48611111111111105</v>
      </c>
      <c r="BP504" s="64">
        <f t="shared" si="88"/>
        <v>0.49166666666666664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185.22727272727269</v>
      </c>
      <c r="Y505" s="379">
        <f>IFERROR(Y497/H497,"0")+IFERROR(Y498/H498,"0")+IFERROR(Y499/H499,"0")+IFERROR(Y500/H500,"0")+IFERROR(Y501/H501,"0")+IFERROR(Y502/H502,"0")+IFERROR(Y503/H503,"0")+IFERROR(Y504/H504,"0")</f>
        <v>188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1.9868899999999998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810</v>
      </c>
      <c r="Y506" s="379">
        <f>IFERROR(SUM(Y497:Y504),"0")</f>
        <v>822.96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100</v>
      </c>
      <c r="Y508" s="378">
        <f>IFERROR(IF(X508="",0,CEILING((X508/$H508),1)*$H508),"")</f>
        <v>100.32000000000001</v>
      </c>
      <c r="Z508" s="36">
        <f>IFERROR(IF(Y508=0,"",ROUNDUP(Y508/H508,0)*0.01196),"")</f>
        <v>0.22724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106.81818181818181</v>
      </c>
      <c r="BN508" s="64">
        <f>IFERROR(Y508*I508/H508,"0")</f>
        <v>107.16</v>
      </c>
      <c r="BO508" s="64">
        <f>IFERROR(1/J508*(X508/H508),"0")</f>
        <v>0.18210955710955709</v>
      </c>
      <c r="BP508" s="64">
        <f>IFERROR(1/J508*(Y508/H508),"0")</f>
        <v>0.18269230769230771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18.939393939393938</v>
      </c>
      <c r="Y510" s="379">
        <f>IFERROR(Y508/H508,"0")+IFERROR(Y509/H509,"0")</f>
        <v>19</v>
      </c>
      <c r="Z510" s="379">
        <f>IFERROR(IF(Z508="",0,Z508),"0")+IFERROR(IF(Z509="",0,Z509),"0")</f>
        <v>0.22724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100</v>
      </c>
      <c r="Y511" s="379">
        <f>IFERROR(SUM(Y508:Y509),"0")</f>
        <v>100.32000000000001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120</v>
      </c>
      <c r="Y513" s="378">
        <f t="shared" ref="Y513:Y518" si="89">IFERROR(IF(X513="",0,CEILING((X513/$H513),1)*$H513),"")</f>
        <v>121.44000000000001</v>
      </c>
      <c r="Z513" s="36">
        <f>IFERROR(IF(Y513=0,"",ROUNDUP(Y513/H513,0)*0.01196),"")</f>
        <v>0.27507999999999999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128.18181818181816</v>
      </c>
      <c r="BN513" s="64">
        <f t="shared" ref="BN513:BN518" si="91">IFERROR(Y513*I513/H513,"0")</f>
        <v>129.72</v>
      </c>
      <c r="BO513" s="64">
        <f t="shared" ref="BO513:BO518" si="92">IFERROR(1/J513*(X513/H513),"0")</f>
        <v>0.21853146853146854</v>
      </c>
      <c r="BP513" s="64">
        <f t="shared" ref="BP513:BP518" si="93">IFERROR(1/J513*(Y513/H513),"0")</f>
        <v>0.22115384615384617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100</v>
      </c>
      <c r="Y514" s="378">
        <f t="shared" si="89"/>
        <v>100.32000000000001</v>
      </c>
      <c r="Z514" s="36">
        <f>IFERROR(IF(Y514=0,"",ROUNDUP(Y514/H514,0)*0.01196),"")</f>
        <v>0.22724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106.81818181818181</v>
      </c>
      <c r="BN514" s="64">
        <f t="shared" si="91"/>
        <v>107.16</v>
      </c>
      <c r="BO514" s="64">
        <f t="shared" si="92"/>
        <v>0.18210955710955709</v>
      </c>
      <c r="BP514" s="64">
        <f t="shared" si="93"/>
        <v>0.18269230769230771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140</v>
      </c>
      <c r="Y515" s="378">
        <f t="shared" si="89"/>
        <v>142.56</v>
      </c>
      <c r="Z515" s="36">
        <f>IFERROR(IF(Y515=0,"",ROUNDUP(Y515/H515,0)*0.01196),"")</f>
        <v>0.32291999999999998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149.54545454545453</v>
      </c>
      <c r="BN515" s="64">
        <f t="shared" si="91"/>
        <v>152.27999999999997</v>
      </c>
      <c r="BO515" s="64">
        <f t="shared" si="92"/>
        <v>0.25495337995337997</v>
      </c>
      <c r="BP515" s="64">
        <f t="shared" si="93"/>
        <v>0.25961538461538464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60</v>
      </c>
      <c r="Y516" s="378">
        <f t="shared" si="89"/>
        <v>61.2</v>
      </c>
      <c r="Z516" s="36">
        <f>IFERROR(IF(Y516=0,"",ROUNDUP(Y516/H516,0)*0.00937),"")</f>
        <v>0.15928999999999999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63.999999999999993</v>
      </c>
      <c r="BN516" s="64">
        <f t="shared" si="91"/>
        <v>65.28</v>
      </c>
      <c r="BO516" s="64">
        <f t="shared" si="92"/>
        <v>0.1388888888888889</v>
      </c>
      <c r="BP516" s="64">
        <f t="shared" si="93"/>
        <v>0.14166666666666666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162</v>
      </c>
      <c r="Y518" s="378">
        <f t="shared" si="89"/>
        <v>162</v>
      </c>
      <c r="Z518" s="36">
        <f>IFERROR(IF(Y518=0,"",ROUNDUP(Y518/H518,0)*0.00937),"")</f>
        <v>0.42164999999999997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171.45000000000002</v>
      </c>
      <c r="BN518" s="64">
        <f t="shared" si="91"/>
        <v>171.45000000000002</v>
      </c>
      <c r="BO518" s="64">
        <f t="shared" si="92"/>
        <v>0.375</v>
      </c>
      <c r="BP518" s="64">
        <f t="shared" si="93"/>
        <v>0.375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129.84848484848487</v>
      </c>
      <c r="Y519" s="379">
        <f>IFERROR(Y513/H513,"0")+IFERROR(Y514/H514,"0")+IFERROR(Y515/H515,"0")+IFERROR(Y516/H516,"0")+IFERROR(Y517/H517,"0")+IFERROR(Y518/H518,"0")</f>
        <v>131</v>
      </c>
      <c r="Z519" s="379">
        <f>IFERROR(IF(Z513="",0,Z513),"0")+IFERROR(IF(Z514="",0,Z514),"0")+IFERROR(IF(Z515="",0,Z515),"0")+IFERROR(IF(Z516="",0,Z516),"0")+IFERROR(IF(Z517="",0,Z517),"0")+IFERROR(IF(Z518="",0,Z518),"0")</f>
        <v>1.40618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582</v>
      </c>
      <c r="Y520" s="379">
        <f>IFERROR(SUM(Y513:Y518),"0")</f>
        <v>587.52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10</v>
      </c>
      <c r="Y545" s="378">
        <f>IFERROR(IF(X545="",0,CEILING((X545/$H545),1)*$H545),"")</f>
        <v>10.8</v>
      </c>
      <c r="Z545" s="36">
        <f>IFERROR(IF(Y545=0,"",ROUNDUP(Y545/H545,0)*0.02175),"")</f>
        <v>2.1749999999999999E-2</v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10.444444444444443</v>
      </c>
      <c r="BN545" s="64">
        <f>IFERROR(Y545*I545/H545,"0")</f>
        <v>11.28</v>
      </c>
      <c r="BO545" s="64">
        <f>IFERROR(1/J545*(X545/H545),"0")</f>
        <v>1.653439153439153E-2</v>
      </c>
      <c r="BP545" s="64">
        <f>IFERROR(1/J545*(Y545/H545),"0")</f>
        <v>1.7857142857142856E-2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4</v>
      </c>
      <c r="Y547" s="378">
        <f>IFERROR(IF(X547="",0,CEILING((X547/$H547),1)*$H547),"")</f>
        <v>4</v>
      </c>
      <c r="Z547" s="36">
        <f>IFERROR(IF(Y547=0,"",ROUNDUP(Y547/H547,0)*0.00937),"")</f>
        <v>9.3699999999999999E-3</v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4.24</v>
      </c>
      <c r="BN547" s="64">
        <f>IFERROR(Y547*I547/H547,"0")</f>
        <v>4.24</v>
      </c>
      <c r="BO547" s="64">
        <f>IFERROR(1/J547*(X547/H547),"0")</f>
        <v>8.3333333333333332E-3</v>
      </c>
      <c r="BP547" s="64">
        <f>IFERROR(1/J547*(Y547/H547),"0")</f>
        <v>8.3333333333333332E-3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1.9259259259259258</v>
      </c>
      <c r="Y548" s="379">
        <f>IFERROR(Y544/H544,"0")+IFERROR(Y545/H545,"0")+IFERROR(Y546/H546,"0")+IFERROR(Y547/H547,"0")</f>
        <v>2</v>
      </c>
      <c r="Z548" s="379">
        <f>IFERROR(IF(Z544="",0,Z544),"0")+IFERROR(IF(Z545="",0,Z545),"0")+IFERROR(IF(Z546="",0,Z546),"0")+IFERROR(IF(Z547="",0,Z547),"0")</f>
        <v>3.1119999999999998E-2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14</v>
      </c>
      <c r="Y549" s="379">
        <f>IFERROR(SUM(Y544:Y547),"0")</f>
        <v>14.8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2.8</v>
      </c>
      <c r="Y556" s="378">
        <f t="shared" si="99"/>
        <v>3.36</v>
      </c>
      <c r="Z556" s="36">
        <f>IFERROR(IF(Y556=0,"",ROUNDUP(Y556/H556,0)*0.00502),"")</f>
        <v>1.004E-2</v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3.0666666666666669</v>
      </c>
      <c r="BN556" s="64">
        <f t="shared" si="101"/>
        <v>3.68</v>
      </c>
      <c r="BO556" s="64">
        <f t="shared" si="102"/>
        <v>7.1225071225071226E-3</v>
      </c>
      <c r="BP556" s="64">
        <f t="shared" si="103"/>
        <v>8.5470085470085479E-3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1.6666666666666665</v>
      </c>
      <c r="Y557" s="379">
        <f>IFERROR(Y551/H551,"0")+IFERROR(Y552/H552,"0")+IFERROR(Y553/H553,"0")+IFERROR(Y554/H554,"0")+IFERROR(Y555/H555,"0")+IFERROR(Y556/H556,"0")</f>
        <v>2</v>
      </c>
      <c r="Z557" s="379">
        <f>IFERROR(IF(Z551="",0,Z551),"0")+IFERROR(IF(Z552="",0,Z552),"0")+IFERROR(IF(Z553="",0,Z553),"0")+IFERROR(IF(Z554="",0,Z554),"0")+IFERROR(IF(Z555="",0,Z555),"0")+IFERROR(IF(Z556="",0,Z556),"0")</f>
        <v>1.004E-2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2.8</v>
      </c>
      <c r="Y558" s="379">
        <f>IFERROR(SUM(Y551:Y556),"0")</f>
        <v>3.36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500</v>
      </c>
      <c r="Y560" s="378">
        <f>IFERROR(IF(X560="",0,CEILING((X560/$H560),1)*$H560),"")</f>
        <v>507</v>
      </c>
      <c r="Z560" s="36">
        <f>IFERROR(IF(Y560=0,"",ROUNDUP(Y560/H560,0)*0.02175),"")</f>
        <v>1.4137499999999998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536.15384615384619</v>
      </c>
      <c r="BN560" s="64">
        <f>IFERROR(Y560*I560/H560,"0")</f>
        <v>543.66000000000008</v>
      </c>
      <c r="BO560" s="64">
        <f>IFERROR(1/J560*(X560/H560),"0")</f>
        <v>1.1446886446886446</v>
      </c>
      <c r="BP560" s="64">
        <f>IFERROR(1/J560*(Y560/H560),"0")</f>
        <v>1.1607142857142856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64.102564102564102</v>
      </c>
      <c r="Y562" s="379">
        <f>IFERROR(Y560/H560,"0")+IFERROR(Y561/H561,"0")</f>
        <v>65</v>
      </c>
      <c r="Z562" s="379">
        <f>IFERROR(IF(Z560="",0,Z560),"0")+IFERROR(IF(Z561="",0,Z561),"0")</f>
        <v>1.4137499999999998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500</v>
      </c>
      <c r="Y563" s="379">
        <f>IFERROR(SUM(Y560:Y561),"0")</f>
        <v>507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20</v>
      </c>
      <c r="Y568" s="378">
        <f>IFERROR(IF(X568="",0,CEILING((X568/$H568),1)*$H568),"")</f>
        <v>23.4</v>
      </c>
      <c r="Z568" s="36">
        <f>IFERROR(IF(Y568=0,"",ROUNDUP(Y568/H568,0)*0.02175),"")</f>
        <v>6.5250000000000002E-2</v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21.23076923076923</v>
      </c>
      <c r="BN568" s="64">
        <f>IFERROR(Y568*I568/H568,"0")</f>
        <v>24.84</v>
      </c>
      <c r="BO568" s="64">
        <f>IFERROR(1/J568*(X568/H568),"0")</f>
        <v>4.5787545787545791E-2</v>
      </c>
      <c r="BP568" s="64">
        <f>IFERROR(1/J568*(Y568/H568),"0")</f>
        <v>5.3571428571428568E-2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2.5641025641025643</v>
      </c>
      <c r="Y569" s="379">
        <f>IFERROR(Y565/H565,"0")+IFERROR(Y566/H566,"0")+IFERROR(Y567/H567,"0")+IFERROR(Y568/H568,"0")</f>
        <v>3</v>
      </c>
      <c r="Z569" s="379">
        <f>IFERROR(IF(Z565="",0,Z565),"0")+IFERROR(IF(Z566="",0,Z566),"0")+IFERROR(IF(Z567="",0,Z567),"0")+IFERROR(IF(Z568="",0,Z568),"0")</f>
        <v>6.5250000000000002E-2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20</v>
      </c>
      <c r="Y570" s="379">
        <f>IFERROR(SUM(Y565:Y568),"0")</f>
        <v>23.4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17156.599999999999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17349.82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18328.320289289262</v>
      </c>
      <c r="Y590" s="379">
        <f>IFERROR(SUM(BN22:BN586),"0")</f>
        <v>18533.385999999999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34</v>
      </c>
      <c r="Y591" s="38">
        <f>ROUNDUP(SUM(BP22:BP586),0)</f>
        <v>35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19178.320289289262</v>
      </c>
      <c r="Y592" s="379">
        <f>GrossWeightTotalR+PalletQtyTotalR*25</f>
        <v>19408.385999999999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3833.9856334597707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3867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39.643940000000008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579.20000000000005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1292.1000000000001</v>
      </c>
      <c r="E599" s="46">
        <f>IFERROR(Y104*1,"0")+IFERROR(Y105*1,"0")+IFERROR(Y106*1,"0")+IFERROR(Y110*1,"0")+IFERROR(Y111*1,"0")+IFERROR(Y112*1,"0")+IFERROR(Y113*1,"0")+IFERROR(Y114*1,"0")</f>
        <v>860.40000000000009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1422.02</v>
      </c>
      <c r="G599" s="46">
        <f>IFERROR(Y150*1,"0")+IFERROR(Y151*1,"0")+IFERROR(Y155*1,"0")+IFERROR(Y156*1,"0")+IFERROR(Y160*1,"0")+IFERROR(Y161*1,"0")</f>
        <v>295.68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69</v>
      </c>
      <c r="I599" s="46">
        <f>IFERROR(Y188*1,"0")+IFERROR(Y189*1,"0")+IFERROR(Y190*1,"0")+IFERROR(Y191*1,"0")+IFERROR(Y192*1,"0")+IFERROR(Y193*1,"0")+IFERROR(Y194*1,"0")+IFERROR(Y195*1,"0")</f>
        <v>564.90000000000009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2104.5</v>
      </c>
      <c r="K599" s="46">
        <f>IFERROR(Y244*1,"0")+IFERROR(Y245*1,"0")+IFERROR(Y246*1,"0")+IFERROR(Y247*1,"0")+IFERROR(Y248*1,"0")+IFERROR(Y249*1,"0")+IFERROR(Y250*1,"0")+IFERROR(Y251*1,"0")</f>
        <v>20</v>
      </c>
      <c r="L599" s="375"/>
      <c r="M599" s="46">
        <f>IFERROR(Y256*1,"0")+IFERROR(Y257*1,"0")+IFERROR(Y258*1,"0")+IFERROR(Y259*1,"0")+IFERROR(Y260*1,"0")+IFERROR(Y261*1,"0")+IFERROR(Y262*1,"0")+IFERROR(Y263*1,"0")</f>
        <v>110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600</v>
      </c>
      <c r="S599" s="46">
        <f>IFERROR(Y299*1,"0")</f>
        <v>0</v>
      </c>
      <c r="T599" s="46">
        <f>IFERROR(Y304*1,"0")+IFERROR(Y308*1,"0")+IFERROR(Y309*1,"0")</f>
        <v>210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1117.4000000000001</v>
      </c>
      <c r="V599" s="46">
        <f>IFERROR(Y361*1,"0")+IFERROR(Y365*1,"0")+IFERROR(Y366*1,"0")+IFERROR(Y367*1,"0")</f>
        <v>780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4581.8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60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480.42</v>
      </c>
      <c r="Z599" s="46">
        <f>IFERROR(Y466*1,"0")+IFERROR(Y470*1,"0")+IFERROR(Y471*1,"0")+IFERROR(Y472*1,"0")+IFERROR(Y473*1,"0")+IFERROR(Y474*1,"0")+IFERROR(Y475*1,"0")+IFERROR(Y479*1,"0")</f>
        <v>64.86</v>
      </c>
      <c r="AA599" s="46">
        <f>IFERROR(Y484*1,"0")+IFERROR(Y485*1,"0")+IFERROR(Y486*1,"0")</f>
        <v>63.599999999999994</v>
      </c>
      <c r="AB599" s="46">
        <f>IFERROR(Y491*1,"0")</f>
        <v>14.580000000000002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1510.8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548.55999999999995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wZeYIxwRK7vCt1bVcNIaGTOCZm3u8W/JAHJUO0MwI83lpA+BEaVjTF5WgrmJSInvXp53wk386yu7P14MEh3lA==" saltValue="vBMZKmhxFOSzjmtbY4Co9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9" spans="2:8" x14ac:dyDescent="0.2">
      <c r="B9" s="47" t="s">
        <v>746</v>
      </c>
      <c r="C9" s="47" t="s">
        <v>741</v>
      </c>
      <c r="D9" s="47"/>
      <c r="E9" s="47"/>
    </row>
    <row r="11" spans="2:8" x14ac:dyDescent="0.2">
      <c r="B11" s="47" t="s">
        <v>746</v>
      </c>
      <c r="C11" s="47" t="s">
        <v>744</v>
      </c>
      <c r="D11" s="47"/>
      <c r="E11" s="47"/>
    </row>
    <row r="13" spans="2:8" x14ac:dyDescent="0.2">
      <c r="B13" s="47" t="s">
        <v>747</v>
      </c>
      <c r="C13" s="47"/>
      <c r="D13" s="47"/>
      <c r="E13" s="47"/>
    </row>
    <row r="14" spans="2:8" x14ac:dyDescent="0.2">
      <c r="B14" s="47" t="s">
        <v>748</v>
      </c>
      <c r="C14" s="47"/>
      <c r="D14" s="47"/>
      <c r="E14" s="47"/>
    </row>
    <row r="15" spans="2:8" x14ac:dyDescent="0.2">
      <c r="B15" s="47" t="s">
        <v>749</v>
      </c>
      <c r="C15" s="47"/>
      <c r="D15" s="47"/>
      <c r="E15" s="47"/>
    </row>
    <row r="16" spans="2:8" x14ac:dyDescent="0.2">
      <c r="B16" s="47" t="s">
        <v>750</v>
      </c>
      <c r="C16" s="47"/>
      <c r="D16" s="47"/>
      <c r="E16" s="47"/>
    </row>
    <row r="17" spans="2:5" x14ac:dyDescent="0.2">
      <c r="B17" s="47" t="s">
        <v>751</v>
      </c>
      <c r="C17" s="47"/>
      <c r="D17" s="47"/>
      <c r="E17" s="47"/>
    </row>
    <row r="18" spans="2:5" x14ac:dyDescent="0.2">
      <c r="B18" s="47" t="s">
        <v>752</v>
      </c>
      <c r="C18" s="47"/>
      <c r="D18" s="47"/>
      <c r="E18" s="47"/>
    </row>
    <row r="19" spans="2:5" x14ac:dyDescent="0.2">
      <c r="B19" s="47" t="s">
        <v>753</v>
      </c>
      <c r="C19" s="47"/>
      <c r="D19" s="47"/>
      <c r="E19" s="47"/>
    </row>
    <row r="20" spans="2:5" x14ac:dyDescent="0.2">
      <c r="B20" s="47" t="s">
        <v>754</v>
      </c>
      <c r="C20" s="47"/>
      <c r="D20" s="47"/>
      <c r="E20" s="47"/>
    </row>
    <row r="21" spans="2:5" x14ac:dyDescent="0.2">
      <c r="B21" s="47" t="s">
        <v>755</v>
      </c>
      <c r="C21" s="47"/>
      <c r="D21" s="47"/>
      <c r="E21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</sheetData>
  <sheetProtection algorithmName="SHA-512" hashValue="vf9i8AaLWQUK6O7qjCcx+um+FBWSikN7F+KsgPymPRljOVWvauX6Icq5Fp37qpJ896GtwzXkovutC+BfLE4vzg==" saltValue="eGSkSIC7Og9WVkUAm+48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2024-08-30T10:32:20Z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