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FCB0E88-BA50-40FD-8293-43E2D565D8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Y581" i="1" s="1"/>
  <c r="X577" i="1"/>
  <c r="X576" i="1"/>
  <c r="BO575" i="1"/>
  <c r="BM575" i="1"/>
  <c r="Y575" i="1"/>
  <c r="X573" i="1"/>
  <c r="X572" i="1"/>
  <c r="BO571" i="1"/>
  <c r="BM571" i="1"/>
  <c r="Y571" i="1"/>
  <c r="BP571" i="1" s="1"/>
  <c r="BO570" i="1"/>
  <c r="BM570" i="1"/>
  <c r="Y570" i="1"/>
  <c r="Y572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P519" i="1" s="1"/>
  <c r="P519" i="1"/>
  <c r="X517" i="1"/>
  <c r="X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BP505" i="1" s="1"/>
  <c r="P505" i="1"/>
  <c r="X503" i="1"/>
  <c r="X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BP339" i="1" s="1"/>
  <c r="P339" i="1"/>
  <c r="BO338" i="1"/>
  <c r="BM338" i="1"/>
  <c r="Y338" i="1"/>
  <c r="P338" i="1"/>
  <c r="BO337" i="1"/>
  <c r="BM337" i="1"/>
  <c r="Y337" i="1"/>
  <c r="Y341" i="1" s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Z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X308" i="1"/>
  <c r="X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Z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O191" i="1"/>
  <c r="BN191" i="1"/>
  <c r="BM191" i="1"/>
  <c r="Z191" i="1"/>
  <c r="Y191" i="1"/>
  <c r="BP191" i="1" s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BN186" i="1" s="1"/>
  <c r="P186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Y182" i="1" s="1"/>
  <c r="P178" i="1"/>
  <c r="X176" i="1"/>
  <c r="X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Y176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X151" i="1"/>
  <c r="X150" i="1"/>
  <c r="BO149" i="1"/>
  <c r="BM149" i="1"/>
  <c r="Y149" i="1"/>
  <c r="BP149" i="1" s="1"/>
  <c r="P149" i="1"/>
  <c r="BO148" i="1"/>
  <c r="BM148" i="1"/>
  <c r="Y148" i="1"/>
  <c r="G596" i="1" s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596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596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Z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N28" i="1"/>
  <c r="BM28" i="1"/>
  <c r="Z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586" i="1" s="1"/>
  <c r="X23" i="1"/>
  <c r="BO22" i="1"/>
  <c r="X588" i="1" s="1"/>
  <c r="BM22" i="1"/>
  <c r="Y22" i="1"/>
  <c r="B596" i="1" s="1"/>
  <c r="P22" i="1"/>
  <c r="H10" i="1"/>
  <c r="A9" i="1"/>
  <c r="F10" i="1" s="1"/>
  <c r="D7" i="1"/>
  <c r="Q6" i="1"/>
  <c r="P2" i="1"/>
  <c r="X587" i="1" l="1"/>
  <c r="X589" i="1" s="1"/>
  <c r="X590" i="1"/>
  <c r="Y36" i="1"/>
  <c r="Z56" i="1"/>
  <c r="BN56" i="1"/>
  <c r="Z210" i="1"/>
  <c r="BN210" i="1"/>
  <c r="Z222" i="1"/>
  <c r="BN222" i="1"/>
  <c r="Z234" i="1"/>
  <c r="BN234" i="1"/>
  <c r="Z247" i="1"/>
  <c r="BN247" i="1"/>
  <c r="Z258" i="1"/>
  <c r="BN258" i="1"/>
  <c r="Z311" i="1"/>
  <c r="BN311" i="1"/>
  <c r="Z321" i="1"/>
  <c r="BN321" i="1"/>
  <c r="Z333" i="1"/>
  <c r="BN333" i="1"/>
  <c r="Z339" i="1"/>
  <c r="BN339" i="1"/>
  <c r="Z362" i="1"/>
  <c r="BN362" i="1"/>
  <c r="Z376" i="1"/>
  <c r="BN376" i="1"/>
  <c r="Z412" i="1"/>
  <c r="BN412" i="1"/>
  <c r="Z432" i="1"/>
  <c r="BN432" i="1"/>
  <c r="Z447" i="1"/>
  <c r="BN447" i="1"/>
  <c r="Z596" i="1"/>
  <c r="Z471" i="1"/>
  <c r="BN471" i="1"/>
  <c r="Z495" i="1"/>
  <c r="BN495" i="1"/>
  <c r="Z505" i="1"/>
  <c r="BN505" i="1"/>
  <c r="Z519" i="1"/>
  <c r="BN519" i="1"/>
  <c r="Z570" i="1"/>
  <c r="BN570" i="1"/>
  <c r="BP570" i="1"/>
  <c r="Z571" i="1"/>
  <c r="BN571" i="1"/>
  <c r="Z579" i="1"/>
  <c r="Z580" i="1" s="1"/>
  <c r="BN579" i="1"/>
  <c r="BP579" i="1"/>
  <c r="Y580" i="1"/>
  <c r="BN34" i="1"/>
  <c r="Z71" i="1"/>
  <c r="BN71" i="1"/>
  <c r="Z72" i="1"/>
  <c r="BN72" i="1"/>
  <c r="Z82" i="1"/>
  <c r="BN82" i="1"/>
  <c r="BP82" i="1"/>
  <c r="Z86" i="1"/>
  <c r="BN86" i="1"/>
  <c r="Z96" i="1"/>
  <c r="BN96" i="1"/>
  <c r="BP96" i="1"/>
  <c r="Z103" i="1"/>
  <c r="BN103" i="1"/>
  <c r="Z111" i="1"/>
  <c r="BN111" i="1"/>
  <c r="Z120" i="1"/>
  <c r="BN120" i="1"/>
  <c r="Z128" i="1"/>
  <c r="BN128" i="1"/>
  <c r="Z159" i="1"/>
  <c r="BN159" i="1"/>
  <c r="Z166" i="1"/>
  <c r="BN166" i="1"/>
  <c r="Z172" i="1"/>
  <c r="BN172" i="1"/>
  <c r="Z178" i="1"/>
  <c r="BN178" i="1"/>
  <c r="BP178" i="1"/>
  <c r="Z186" i="1"/>
  <c r="Z187" i="1"/>
  <c r="BN187" i="1"/>
  <c r="Z267" i="1"/>
  <c r="BN267" i="1"/>
  <c r="Z281" i="1"/>
  <c r="BN281" i="1"/>
  <c r="BN290" i="1"/>
  <c r="BN329" i="1"/>
  <c r="Y340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Z26" i="1"/>
  <c r="BN26" i="1"/>
  <c r="BP26" i="1"/>
  <c r="Z30" i="1"/>
  <c r="BN30" i="1"/>
  <c r="Z54" i="1"/>
  <c r="BN54" i="1"/>
  <c r="Z58" i="1"/>
  <c r="BN58" i="1"/>
  <c r="Y64" i="1"/>
  <c r="Z69" i="1"/>
  <c r="BN69" i="1"/>
  <c r="Z78" i="1"/>
  <c r="BN78" i="1"/>
  <c r="Z84" i="1"/>
  <c r="BN84" i="1"/>
  <c r="Z92" i="1"/>
  <c r="BN92" i="1"/>
  <c r="Z98" i="1"/>
  <c r="BN98" i="1"/>
  <c r="Z105" i="1"/>
  <c r="BN105" i="1"/>
  <c r="Z113" i="1"/>
  <c r="BN113" i="1"/>
  <c r="Z122" i="1"/>
  <c r="BN122" i="1"/>
  <c r="Z142" i="1"/>
  <c r="BN142" i="1"/>
  <c r="BP142" i="1"/>
  <c r="Z164" i="1"/>
  <c r="BN164" i="1"/>
  <c r="Z170" i="1"/>
  <c r="BN170" i="1"/>
  <c r="BP170" i="1"/>
  <c r="Z174" i="1"/>
  <c r="BN174" i="1"/>
  <c r="Z180" i="1"/>
  <c r="BN180" i="1"/>
  <c r="Z189" i="1"/>
  <c r="BN189" i="1"/>
  <c r="Z193" i="1"/>
  <c r="BN193" i="1"/>
  <c r="Z204" i="1"/>
  <c r="BN204" i="1"/>
  <c r="Z208" i="1"/>
  <c r="BN208" i="1"/>
  <c r="Z212" i="1"/>
  <c r="BN212" i="1"/>
  <c r="Z220" i="1"/>
  <c r="BN220" i="1"/>
  <c r="Z224" i="1"/>
  <c r="BN224" i="1"/>
  <c r="Z228" i="1"/>
  <c r="BN228" i="1"/>
  <c r="Z236" i="1"/>
  <c r="BN236" i="1"/>
  <c r="Z245" i="1"/>
  <c r="BN245" i="1"/>
  <c r="Z249" i="1"/>
  <c r="BN249" i="1"/>
  <c r="Z256" i="1"/>
  <c r="BN256" i="1"/>
  <c r="Z260" i="1"/>
  <c r="BN260" i="1"/>
  <c r="Z269" i="1"/>
  <c r="BN269" i="1"/>
  <c r="Z288" i="1"/>
  <c r="BN288" i="1"/>
  <c r="Z306" i="1"/>
  <c r="BN306" i="1"/>
  <c r="Z313" i="1"/>
  <c r="BN313" i="1"/>
  <c r="Z317" i="1"/>
  <c r="BN317" i="1"/>
  <c r="Y325" i="1"/>
  <c r="Z323" i="1"/>
  <c r="BN323" i="1"/>
  <c r="Z331" i="1"/>
  <c r="BN331" i="1"/>
  <c r="Z337" i="1"/>
  <c r="BN337" i="1"/>
  <c r="BP337" i="1"/>
  <c r="Z351" i="1"/>
  <c r="BN351" i="1"/>
  <c r="Z370" i="1"/>
  <c r="BN370" i="1"/>
  <c r="Z374" i="1"/>
  <c r="BN374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Y390" i="1"/>
  <c r="Y389" i="1"/>
  <c r="Y507" i="1"/>
  <c r="AE596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8" i="1"/>
  <c r="Y116" i="1"/>
  <c r="Y125" i="1"/>
  <c r="Y131" i="1"/>
  <c r="Z134" i="1"/>
  <c r="BN134" i="1"/>
  <c r="Z136" i="1"/>
  <c r="BN136" i="1"/>
  <c r="Z138" i="1"/>
  <c r="BN138" i="1"/>
  <c r="Y139" i="1"/>
  <c r="Y145" i="1"/>
  <c r="Z149" i="1"/>
  <c r="BN149" i="1"/>
  <c r="Y150" i="1"/>
  <c r="Z153" i="1"/>
  <c r="BN153" i="1"/>
  <c r="BP153" i="1"/>
  <c r="Y156" i="1"/>
  <c r="Y160" i="1"/>
  <c r="Y167" i="1"/>
  <c r="Y175" i="1"/>
  <c r="Y181" i="1"/>
  <c r="BP188" i="1"/>
  <c r="BN188" i="1"/>
  <c r="Z188" i="1"/>
  <c r="BP192" i="1"/>
  <c r="BN192" i="1"/>
  <c r="Z192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Y415" i="1"/>
  <c r="BP429" i="1"/>
  <c r="BN429" i="1"/>
  <c r="Z429" i="1"/>
  <c r="Y450" i="1"/>
  <c r="BP433" i="1"/>
  <c r="BN433" i="1"/>
  <c r="Z433" i="1"/>
  <c r="BP437" i="1"/>
  <c r="BN437" i="1"/>
  <c r="Z437" i="1"/>
  <c r="BP440" i="1"/>
  <c r="BN440" i="1"/>
  <c r="Z440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BN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BN154" i="1"/>
  <c r="Z158" i="1"/>
  <c r="Z160" i="1" s="1"/>
  <c r="BN158" i="1"/>
  <c r="BP158" i="1"/>
  <c r="H596" i="1"/>
  <c r="Z165" i="1"/>
  <c r="BN165" i="1"/>
  <c r="Y168" i="1"/>
  <c r="Z171" i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Z283" i="1" s="1"/>
  <c r="BP289" i="1"/>
  <c r="BN289" i="1"/>
  <c r="Z289" i="1"/>
  <c r="Y307" i="1"/>
  <c r="BP312" i="1"/>
  <c r="BN312" i="1"/>
  <c r="Z312" i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BP387" i="1"/>
  <c r="BN387" i="1"/>
  <c r="Z387" i="1"/>
  <c r="Y394" i="1"/>
  <c r="BP401" i="1"/>
  <c r="BN401" i="1"/>
  <c r="Z401" i="1"/>
  <c r="Y408" i="1"/>
  <c r="BP405" i="1"/>
  <c r="BN405" i="1"/>
  <c r="Z405" i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BP520" i="1"/>
  <c r="BN520" i="1"/>
  <c r="Z520" i="1"/>
  <c r="Z522" i="1" s="1"/>
  <c r="Y522" i="1"/>
  <c r="BP444" i="1"/>
  <c r="BN444" i="1"/>
  <c r="Z444" i="1"/>
  <c r="BP448" i="1"/>
  <c r="BN448" i="1"/>
  <c r="Z448" i="1"/>
  <c r="Y455" i="1"/>
  <c r="BP452" i="1"/>
  <c r="BN452" i="1"/>
  <c r="Z452" i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Z502" i="1" s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454" i="1" l="1"/>
  <c r="Z407" i="1"/>
  <c r="Z402" i="1"/>
  <c r="Z389" i="1"/>
  <c r="Z271" i="1"/>
  <c r="Z167" i="1"/>
  <c r="Z130" i="1"/>
  <c r="Z124" i="1"/>
  <c r="Z572" i="1"/>
  <c r="Z449" i="1"/>
  <c r="Z107" i="1"/>
  <c r="Z88" i="1"/>
  <c r="Z36" i="1"/>
  <c r="Z262" i="1"/>
  <c r="Z472" i="1"/>
  <c r="Z318" i="1"/>
  <c r="Z175" i="1"/>
  <c r="Z415" i="1"/>
  <c r="Z216" i="1"/>
  <c r="Z194" i="1"/>
  <c r="Z559" i="1"/>
  <c r="Z538" i="1"/>
  <c r="Z378" i="1"/>
  <c r="Z353" i="1"/>
  <c r="Z347" i="1"/>
  <c r="Y588" i="1"/>
  <c r="Z292" i="1"/>
  <c r="Z250" i="1"/>
  <c r="Y586" i="1"/>
  <c r="Z554" i="1"/>
  <c r="Z516" i="1"/>
  <c r="Z566" i="1"/>
  <c r="Z230" i="1"/>
  <c r="Z139" i="1"/>
  <c r="Z115" i="1"/>
  <c r="Z74" i="1"/>
  <c r="Z59" i="1"/>
  <c r="Y590" i="1"/>
  <c r="Y587" i="1"/>
  <c r="Z334" i="1"/>
  <c r="Z238" i="1"/>
  <c r="Z155" i="1"/>
  <c r="Y589" i="1" l="1"/>
  <c r="Z591" i="1"/>
</calcChain>
</file>

<file path=xl/sharedStrings.xml><?xml version="1.0" encoding="utf-8"?>
<sst xmlns="http://schemas.openxmlformats.org/spreadsheetml/2006/main" count="2389" uniqueCount="752">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</sst>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751</v>
      </c>
      <c r="I5" s="657"/>
      <c r="J5" s="657"/>
      <c r="K5" s="657"/>
      <c r="L5" s="657"/>
      <c r="M5" s="473"/>
      <c r="N5" s="58"/>
      <c r="P5" s="24" t="s">
        <v>10</v>
      </c>
      <c r="Q5" s="734">
        <v>45535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0.375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3">
        <v>4607091385670</v>
      </c>
      <c r="E53" s="384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74">
        <v>100</v>
      </c>
      <c r="Y53" s="375">
        <f t="shared" ref="Y53:Y58" si="6">IFERROR(IF(X53="",0,CEILING((X53/$H53),1)*$H53),"")</f>
        <v>108</v>
      </c>
      <c r="Z53" s="36">
        <f>IFERROR(IF(Y53=0,"",ROUNDUP(Y53/H53,0)*0.02175),"")</f>
        <v>0.21749999999999997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104.44444444444444</v>
      </c>
      <c r="BN53" s="64">
        <f t="shared" ref="BN53:BN58" si="8">IFERROR(Y53*I53/H53,"0")</f>
        <v>112.8</v>
      </c>
      <c r="BO53" s="64">
        <f t="shared" ref="BO53:BO58" si="9">IFERROR(1/J53*(X53/H53),"0")</f>
        <v>0.16534391534391535</v>
      </c>
      <c r="BP53" s="64">
        <f t="shared" ref="BP53:BP58" si="10">IFERROR(1/J53*(Y53/H53),"0")</f>
        <v>0.17857142857142855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3">
        <v>4607091385670</v>
      </c>
      <c r="E54" s="384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3">
        <v>4607091385687</v>
      </c>
      <c r="E56" s="384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74">
        <v>120</v>
      </c>
      <c r="Y56" s="375">
        <f t="shared" si="6"/>
        <v>120</v>
      </c>
      <c r="Z56" s="36">
        <f>IFERROR(IF(Y56=0,"",ROUNDUP(Y56/H56,0)*0.00937),"")</f>
        <v>0.28110000000000002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127.2</v>
      </c>
      <c r="BN56" s="64">
        <f t="shared" si="8"/>
        <v>127.2</v>
      </c>
      <c r="BO56" s="64">
        <f t="shared" si="9"/>
        <v>0.25</v>
      </c>
      <c r="BP56" s="64">
        <f t="shared" si="10"/>
        <v>0.25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3">
        <v>4680115882539</v>
      </c>
      <c r="E57" s="384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39.25925925925926</v>
      </c>
      <c r="Y59" s="376">
        <f>IFERROR(Y53/H53,"0")+IFERROR(Y54/H54,"0")+IFERROR(Y55/H55,"0")+IFERROR(Y56/H56,"0")+IFERROR(Y57/H57,"0")+IFERROR(Y58/H58,"0")</f>
        <v>40</v>
      </c>
      <c r="Z59" s="376">
        <f>IFERROR(IF(Z53="",0,Z53),"0")+IFERROR(IF(Z54="",0,Z54),"0")+IFERROR(IF(Z55="",0,Z55),"0")+IFERROR(IF(Z56="",0,Z56),"0")+IFERROR(IF(Z57="",0,Z57),"0")+IFERROR(IF(Z58="",0,Z58),"0")</f>
        <v>0.49859999999999999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220</v>
      </c>
      <c r="Y60" s="376">
        <f>IFERROR(SUM(Y53:Y58),"0")</f>
        <v>228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3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300</v>
      </c>
      <c r="Y69" s="375">
        <f t="shared" si="11"/>
        <v>302.40000000000003</v>
      </c>
      <c r="Z69" s="36">
        <f>IFERROR(IF(Y69=0,"",ROUNDUP(Y69/H69,0)*0.02175),"")</f>
        <v>0.60899999999999999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313.33333333333331</v>
      </c>
      <c r="BN69" s="64">
        <f t="shared" si="13"/>
        <v>315.83999999999997</v>
      </c>
      <c r="BO69" s="64">
        <f t="shared" si="14"/>
        <v>0.49603174603174593</v>
      </c>
      <c r="BP69" s="64">
        <f t="shared" si="15"/>
        <v>0.5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450</v>
      </c>
      <c r="Y73" s="375">
        <f t="shared" si="11"/>
        <v>450</v>
      </c>
      <c r="Z73" s="36">
        <f>IFERROR(IF(Y73=0,"",ROUNDUP(Y73/H73,0)*0.00937),"")</f>
        <v>0.93699999999999994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474</v>
      </c>
      <c r="BN73" s="64">
        <f t="shared" si="13"/>
        <v>474</v>
      </c>
      <c r="BO73" s="64">
        <f t="shared" si="14"/>
        <v>0.83333333333333337</v>
      </c>
      <c r="BP73" s="64">
        <f t="shared" si="15"/>
        <v>0.83333333333333337</v>
      </c>
    </row>
    <row r="74" spans="1:68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127.77777777777777</v>
      </c>
      <c r="Y74" s="376">
        <f>IFERROR(Y68/H68,"0")+IFERROR(Y69/H69,"0")+IFERROR(Y70/H70,"0")+IFERROR(Y71/H71,"0")+IFERROR(Y72/H72,"0")+IFERROR(Y73/H73,"0")</f>
        <v>128</v>
      </c>
      <c r="Z74" s="376">
        <f>IFERROR(IF(Z68="",0,Z68),"0")+IFERROR(IF(Z69="",0,Z69),"0")+IFERROR(IF(Z70="",0,Z70),"0")+IFERROR(IF(Z71="",0,Z71),"0")+IFERROR(IF(Z72="",0,Z72),"0")+IFERROR(IF(Z73="",0,Z73),"0")</f>
        <v>1.5459999999999998</v>
      </c>
      <c r="AA74" s="377"/>
      <c r="AB74" s="377"/>
      <c r="AC74" s="377"/>
    </row>
    <row r="75" spans="1:68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750</v>
      </c>
      <c r="Y75" s="376">
        <f>IFERROR(SUM(Y68:Y73),"0")</f>
        <v>752.40000000000009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50</v>
      </c>
      <c r="Y77" s="375">
        <f>IFERROR(IF(X77="",0,CEILING((X77/$H77),1)*$H77),"")</f>
        <v>54</v>
      </c>
      <c r="Z77" s="36">
        <f>IFERROR(IF(Y77=0,"",ROUNDUP(Y77/H77,0)*0.02175),"")</f>
        <v>0.10874999999999999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52.222222222222221</v>
      </c>
      <c r="BN77" s="64">
        <f>IFERROR(Y77*I77/H77,"0")</f>
        <v>56.4</v>
      </c>
      <c r="BO77" s="64">
        <f>IFERROR(1/J77*(X77/H77),"0")</f>
        <v>8.2671957671957674E-2</v>
      </c>
      <c r="BP77" s="64">
        <f>IFERROR(1/J77*(Y77/H77),"0")</f>
        <v>8.9285714285714274E-2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180</v>
      </c>
      <c r="Y78" s="375">
        <f>IFERROR(IF(X78="",0,CEILING((X78/$H78),1)*$H78),"")</f>
        <v>180.9</v>
      </c>
      <c r="Z78" s="36">
        <f>IFERROR(IF(Y78=0,"",ROUNDUP(Y78/H78,0)*0.00753),"")</f>
        <v>0.50451000000000001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193.33333333333331</v>
      </c>
      <c r="BN78" s="64">
        <f>IFERROR(Y78*I78/H78,"0")</f>
        <v>194.29999999999998</v>
      </c>
      <c r="BO78" s="64">
        <f>IFERROR(1/J78*(X78/H78),"0")</f>
        <v>0.42735042735042728</v>
      </c>
      <c r="BP78" s="64">
        <f>IFERROR(1/J78*(Y78/H78),"0")</f>
        <v>0.42948717948717946</v>
      </c>
    </row>
    <row r="79" spans="1:68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71.296296296296291</v>
      </c>
      <c r="Y79" s="376">
        <f>IFERROR(Y77/H77,"0")+IFERROR(Y78/H78,"0")</f>
        <v>72</v>
      </c>
      <c r="Z79" s="376">
        <f>IFERROR(IF(Z77="",0,Z77),"0")+IFERROR(IF(Z78="",0,Z78),"0")</f>
        <v>0.61326000000000003</v>
      </c>
      <c r="AA79" s="377"/>
      <c r="AB79" s="377"/>
      <c r="AC79" s="377"/>
    </row>
    <row r="80" spans="1:68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230</v>
      </c>
      <c r="Y80" s="376">
        <f>IFERROR(SUM(Y77:Y78),"0")</f>
        <v>234.9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20</v>
      </c>
      <c r="Y97" s="375">
        <f>IFERROR(IF(X97="",0,CEILING((X97/$H97),1)*$H97),"")</f>
        <v>25.200000000000003</v>
      </c>
      <c r="Z97" s="36">
        <f>IFERROR(IF(Y97=0,"",ROUNDUP(Y97/H97,0)*0.02175),"")</f>
        <v>6.5250000000000002E-2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21.342857142857142</v>
      </c>
      <c r="BN97" s="64">
        <f>IFERROR(Y97*I97/H97,"0")</f>
        <v>26.892000000000003</v>
      </c>
      <c r="BO97" s="64">
        <f>IFERROR(1/J97*(X97/H97),"0")</f>
        <v>4.2517006802721087E-2</v>
      </c>
      <c r="BP97" s="64">
        <f>IFERROR(1/J97*(Y97/H97),"0")</f>
        <v>5.3571428571428568E-2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2.3809523809523809</v>
      </c>
      <c r="Y99" s="376">
        <f>IFERROR(Y96/H96,"0")+IFERROR(Y97/H97,"0")+IFERROR(Y98/H98,"0")</f>
        <v>3</v>
      </c>
      <c r="Z99" s="376">
        <f>IFERROR(IF(Z96="",0,Z96),"0")+IFERROR(IF(Z97="",0,Z97),"0")+IFERROR(IF(Z98="",0,Z98),"0")</f>
        <v>6.5250000000000002E-2</v>
      </c>
      <c r="AA99" s="377"/>
      <c r="AB99" s="377"/>
      <c r="AC99" s="377"/>
    </row>
    <row r="100" spans="1:68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20</v>
      </c>
      <c r="Y100" s="376">
        <f>IFERROR(SUM(Y96:Y98),"0")</f>
        <v>25.200000000000003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100</v>
      </c>
      <c r="Y103" s="375">
        <f>IFERROR(IF(X103="",0,CEILING((X103/$H103),1)*$H103),"")</f>
        <v>108</v>
      </c>
      <c r="Z103" s="36">
        <f>IFERROR(IF(Y103=0,"",ROUNDUP(Y103/H103,0)*0.02175),"")</f>
        <v>0.21749999999999997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104.44444444444444</v>
      </c>
      <c r="BN103" s="64">
        <f>IFERROR(Y103*I103/H103,"0")</f>
        <v>112.8</v>
      </c>
      <c r="BO103" s="64">
        <f>IFERROR(1/J103*(X103/H103),"0")</f>
        <v>0.16534391534391535</v>
      </c>
      <c r="BP103" s="64">
        <f>IFERROR(1/J103*(Y103/H103),"0")</f>
        <v>0.17857142857142855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9"/>
      <c r="R105" s="389"/>
      <c r="S105" s="389"/>
      <c r="T105" s="390"/>
      <c r="U105" s="34"/>
      <c r="V105" s="34" t="s">
        <v>177</v>
      </c>
      <c r="W105" s="35" t="s">
        <v>68</v>
      </c>
      <c r="X105" s="374">
        <v>450</v>
      </c>
      <c r="Y105" s="375">
        <f>IFERROR(IF(X105="",0,CEILING((X105/$H105),1)*$H105),"")</f>
        <v>450</v>
      </c>
      <c r="Z105" s="36">
        <f>IFERROR(IF(Y105=0,"",ROUNDUP(Y105/H105,0)*0.00937),"")</f>
        <v>0.93699999999999994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471</v>
      </c>
      <c r="BN105" s="64">
        <f>IFERROR(Y105*I105/H105,"0")</f>
        <v>471</v>
      </c>
      <c r="BO105" s="64">
        <f>IFERROR(1/J105*(X105/H105),"0")</f>
        <v>0.83333333333333337</v>
      </c>
      <c r="BP105" s="64">
        <f>IFERROR(1/J105*(Y105/H105),"0")</f>
        <v>0.83333333333333337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4301011443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9"/>
      <c r="R106" s="389"/>
      <c r="S106" s="389"/>
      <c r="T106" s="390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109.25925925925927</v>
      </c>
      <c r="Y107" s="376">
        <f>IFERROR(Y103/H103,"0")+IFERROR(Y104/H104,"0")+IFERROR(Y105/H105,"0")+IFERROR(Y106/H106,"0")</f>
        <v>110</v>
      </c>
      <c r="Z107" s="376">
        <f>IFERROR(IF(Z103="",0,Z103),"0")+IFERROR(IF(Z104="",0,Z104),"0")+IFERROR(IF(Z105="",0,Z105),"0")+IFERROR(IF(Z106="",0,Z106),"0")</f>
        <v>1.1544999999999999</v>
      </c>
      <c r="AA107" s="377"/>
      <c r="AB107" s="377"/>
      <c r="AC107" s="377"/>
    </row>
    <row r="108" spans="1:68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550</v>
      </c>
      <c r="Y108" s="376">
        <f>IFERROR(SUM(Y103:Y106),"0")</f>
        <v>558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50</v>
      </c>
      <c r="Y111" s="375">
        <f>IFERROR(IF(X111="",0,CEILING((X111/$H111),1)*$H111),"")</f>
        <v>50.400000000000006</v>
      </c>
      <c r="Z111" s="36">
        <f>IFERROR(IF(Y111=0,"",ROUNDUP(Y111/H111,0)*0.02175),"")</f>
        <v>0.1305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53.357142857142861</v>
      </c>
      <c r="BN111" s="64">
        <f>IFERROR(Y111*I111/H111,"0")</f>
        <v>53.784000000000006</v>
      </c>
      <c r="BO111" s="64">
        <f>IFERROR(1/J111*(X111/H111),"0")</f>
        <v>0.10629251700680271</v>
      </c>
      <c r="BP111" s="64">
        <f>IFERROR(1/J111*(Y111/H111),"0")</f>
        <v>0.10714285714285714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360</v>
      </c>
      <c r="Y112" s="375">
        <f>IFERROR(IF(X112="",0,CEILING((X112/$H112),1)*$H112),"")</f>
        <v>361.8</v>
      </c>
      <c r="Z112" s="36">
        <f>IFERROR(IF(Y112=0,"",ROUNDUP(Y112/H112,0)*0.00753),"")</f>
        <v>1.00902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396.26666666666665</v>
      </c>
      <c r="BN112" s="64">
        <f>IFERROR(Y112*I112/H112,"0")</f>
        <v>398.24799999999999</v>
      </c>
      <c r="BO112" s="64">
        <f>IFERROR(1/J112*(X112/H112),"0")</f>
        <v>0.85470085470085455</v>
      </c>
      <c r="BP112" s="64">
        <f>IFERROR(1/J112*(Y112/H112),"0")</f>
        <v>0.85897435897435892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139.28571428571428</v>
      </c>
      <c r="Y115" s="376">
        <f>IFERROR(Y110/H110,"0")+IFERROR(Y111/H111,"0")+IFERROR(Y112/H112,"0")+IFERROR(Y113/H113,"0")+IFERROR(Y114/H114,"0")</f>
        <v>140</v>
      </c>
      <c r="Z115" s="376">
        <f>IFERROR(IF(Z110="",0,Z110),"0")+IFERROR(IF(Z111="",0,Z111),"0")+IFERROR(IF(Z112="",0,Z112),"0")+IFERROR(IF(Z113="",0,Z113),"0")+IFERROR(IF(Z114="",0,Z114),"0")</f>
        <v>1.1395200000000001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410</v>
      </c>
      <c r="Y116" s="376">
        <f>IFERROR(SUM(Y110:Y114),"0")</f>
        <v>412.20000000000005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100</v>
      </c>
      <c r="Y120" s="375">
        <f>IFERROR(IF(X120="",0,CEILING((X120/$H120),1)*$H120),"")</f>
        <v>100.8</v>
      </c>
      <c r="Z120" s="36">
        <f>IFERROR(IF(Y120=0,"",ROUNDUP(Y120/H120,0)*0.02175),"")</f>
        <v>0.19574999999999998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104.28571428571429</v>
      </c>
      <c r="BN120" s="64">
        <f>IFERROR(Y120*I120/H120,"0")</f>
        <v>105.12</v>
      </c>
      <c r="BO120" s="64">
        <f>IFERROR(1/J120*(X120/H120),"0")</f>
        <v>0.15943877551020408</v>
      </c>
      <c r="BP120" s="64">
        <f>IFERROR(1/J120*(Y120/H120),"0")</f>
        <v>0.1607142857142857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180</v>
      </c>
      <c r="Y122" s="375">
        <f>IFERROR(IF(X122="",0,CEILING((X122/$H122),1)*$H122),"")</f>
        <v>180</v>
      </c>
      <c r="Z122" s="36">
        <f>IFERROR(IF(Y122=0,"",ROUNDUP(Y122/H122,0)*0.00937),"")</f>
        <v>0.37480000000000002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189.60000000000002</v>
      </c>
      <c r="BN122" s="64">
        <f>IFERROR(Y122*I122/H122,"0")</f>
        <v>189.60000000000002</v>
      </c>
      <c r="BO122" s="64">
        <f>IFERROR(1/J122*(X122/H122),"0")</f>
        <v>0.33333333333333331</v>
      </c>
      <c r="BP122" s="64">
        <f>IFERROR(1/J122*(Y122/H122),"0")</f>
        <v>0.33333333333333331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48.928571428571431</v>
      </c>
      <c r="Y124" s="376">
        <f>IFERROR(Y119/H119,"0")+IFERROR(Y120/H120,"0")+IFERROR(Y121/H121,"0")+IFERROR(Y122/H122,"0")+IFERROR(Y123/H123,"0")</f>
        <v>49</v>
      </c>
      <c r="Z124" s="376">
        <f>IFERROR(IF(Z119="",0,Z119),"0")+IFERROR(IF(Z120="",0,Z120),"0")+IFERROR(IF(Z121="",0,Z121),"0")+IFERROR(IF(Z122="",0,Z122),"0")+IFERROR(IF(Z123="",0,Z123),"0")</f>
        <v>0.57055</v>
      </c>
      <c r="AA124" s="377"/>
      <c r="AB124" s="377"/>
      <c r="AC124" s="377"/>
    </row>
    <row r="125" spans="1:68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280</v>
      </c>
      <c r="Y125" s="376">
        <f>IFERROR(SUM(Y119:Y123),"0")</f>
        <v>280.8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hidden="1" customHeight="1" x14ac:dyDescent="0.25">
      <c r="A133" s="54" t="s">
        <v>206</v>
      </c>
      <c r="B133" s="54" t="s">
        <v>207</v>
      </c>
      <c r="C133" s="31">
        <v>4301051360</v>
      </c>
      <c r="D133" s="383">
        <v>4607091385168</v>
      </c>
      <c r="E133" s="384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83">
        <v>4607091385168</v>
      </c>
      <c r="E134" s="384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300</v>
      </c>
      <c r="Y134" s="375">
        <f t="shared" si="21"/>
        <v>302.40000000000003</v>
      </c>
      <c r="Z134" s="36">
        <f>IFERROR(IF(Y134=0,"",ROUNDUP(Y134/H134,0)*0.02175),"")</f>
        <v>0.78299999999999992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319.92857142857144</v>
      </c>
      <c r="BN134" s="64">
        <f t="shared" si="23"/>
        <v>322.488</v>
      </c>
      <c r="BO134" s="64">
        <f t="shared" si="24"/>
        <v>0.63775510204081631</v>
      </c>
      <c r="BP134" s="64">
        <f t="shared" si="25"/>
        <v>0.64285714285714279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180</v>
      </c>
      <c r="Y136" s="375">
        <f t="shared" si="21"/>
        <v>180.9</v>
      </c>
      <c r="Z136" s="36">
        <f>IFERROR(IF(Y136=0,"",ROUNDUP(Y136/H136,0)*0.00753),"")</f>
        <v>0.50451000000000001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198.13333333333333</v>
      </c>
      <c r="BN136" s="64">
        <f t="shared" si="23"/>
        <v>199.124</v>
      </c>
      <c r="BO136" s="64">
        <f t="shared" si="24"/>
        <v>0.42735042735042728</v>
      </c>
      <c r="BP136" s="64">
        <f t="shared" si="25"/>
        <v>0.42948717948717946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24</v>
      </c>
      <c r="Y137" s="375">
        <f t="shared" si="21"/>
        <v>25.2</v>
      </c>
      <c r="Z137" s="36">
        <f>IFERROR(IF(Y137=0,"",ROUNDUP(Y137/H137,0)*0.00753),"")</f>
        <v>0.10542</v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26.666666666666664</v>
      </c>
      <c r="BN137" s="64">
        <f t="shared" si="23"/>
        <v>28</v>
      </c>
      <c r="BO137" s="64">
        <f t="shared" si="24"/>
        <v>8.5470085470085458E-2</v>
      </c>
      <c r="BP137" s="64">
        <f t="shared" si="25"/>
        <v>8.9743589743589744E-2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115.71428571428571</v>
      </c>
      <c r="Y139" s="376">
        <f>IFERROR(Y133/H133,"0")+IFERROR(Y134/H134,"0")+IFERROR(Y135/H135,"0")+IFERROR(Y136/H136,"0")+IFERROR(Y137/H137,"0")+IFERROR(Y138/H138,"0")</f>
        <v>117</v>
      </c>
      <c r="Z139" s="376">
        <f>IFERROR(IF(Z133="",0,Z133),"0")+IFERROR(IF(Z134="",0,Z134),"0")+IFERROR(IF(Z135="",0,Z135),"0")+IFERROR(IF(Z136="",0,Z136),"0")+IFERROR(IF(Z137="",0,Z137),"0")+IFERROR(IF(Z138="",0,Z138),"0")</f>
        <v>1.39293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504</v>
      </c>
      <c r="Y140" s="376">
        <f>IFERROR(SUM(Y133:Y138),"0")</f>
        <v>508.50000000000006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33</v>
      </c>
      <c r="Y143" s="375">
        <f>IFERROR(IF(X143="",0,CEILING((X143/$H143),1)*$H143),"")</f>
        <v>33.659999999999997</v>
      </c>
      <c r="Z143" s="36">
        <f>IFERROR(IF(Y143=0,"",ROUNDUP(Y143/H143,0)*0.00753),"")</f>
        <v>0.12801000000000001</v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37.633333333333333</v>
      </c>
      <c r="BN143" s="64">
        <f>IFERROR(Y143*I143/H143,"0")</f>
        <v>38.385999999999996</v>
      </c>
      <c r="BO143" s="64">
        <f>IFERROR(1/J143*(X143/H143),"0")</f>
        <v>0.10683760683760685</v>
      </c>
      <c r="BP143" s="64">
        <f>IFERROR(1/J143*(Y143/H143),"0")</f>
        <v>0.10897435897435898</v>
      </c>
    </row>
    <row r="144" spans="1:68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16.666666666666668</v>
      </c>
      <c r="Y144" s="376">
        <f>IFERROR(Y142/H142,"0")+IFERROR(Y143/H143,"0")</f>
        <v>17</v>
      </c>
      <c r="Z144" s="376">
        <f>IFERROR(IF(Z142="",0,Z142),"0")+IFERROR(IF(Z143="",0,Z143),"0")</f>
        <v>0.12801000000000001</v>
      </c>
      <c r="AA144" s="377"/>
      <c r="AB144" s="377"/>
      <c r="AC144" s="377"/>
    </row>
    <row r="145" spans="1:68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33</v>
      </c>
      <c r="Y145" s="376">
        <f>IFERROR(SUM(Y142:Y143),"0")</f>
        <v>33.659999999999997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100</v>
      </c>
      <c r="Y148" s="375">
        <f>IFERROR(IF(X148="",0,CEILING((X148/$H148),1)*$H148),"")</f>
        <v>102.4</v>
      </c>
      <c r="Z148" s="36">
        <f>IFERROR(IF(Y148=0,"",ROUNDUP(Y148/H148,0)*0.00753),"")</f>
        <v>0.24096000000000001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106.25</v>
      </c>
      <c r="BN148" s="64">
        <f>IFERROR(Y148*I148/H148,"0")</f>
        <v>108.8</v>
      </c>
      <c r="BO148" s="64">
        <f>IFERROR(1/J148*(X148/H148),"0")</f>
        <v>0.2003205128205128</v>
      </c>
      <c r="BP148" s="64">
        <f>IFERROR(1/J148*(Y148/H148),"0")</f>
        <v>0.20512820512820512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31.25</v>
      </c>
      <c r="Y150" s="376">
        <f>IFERROR(Y148/H148,"0")+IFERROR(Y149/H149,"0")</f>
        <v>32</v>
      </c>
      <c r="Z150" s="376">
        <f>IFERROR(IF(Z148="",0,Z148),"0")+IFERROR(IF(Z149="",0,Z149),"0")</f>
        <v>0.24096000000000001</v>
      </c>
      <c r="AA150" s="377"/>
      <c r="AB150" s="377"/>
      <c r="AC150" s="377"/>
    </row>
    <row r="151" spans="1:68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100</v>
      </c>
      <c r="Y151" s="376">
        <f>IFERROR(SUM(Y148:Y149),"0")</f>
        <v>102.4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35</v>
      </c>
      <c r="Y153" s="375">
        <f>IFERROR(IF(X153="",0,CEILING((X153/$H153),1)*$H153),"")</f>
        <v>36.4</v>
      </c>
      <c r="Z153" s="36">
        <f>IFERROR(IF(Y153=0,"",ROUNDUP(Y153/H153,0)*0.00753),"")</f>
        <v>9.7890000000000005E-2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38.6</v>
      </c>
      <c r="BN153" s="64">
        <f>IFERROR(Y153*I153/H153,"0")</f>
        <v>40.144000000000005</v>
      </c>
      <c r="BO153" s="64">
        <f>IFERROR(1/J153*(X153/H153),"0")</f>
        <v>8.0128205128205121E-2</v>
      </c>
      <c r="BP153" s="64">
        <f>IFERROR(1/J153*(Y153/H153),"0")</f>
        <v>8.3333333333333329E-2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4301031235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12.5</v>
      </c>
      <c r="Y155" s="376">
        <f>IFERROR(Y153/H153,"0")+IFERROR(Y154/H154,"0")</f>
        <v>13</v>
      </c>
      <c r="Z155" s="376">
        <f>IFERROR(IF(Z153="",0,Z153),"0")+IFERROR(IF(Z154="",0,Z154),"0")</f>
        <v>9.7890000000000005E-2</v>
      </c>
      <c r="AA155" s="377"/>
      <c r="AB155" s="377"/>
      <c r="AC155" s="377"/>
    </row>
    <row r="156" spans="1:68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35</v>
      </c>
      <c r="Y156" s="376">
        <f>IFERROR(SUM(Y153:Y154),"0")</f>
        <v>36.4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39.6</v>
      </c>
      <c r="Y158" s="375">
        <f>IFERROR(IF(X158="",0,CEILING((X158/$H158),1)*$H158),"")</f>
        <v>39.6</v>
      </c>
      <c r="Z158" s="36">
        <f>IFERROR(IF(Y158=0,"",ROUNDUP(Y158/H158,0)*0.00753),"")</f>
        <v>0.11295000000000001</v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43.92</v>
      </c>
      <c r="BN158" s="64">
        <f>IFERROR(Y158*I158/H158,"0")</f>
        <v>43.92</v>
      </c>
      <c r="BO158" s="64">
        <f>IFERROR(1/J158*(X158/H158),"0")</f>
        <v>9.6153846153846145E-2</v>
      </c>
      <c r="BP158" s="64">
        <f>IFERROR(1/J158*(Y158/H158),"0")</f>
        <v>9.6153846153846145E-2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15</v>
      </c>
      <c r="Y160" s="376">
        <f>IFERROR(Y158/H158,"0")+IFERROR(Y159/H159,"0")</f>
        <v>15</v>
      </c>
      <c r="Z160" s="376">
        <f>IFERROR(IF(Z158="",0,Z158),"0")+IFERROR(IF(Z159="",0,Z159),"0")</f>
        <v>0.11295000000000001</v>
      </c>
      <c r="AA160" s="377"/>
      <c r="AB160" s="377"/>
      <c r="AC160" s="377"/>
    </row>
    <row r="161" spans="1:68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39.6</v>
      </c>
      <c r="Y161" s="376">
        <f>IFERROR(SUM(Y158:Y159),"0")</f>
        <v>39.6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50</v>
      </c>
      <c r="Y165" s="375">
        <f>IFERROR(IF(X165="",0,CEILING((X165/$H165),1)*$H165),"")</f>
        <v>51</v>
      </c>
      <c r="Z165" s="36">
        <f>IFERROR(IF(Y165=0,"",ROUNDUP(Y165/H165,0)*0.00753),"")</f>
        <v>0.12801000000000001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53.333333333333336</v>
      </c>
      <c r="BN165" s="64">
        <f>IFERROR(Y165*I165/H165,"0")</f>
        <v>54.400000000000006</v>
      </c>
      <c r="BO165" s="64">
        <f>IFERROR(1/J165*(X165/H165),"0")</f>
        <v>0.10683760683760685</v>
      </c>
      <c r="BP165" s="64">
        <f>IFERROR(1/J165*(Y165/H165),"0")</f>
        <v>0.10897435897435898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16.666666666666668</v>
      </c>
      <c r="Y167" s="376">
        <f>IFERROR(Y164/H164,"0")+IFERROR(Y165/H165,"0")+IFERROR(Y166/H166,"0")</f>
        <v>17</v>
      </c>
      <c r="Z167" s="376">
        <f>IFERROR(IF(Z164="",0,Z164),"0")+IFERROR(IF(Z165="",0,Z165),"0")+IFERROR(IF(Z166="",0,Z166),"0")</f>
        <v>0.12801000000000001</v>
      </c>
      <c r="AA167" s="377"/>
      <c r="AB167" s="377"/>
      <c r="AC167" s="377"/>
    </row>
    <row r="168" spans="1:68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50</v>
      </c>
      <c r="Y168" s="376">
        <f>IFERROR(SUM(Y164:Y166),"0")</f>
        <v>51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50</v>
      </c>
      <c r="Y186" s="375">
        <f t="shared" ref="Y186:Y193" si="26">IFERROR(IF(X186="",0,CEILING((X186/$H186),1)*$H186),"")</f>
        <v>50.400000000000006</v>
      </c>
      <c r="Z186" s="36">
        <f>IFERROR(IF(Y186=0,"",ROUNDUP(Y186/H186,0)*0.00753),"")</f>
        <v>9.0359999999999996E-2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53.095238095238095</v>
      </c>
      <c r="BN186" s="64">
        <f t="shared" ref="BN186:BN193" si="28">IFERROR(Y186*I186/H186,"0")</f>
        <v>53.52</v>
      </c>
      <c r="BO186" s="64">
        <f t="shared" ref="BO186:BO193" si="29">IFERROR(1/J186*(X186/H186),"0")</f>
        <v>7.6312576312576319E-2</v>
      </c>
      <c r="BP186" s="64">
        <f t="shared" ref="BP186:BP193" si="30">IFERROR(1/J186*(Y186/H186),"0")</f>
        <v>7.6923076923076927E-2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30</v>
      </c>
      <c r="Y187" s="375">
        <f t="shared" si="26"/>
        <v>33.6</v>
      </c>
      <c r="Z187" s="36">
        <f>IFERROR(IF(Y187=0,"",ROUNDUP(Y187/H187,0)*0.00753),"")</f>
        <v>6.0240000000000002E-2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31.857142857142858</v>
      </c>
      <c r="BN187" s="64">
        <f t="shared" si="28"/>
        <v>35.68</v>
      </c>
      <c r="BO187" s="64">
        <f t="shared" si="29"/>
        <v>4.5787545787545784E-2</v>
      </c>
      <c r="BP187" s="64">
        <f t="shared" si="30"/>
        <v>5.128205128205128E-2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80</v>
      </c>
      <c r="Y188" s="375">
        <f t="shared" si="26"/>
        <v>84</v>
      </c>
      <c r="Z188" s="36">
        <f>IFERROR(IF(Y188=0,"",ROUNDUP(Y188/H188,0)*0.00753),"")</f>
        <v>0.15060000000000001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83.80952380952381</v>
      </c>
      <c r="BN188" s="64">
        <f t="shared" si="28"/>
        <v>88</v>
      </c>
      <c r="BO188" s="64">
        <f t="shared" si="29"/>
        <v>0.1221001221001221</v>
      </c>
      <c r="BP188" s="64">
        <f t="shared" si="30"/>
        <v>0.12820512820512819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210</v>
      </c>
      <c r="Y189" s="375">
        <f t="shared" si="26"/>
        <v>210</v>
      </c>
      <c r="Z189" s="36">
        <f>IFERROR(IF(Y189=0,"",ROUNDUP(Y189/H189,0)*0.00502),"")</f>
        <v>0.502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223</v>
      </c>
      <c r="BN189" s="64">
        <f t="shared" si="28"/>
        <v>223</v>
      </c>
      <c r="BO189" s="64">
        <f t="shared" si="29"/>
        <v>0.42735042735042739</v>
      </c>
      <c r="BP189" s="64">
        <f t="shared" si="30"/>
        <v>0.42735042735042739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175</v>
      </c>
      <c r="Y190" s="375">
        <f t="shared" si="26"/>
        <v>176.4</v>
      </c>
      <c r="Z190" s="36">
        <f>IFERROR(IF(Y190=0,"",ROUNDUP(Y190/H190,0)*0.00502),"")</f>
        <v>0.42168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185.83333333333331</v>
      </c>
      <c r="BN190" s="64">
        <f t="shared" si="28"/>
        <v>187.32</v>
      </c>
      <c r="BO190" s="64">
        <f t="shared" si="29"/>
        <v>0.35612535612535612</v>
      </c>
      <c r="BP190" s="64">
        <f t="shared" si="30"/>
        <v>0.35897435897435903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245</v>
      </c>
      <c r="Y191" s="375">
        <f t="shared" si="26"/>
        <v>245.70000000000002</v>
      </c>
      <c r="Z191" s="36">
        <f>IFERROR(IF(Y191=0,"",ROUNDUP(Y191/H191,0)*0.00502),"")</f>
        <v>0.58733999999999997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256.66666666666663</v>
      </c>
      <c r="BN191" s="64">
        <f t="shared" si="28"/>
        <v>257.40000000000003</v>
      </c>
      <c r="BO191" s="64">
        <f t="shared" si="29"/>
        <v>0.4985754985754986</v>
      </c>
      <c r="BP191" s="64">
        <f t="shared" si="30"/>
        <v>0.5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338.09523809523807</v>
      </c>
      <c r="Y194" s="376">
        <f>IFERROR(Y186/H186,"0")+IFERROR(Y187/H187,"0")+IFERROR(Y188/H188,"0")+IFERROR(Y189/H189,"0")+IFERROR(Y190/H190,"0")+IFERROR(Y191/H191,"0")+IFERROR(Y192/H192,"0")+IFERROR(Y193/H193,"0")</f>
        <v>341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1.8122199999999999</v>
      </c>
      <c r="AA194" s="377"/>
      <c r="AB194" s="377"/>
      <c r="AC194" s="377"/>
    </row>
    <row r="195" spans="1:68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790</v>
      </c>
      <c r="Y195" s="376">
        <f>IFERROR(SUM(Y186:Y193),"0")</f>
        <v>800.1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120</v>
      </c>
      <c r="Y208" s="375">
        <f t="shared" ref="Y208:Y215" si="31">IFERROR(IF(X208="",0,CEILING((X208/$H208),1)*$H208),"")</f>
        <v>124.2</v>
      </c>
      <c r="Z208" s="36">
        <f>IFERROR(IF(Y208=0,"",ROUNDUP(Y208/H208,0)*0.00937),"")</f>
        <v>0.21551000000000001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124.66666666666667</v>
      </c>
      <c r="BN208" s="64">
        <f t="shared" ref="BN208:BN215" si="33">IFERROR(Y208*I208/H208,"0")</f>
        <v>129.03</v>
      </c>
      <c r="BO208" s="64">
        <f t="shared" ref="BO208:BO215" si="34">IFERROR(1/J208*(X208/H208),"0")</f>
        <v>0.18518518518518517</v>
      </c>
      <c r="BP208" s="64">
        <f t="shared" ref="BP208:BP215" si="35">IFERROR(1/J208*(Y208/H208),"0")</f>
        <v>0.19166666666666665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130</v>
      </c>
      <c r="Y209" s="375">
        <f t="shared" si="31"/>
        <v>135</v>
      </c>
      <c r="Z209" s="36">
        <f>IFERROR(IF(Y209=0,"",ROUNDUP(Y209/H209,0)*0.00937),"")</f>
        <v>0.23424999999999999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135.05555555555557</v>
      </c>
      <c r="BN209" s="64">
        <f t="shared" si="33"/>
        <v>140.25</v>
      </c>
      <c r="BO209" s="64">
        <f t="shared" si="34"/>
        <v>0.20061728395061726</v>
      </c>
      <c r="BP209" s="64">
        <f t="shared" si="35"/>
        <v>0.20833333333333334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110</v>
      </c>
      <c r="Y210" s="375">
        <f t="shared" si="31"/>
        <v>113.4</v>
      </c>
      <c r="Z210" s="36">
        <f>IFERROR(IF(Y210=0,"",ROUNDUP(Y210/H210,0)*0.00937),"")</f>
        <v>0.19677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114.27777777777777</v>
      </c>
      <c r="BN210" s="64">
        <f t="shared" si="33"/>
        <v>117.81</v>
      </c>
      <c r="BO210" s="64">
        <f t="shared" si="34"/>
        <v>0.16975308641975309</v>
      </c>
      <c r="BP210" s="64">
        <f t="shared" si="35"/>
        <v>0.17499999999999999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66.666666666666657</v>
      </c>
      <c r="Y216" s="376">
        <f>IFERROR(Y208/H208,"0")+IFERROR(Y209/H209,"0")+IFERROR(Y210/H210,"0")+IFERROR(Y211/H211,"0")+IFERROR(Y212/H212,"0")+IFERROR(Y213/H213,"0")+IFERROR(Y214/H214,"0")+IFERROR(Y215/H215,"0")</f>
        <v>69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0.64653000000000005</v>
      </c>
      <c r="AA216" s="377"/>
      <c r="AB216" s="377"/>
      <c r="AC216" s="377"/>
    </row>
    <row r="217" spans="1:68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360</v>
      </c>
      <c r="Y217" s="376">
        <f>IFERROR(SUM(Y208:Y215),"0")</f>
        <v>372.6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100</v>
      </c>
      <c r="Y222" s="375">
        <f t="shared" si="36"/>
        <v>104.39999999999999</v>
      </c>
      <c r="Z222" s="36">
        <f>IFERROR(IF(Y222=0,"",ROUNDUP(Y222/H222,0)*0.02175),"")</f>
        <v>0.26100000000000001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106.48275862068967</v>
      </c>
      <c r="BN222" s="64">
        <f t="shared" si="38"/>
        <v>111.16799999999999</v>
      </c>
      <c r="BO222" s="64">
        <f t="shared" si="39"/>
        <v>0.20525451559934318</v>
      </c>
      <c r="BP222" s="64">
        <f t="shared" si="40"/>
        <v>0.21428571428571427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200</v>
      </c>
      <c r="Y223" s="375">
        <f t="shared" si="36"/>
        <v>201.6</v>
      </c>
      <c r="Z223" s="36">
        <f t="shared" ref="Z223:Z229" si="41">IFERROR(IF(Y223=0,"",ROUNDUP(Y223/H223,0)*0.00753),"")</f>
        <v>0.63251999999999997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224.16666666666669</v>
      </c>
      <c r="BN223" s="64">
        <f t="shared" si="38"/>
        <v>225.96</v>
      </c>
      <c r="BO223" s="64">
        <f t="shared" si="39"/>
        <v>0.53418803418803418</v>
      </c>
      <c r="BP223" s="64">
        <f t="shared" si="40"/>
        <v>0.53846153846153844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400</v>
      </c>
      <c r="Y225" s="375">
        <f t="shared" si="36"/>
        <v>400.8</v>
      </c>
      <c r="Z225" s="36">
        <f t="shared" si="41"/>
        <v>1.2575100000000001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445.33333333333331</v>
      </c>
      <c r="BN225" s="64">
        <f t="shared" si="38"/>
        <v>446.2240000000001</v>
      </c>
      <c r="BO225" s="64">
        <f t="shared" si="39"/>
        <v>1.0683760683760684</v>
      </c>
      <c r="BP225" s="64">
        <f t="shared" si="40"/>
        <v>1.0705128205128205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140</v>
      </c>
      <c r="Y228" s="375">
        <f t="shared" si="36"/>
        <v>141.6</v>
      </c>
      <c r="Z228" s="36">
        <f t="shared" si="41"/>
        <v>0.44427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155.8666666666667</v>
      </c>
      <c r="BN228" s="64">
        <f t="shared" si="38"/>
        <v>157.64800000000002</v>
      </c>
      <c r="BO228" s="64">
        <f t="shared" si="39"/>
        <v>0.37393162393162394</v>
      </c>
      <c r="BP228" s="64">
        <f t="shared" si="40"/>
        <v>0.37820512820512819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200</v>
      </c>
      <c r="Y229" s="375">
        <f t="shared" si="36"/>
        <v>201.6</v>
      </c>
      <c r="Z229" s="36">
        <f t="shared" si="41"/>
        <v>0.63251999999999997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223.16666666666669</v>
      </c>
      <c r="BN229" s="64">
        <f t="shared" si="38"/>
        <v>224.95199999999997</v>
      </c>
      <c r="BO229" s="64">
        <f t="shared" si="39"/>
        <v>0.53418803418803418</v>
      </c>
      <c r="BP229" s="64">
        <f t="shared" si="40"/>
        <v>0.53846153846153844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403.16091954022988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406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3.2278199999999999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1040</v>
      </c>
      <c r="Y231" s="376">
        <f>IFERROR(SUM(Y219:Y229),"0")</f>
        <v>1050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4301060404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4301060360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40</v>
      </c>
      <c r="Y236" s="375">
        <f>IFERROR(IF(X236="",0,CEILING((X236/$H236),1)*$H236),"")</f>
        <v>40.799999999999997</v>
      </c>
      <c r="Z236" s="36">
        <f>IFERROR(IF(Y236=0,"",ROUNDUP(Y236/H236,0)*0.00753),"")</f>
        <v>0.12801000000000001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44.533333333333339</v>
      </c>
      <c r="BN236" s="64">
        <f>IFERROR(Y236*I236/H236,"0")</f>
        <v>45.423999999999999</v>
      </c>
      <c r="BO236" s="64">
        <f>IFERROR(1/J236*(X236/H236),"0")</f>
        <v>0.10683760683760685</v>
      </c>
      <c r="BP236" s="64">
        <f>IFERROR(1/J236*(Y236/H236),"0")</f>
        <v>0.10897435897435898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40</v>
      </c>
      <c r="Y237" s="375">
        <f>IFERROR(IF(X237="",0,CEILING((X237/$H237),1)*$H237),"")</f>
        <v>40.799999999999997</v>
      </c>
      <c r="Z237" s="36">
        <f>IFERROR(IF(Y237=0,"",ROUNDUP(Y237/H237,0)*0.00753),"")</f>
        <v>0.12801000000000001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44.533333333333339</v>
      </c>
      <c r="BN237" s="64">
        <f>IFERROR(Y237*I237/H237,"0")</f>
        <v>45.423999999999999</v>
      </c>
      <c r="BO237" s="64">
        <f>IFERROR(1/J237*(X237/H237),"0")</f>
        <v>0.10683760683760685</v>
      </c>
      <c r="BP237" s="64">
        <f>IFERROR(1/J237*(Y237/H237),"0")</f>
        <v>0.10897435897435898</v>
      </c>
    </row>
    <row r="238" spans="1:68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33.333333333333336</v>
      </c>
      <c r="Y238" s="376">
        <f>IFERROR(Y233/H233,"0")+IFERROR(Y234/H234,"0")+IFERROR(Y235/H235,"0")+IFERROR(Y236/H236,"0")+IFERROR(Y237/H237,"0")</f>
        <v>34</v>
      </c>
      <c r="Z238" s="376">
        <f>IFERROR(IF(Z233="",0,Z233),"0")+IFERROR(IF(Z234="",0,Z234),"0")+IFERROR(IF(Z235="",0,Z235),"0")+IFERROR(IF(Z236="",0,Z236),"0")+IFERROR(IF(Z237="",0,Z237),"0")</f>
        <v>0.25602000000000003</v>
      </c>
      <c r="AA238" s="377"/>
      <c r="AB238" s="377"/>
      <c r="AC238" s="377"/>
    </row>
    <row r="239" spans="1:68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80</v>
      </c>
      <c r="Y239" s="376">
        <f>IFERROR(SUM(Y233:Y237),"0")</f>
        <v>81.599999999999994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4301011945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4301011717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4301011944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4301011733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20</v>
      </c>
      <c r="Y249" s="375">
        <f t="shared" si="42"/>
        <v>20</v>
      </c>
      <c r="Z249" s="36">
        <f>IFERROR(IF(Y249=0,"",ROUNDUP(Y249/H249,0)*0.00937),"")</f>
        <v>4.6850000000000003E-2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21.200000000000003</v>
      </c>
      <c r="BN249" s="64">
        <f t="shared" si="44"/>
        <v>21.200000000000003</v>
      </c>
      <c r="BO249" s="64">
        <f t="shared" si="45"/>
        <v>4.1666666666666664E-2</v>
      </c>
      <c r="BP249" s="64">
        <f t="shared" si="46"/>
        <v>4.1666666666666664E-2</v>
      </c>
    </row>
    <row r="250" spans="1:68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5</v>
      </c>
      <c r="Y250" s="376">
        <f>IFERROR(Y242/H242,"0")+IFERROR(Y243/H243,"0")+IFERROR(Y244/H244,"0")+IFERROR(Y245/H245,"0")+IFERROR(Y246/H246,"0")+IFERROR(Y247/H247,"0")+IFERROR(Y248/H248,"0")+IFERROR(Y249/H249,"0")</f>
        <v>5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4.6850000000000003E-2</v>
      </c>
      <c r="AA250" s="377"/>
      <c r="AB250" s="377"/>
      <c r="AC250" s="377"/>
    </row>
    <row r="251" spans="1:68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20</v>
      </c>
      <c r="Y251" s="376">
        <f>IFERROR(SUM(Y242:Y249),"0")</f>
        <v>20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4301011942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4301011826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50</v>
      </c>
      <c r="Y255" s="375">
        <f t="shared" si="47"/>
        <v>58</v>
      </c>
      <c r="Z255" s="36">
        <f>IFERROR(IF(Y255=0,"",ROUNDUP(Y255/H255,0)*0.02175),"")</f>
        <v>0.10874999999999999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52.068965517241381</v>
      </c>
      <c r="BN255" s="64">
        <f t="shared" si="49"/>
        <v>60.4</v>
      </c>
      <c r="BO255" s="64">
        <f t="shared" si="50"/>
        <v>7.6970443349753698E-2</v>
      </c>
      <c r="BP255" s="64">
        <f t="shared" si="51"/>
        <v>8.9285714285714274E-2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100</v>
      </c>
      <c r="Y257" s="375">
        <f t="shared" si="47"/>
        <v>104.39999999999999</v>
      </c>
      <c r="Z257" s="36">
        <f>IFERROR(IF(Y257=0,"",ROUNDUP(Y257/H257,0)*0.02175),"")</f>
        <v>0.19574999999999998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104.13793103448276</v>
      </c>
      <c r="BN257" s="64">
        <f t="shared" si="49"/>
        <v>108.71999999999998</v>
      </c>
      <c r="BO257" s="64">
        <f t="shared" si="50"/>
        <v>0.1539408866995074</v>
      </c>
      <c r="BP257" s="64">
        <f t="shared" si="51"/>
        <v>0.1607142857142857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100</v>
      </c>
      <c r="Y261" s="375">
        <f t="shared" si="47"/>
        <v>100</v>
      </c>
      <c r="Z261" s="36">
        <f>IFERROR(IF(Y261=0,"",ROUNDUP(Y261/H261,0)*0.00937),"")</f>
        <v>0.23424999999999999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106</v>
      </c>
      <c r="BN261" s="64">
        <f t="shared" si="49"/>
        <v>106</v>
      </c>
      <c r="BO261" s="64">
        <f t="shared" si="50"/>
        <v>0.20833333333333334</v>
      </c>
      <c r="BP261" s="64">
        <f t="shared" si="51"/>
        <v>0.20833333333333334</v>
      </c>
    </row>
    <row r="262" spans="1:68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37.931034482758619</v>
      </c>
      <c r="Y262" s="376">
        <f>IFERROR(Y254/H254,"0")+IFERROR(Y255/H255,"0")+IFERROR(Y256/H256,"0")+IFERROR(Y257/H257,"0")+IFERROR(Y258/H258,"0")+IFERROR(Y259/H259,"0")+IFERROR(Y260/H260,"0")+IFERROR(Y261/H261,"0")</f>
        <v>39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0.53874999999999995</v>
      </c>
      <c r="AA262" s="377"/>
      <c r="AB262" s="377"/>
      <c r="AC262" s="377"/>
    </row>
    <row r="263" spans="1:68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250</v>
      </c>
      <c r="Y263" s="376">
        <f>IFERROR(SUM(Y254:Y261),"0")</f>
        <v>262.39999999999998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280</v>
      </c>
      <c r="Y289" s="375">
        <f>IFERROR(IF(X289="",0,CEILING((X289/$H289),1)*$H289),"")</f>
        <v>280.8</v>
      </c>
      <c r="Z289" s="36">
        <f>IFERROR(IF(Y289=0,"",ROUNDUP(Y289/H289,0)*0.00753),"")</f>
        <v>0.88101000000000007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311.73333333333341</v>
      </c>
      <c r="BN289" s="64">
        <f>IFERROR(Y289*I289/H289,"0")</f>
        <v>312.62400000000008</v>
      </c>
      <c r="BO289" s="64">
        <f>IFERROR(1/J289*(X289/H289),"0")</f>
        <v>0.74786324786324787</v>
      </c>
      <c r="BP289" s="64">
        <f>IFERROR(1/J289*(Y289/H289),"0")</f>
        <v>0.75000000000000011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400</v>
      </c>
      <c r="Y290" s="375">
        <f>IFERROR(IF(X290="",0,CEILING((X290/$H290),1)*$H290),"")</f>
        <v>400.8</v>
      </c>
      <c r="Z290" s="36">
        <f>IFERROR(IF(Y290=0,"",ROUNDUP(Y290/H290,0)*0.00753),"")</f>
        <v>1.2575100000000001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433.33333333333337</v>
      </c>
      <c r="BN290" s="64">
        <f>IFERROR(Y290*I290/H290,"0")</f>
        <v>434.2000000000001</v>
      </c>
      <c r="BO290" s="64">
        <f>IFERROR(1/J290*(X290/H290),"0")</f>
        <v>1.0683760683760684</v>
      </c>
      <c r="BP290" s="64">
        <f>IFERROR(1/J290*(Y290/H290),"0")</f>
        <v>1.0705128205128205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283.33333333333337</v>
      </c>
      <c r="Y292" s="376">
        <f>IFERROR(Y287/H287,"0")+IFERROR(Y288/H288,"0")+IFERROR(Y289/H289,"0")+IFERROR(Y290/H290,"0")+IFERROR(Y291/H291,"0")</f>
        <v>284</v>
      </c>
      <c r="Z292" s="376">
        <f>IFERROR(IF(Z287="",0,Z287),"0")+IFERROR(IF(Z288="",0,Z288),"0")+IFERROR(IF(Z289="",0,Z289),"0")+IFERROR(IF(Z290="",0,Z290),"0")+IFERROR(IF(Z291="",0,Z291),"0")</f>
        <v>2.1385200000000002</v>
      </c>
      <c r="AA292" s="377"/>
      <c r="AB292" s="377"/>
      <c r="AC292" s="377"/>
    </row>
    <row r="293" spans="1:68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680</v>
      </c>
      <c r="Y293" s="376">
        <f>IFERROR(SUM(Y287:Y291),"0")</f>
        <v>681.6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210</v>
      </c>
      <c r="Y305" s="375">
        <f>IFERROR(IF(X305="",0,CEILING((X305/$H305),1)*$H305),"")</f>
        <v>210</v>
      </c>
      <c r="Z305" s="36">
        <f>IFERROR(IF(Y305=0,"",ROUNDUP(Y305/H305,0)*0.00502),"")</f>
        <v>0.502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220.00000000000003</v>
      </c>
      <c r="BN305" s="64">
        <f>IFERROR(Y305*I305/H305,"0")</f>
        <v>220.00000000000003</v>
      </c>
      <c r="BO305" s="64">
        <f>IFERROR(1/J305*(X305/H305),"0")</f>
        <v>0.42735042735042739</v>
      </c>
      <c r="BP305" s="64">
        <f>IFERROR(1/J305*(Y305/H305),"0")</f>
        <v>0.42735042735042739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100</v>
      </c>
      <c r="Y307" s="376">
        <f>IFERROR(Y305/H305,"0")+IFERROR(Y306/H306,"0")</f>
        <v>100</v>
      </c>
      <c r="Z307" s="376">
        <f>IFERROR(IF(Z305="",0,Z305),"0")+IFERROR(IF(Z306="",0,Z306),"0")</f>
        <v>0.502</v>
      </c>
      <c r="AA307" s="377"/>
      <c r="AB307" s="377"/>
      <c r="AC307" s="377"/>
    </row>
    <row r="308" spans="1:68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210</v>
      </c>
      <c r="Y308" s="376">
        <f>IFERROR(SUM(Y305:Y306),"0")</f>
        <v>210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20</v>
      </c>
      <c r="Y337" s="375">
        <f>IFERROR(IF(X337="",0,CEILING((X337/$H337),1)*$H337),"")</f>
        <v>25.200000000000003</v>
      </c>
      <c r="Z337" s="36">
        <f>IFERROR(IF(Y337=0,"",ROUNDUP(Y337/H337,0)*0.02175),"")</f>
        <v>6.5250000000000002E-2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21.342857142857142</v>
      </c>
      <c r="BN337" s="64">
        <f>IFERROR(Y337*I337/H337,"0")</f>
        <v>26.892000000000003</v>
      </c>
      <c r="BO337" s="64">
        <f>IFERROR(1/J337*(X337/H337),"0")</f>
        <v>4.2517006802721087E-2</v>
      </c>
      <c r="BP337" s="64">
        <f>IFERROR(1/J337*(Y337/H337),"0")</f>
        <v>5.3571428571428568E-2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300</v>
      </c>
      <c r="Y338" s="375">
        <f>IFERROR(IF(X338="",0,CEILING((X338/$H338),1)*$H338),"")</f>
        <v>304.2</v>
      </c>
      <c r="Z338" s="36">
        <f>IFERROR(IF(Y338=0,"",ROUNDUP(Y338/H338,0)*0.02175),"")</f>
        <v>0.84824999999999995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321.69230769230774</v>
      </c>
      <c r="BN338" s="64">
        <f>IFERROR(Y338*I338/H338,"0")</f>
        <v>326.19600000000003</v>
      </c>
      <c r="BO338" s="64">
        <f>IFERROR(1/J338*(X338/H338),"0")</f>
        <v>0.6868131868131867</v>
      </c>
      <c r="BP338" s="64">
        <f>IFERROR(1/J338*(Y338/H338),"0")</f>
        <v>0.6964285714285714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20</v>
      </c>
      <c r="Y339" s="375">
        <f>IFERROR(IF(X339="",0,CEILING((X339/$H339),1)*$H339),"")</f>
        <v>25.200000000000003</v>
      </c>
      <c r="Z339" s="36">
        <f>IFERROR(IF(Y339=0,"",ROUNDUP(Y339/H339,0)*0.02175),"")</f>
        <v>6.5250000000000002E-2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21.342857142857142</v>
      </c>
      <c r="BN339" s="64">
        <f>IFERROR(Y339*I339/H339,"0")</f>
        <v>26.892000000000003</v>
      </c>
      <c r="BO339" s="64">
        <f>IFERROR(1/J339*(X339/H339),"0")</f>
        <v>4.2517006802721087E-2</v>
      </c>
      <c r="BP339" s="64">
        <f>IFERROR(1/J339*(Y339/H339),"0")</f>
        <v>5.3571428571428568E-2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43.223443223443219</v>
      </c>
      <c r="Y340" s="376">
        <f>IFERROR(Y337/H337,"0")+IFERROR(Y338/H338,"0")+IFERROR(Y339/H339,"0")</f>
        <v>45</v>
      </c>
      <c r="Z340" s="376">
        <f>IFERROR(IF(Z337="",0,Z337),"0")+IFERROR(IF(Z338="",0,Z338),"0")+IFERROR(IF(Z339="",0,Z339),"0")</f>
        <v>0.97875000000000001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340</v>
      </c>
      <c r="Y341" s="376">
        <f>IFERROR(SUM(Y337:Y339),"0")</f>
        <v>354.59999999999997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30</v>
      </c>
      <c r="Y344" s="375">
        <f>IFERROR(IF(X344="",0,CEILING((X344/$H344),1)*$H344),"")</f>
        <v>30.4</v>
      </c>
      <c r="Z344" s="36">
        <f>IFERROR(IF(Y344=0,"",ROUNDUP(Y344/H344,0)*0.00753),"")</f>
        <v>7.5300000000000006E-2</v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32.763157894736842</v>
      </c>
      <c r="BN344" s="64">
        <f>IFERROR(Y344*I344/H344,"0")</f>
        <v>33.199999999999996</v>
      </c>
      <c r="BO344" s="64">
        <f>IFERROR(1/J344*(X344/H344),"0")</f>
        <v>6.3259109311740891E-2</v>
      </c>
      <c r="BP344" s="64">
        <f>IFERROR(1/J344*(Y344/H344),"0")</f>
        <v>6.4102564102564097E-2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34</v>
      </c>
      <c r="Y345" s="375">
        <f>IFERROR(IF(X345="",0,CEILING((X345/$H345),1)*$H345),"")</f>
        <v>35.699999999999996</v>
      </c>
      <c r="Z345" s="36">
        <f>IFERROR(IF(Y345=0,"",ROUNDUP(Y345/H345,0)*0.00753),"")</f>
        <v>0.10542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39.666666666666671</v>
      </c>
      <c r="BN345" s="64">
        <f>IFERROR(Y345*I345/H345,"0")</f>
        <v>41.65</v>
      </c>
      <c r="BO345" s="64">
        <f>IFERROR(1/J345*(X345/H345),"0")</f>
        <v>8.5470085470085472E-2</v>
      </c>
      <c r="BP345" s="64">
        <f>IFERROR(1/J345*(Y345/H345),"0")</f>
        <v>8.9743589743589744E-2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170</v>
      </c>
      <c r="Y346" s="375">
        <f>IFERROR(IF(X346="",0,CEILING((X346/$H346),1)*$H346),"")</f>
        <v>170.85</v>
      </c>
      <c r="Z346" s="36">
        <f>IFERROR(IF(Y346=0,"",ROUNDUP(Y346/H346,0)*0.00753),"")</f>
        <v>0.50451000000000001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193.33333333333334</v>
      </c>
      <c r="BN346" s="64">
        <f>IFERROR(Y346*I346/H346,"0")</f>
        <v>194.3</v>
      </c>
      <c r="BO346" s="64">
        <f>IFERROR(1/J346*(X346/H346),"0")</f>
        <v>0.42735042735042739</v>
      </c>
      <c r="BP346" s="64">
        <f>IFERROR(1/J346*(Y346/H346),"0")</f>
        <v>0.42948717948717946</v>
      </c>
    </row>
    <row r="347" spans="1:68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89.868421052631589</v>
      </c>
      <c r="Y347" s="376">
        <f>IFERROR(Y343/H343,"0")+IFERROR(Y344/H344,"0")+IFERROR(Y345/H345,"0")+IFERROR(Y346/H346,"0")</f>
        <v>91</v>
      </c>
      <c r="Z347" s="376">
        <f>IFERROR(IF(Z343="",0,Z343),"0")+IFERROR(IF(Z344="",0,Z344),"0")+IFERROR(IF(Z345="",0,Z345),"0")+IFERROR(IF(Z346="",0,Z346),"0")</f>
        <v>0.68523000000000001</v>
      </c>
      <c r="AA347" s="377"/>
      <c r="AB347" s="377"/>
      <c r="AC347" s="377"/>
    </row>
    <row r="348" spans="1:68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234</v>
      </c>
      <c r="Y348" s="376">
        <f>IFERROR(SUM(Y343:Y346),"0")</f>
        <v>236.95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50</v>
      </c>
      <c r="Y352" s="375">
        <f>IFERROR(IF(X352="",0,CEILING((X352/$H352),1)*$H352),"")</f>
        <v>50</v>
      </c>
      <c r="Z352" s="36">
        <f>IFERROR(IF(Y352=0,"",ROUNDUP(Y352/H352,0)*0.00474),"")</f>
        <v>0.11850000000000001</v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56.000000000000007</v>
      </c>
      <c r="BN352" s="64">
        <f>IFERROR(Y352*I352/H352,"0")</f>
        <v>56.000000000000007</v>
      </c>
      <c r="BO352" s="64">
        <f>IFERROR(1/J352*(X352/H352),"0")</f>
        <v>0.10504201680672269</v>
      </c>
      <c r="BP352" s="64">
        <f>IFERROR(1/J352*(Y352/H352),"0")</f>
        <v>0.10504201680672269</v>
      </c>
    </row>
    <row r="353" spans="1:68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25</v>
      </c>
      <c r="Y353" s="376">
        <f>IFERROR(Y350/H350,"0")+IFERROR(Y351/H351,"0")+IFERROR(Y352/H352,"0")</f>
        <v>25</v>
      </c>
      <c r="Z353" s="376">
        <f>IFERROR(IF(Z350="",0,Z350),"0")+IFERROR(IF(Z351="",0,Z351),"0")+IFERROR(IF(Z352="",0,Z352),"0")</f>
        <v>0.11850000000000001</v>
      </c>
      <c r="AA353" s="377"/>
      <c r="AB353" s="377"/>
      <c r="AC353" s="377"/>
    </row>
    <row r="354" spans="1:68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50</v>
      </c>
      <c r="Y354" s="376">
        <f>IFERROR(SUM(Y350:Y352),"0")</f>
        <v>50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39</v>
      </c>
      <c r="Y357" s="375">
        <f>IFERROR(IF(X357="",0,CEILING((X357/$H357),1)*$H357),"")</f>
        <v>39.6</v>
      </c>
      <c r="Z357" s="36">
        <f>IFERROR(IF(Y357=0,"",ROUNDUP(Y357/H357,0)*0.00753),"")</f>
        <v>0.16566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44.373333333333335</v>
      </c>
      <c r="BN357" s="64">
        <f>IFERROR(Y357*I357/H357,"0")</f>
        <v>45.056000000000004</v>
      </c>
      <c r="BO357" s="64">
        <f>IFERROR(1/J357*(X357/H357),"0")</f>
        <v>0.1388888888888889</v>
      </c>
      <c r="BP357" s="64">
        <f>IFERROR(1/J357*(Y357/H357),"0")</f>
        <v>0.14102564102564102</v>
      </c>
    </row>
    <row r="358" spans="1:68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21.666666666666668</v>
      </c>
      <c r="Y358" s="376">
        <f>IFERROR(Y357/H357,"0")</f>
        <v>22</v>
      </c>
      <c r="Z358" s="376">
        <f>IFERROR(IF(Z357="",0,Z357),"0")</f>
        <v>0.16566</v>
      </c>
      <c r="AA358" s="377"/>
      <c r="AB358" s="377"/>
      <c r="AC358" s="377"/>
    </row>
    <row r="359" spans="1:68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39</v>
      </c>
      <c r="Y359" s="376">
        <f>IFERROR(SUM(Y357:Y357),"0")</f>
        <v>39.6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630</v>
      </c>
      <c r="Y362" s="375">
        <f>IFERROR(IF(X362="",0,CEILING((X362/$H362),1)*$H362),"")</f>
        <v>630</v>
      </c>
      <c r="Z362" s="36">
        <f>IFERROR(IF(Y362=0,"",ROUNDUP(Y362/H362,0)*0.00753),"")</f>
        <v>2.2589999999999999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711.59999999999991</v>
      </c>
      <c r="BN362" s="64">
        <f>IFERROR(Y362*I362/H362,"0")</f>
        <v>711.59999999999991</v>
      </c>
      <c r="BO362" s="64">
        <f>IFERROR(1/J362*(X362/H362),"0")</f>
        <v>1.9230769230769229</v>
      </c>
      <c r="BP362" s="64">
        <f>IFERROR(1/J362*(Y362/H362),"0")</f>
        <v>1.9230769230769229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420</v>
      </c>
      <c r="Y363" s="375">
        <f>IFERROR(IF(X363="",0,CEILING((X363/$H363),1)*$H363),"")</f>
        <v>420</v>
      </c>
      <c r="Z363" s="36">
        <f>IFERROR(IF(Y363=0,"",ROUNDUP(Y363/H363,0)*0.00753),"")</f>
        <v>1.506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471.99999999999994</v>
      </c>
      <c r="BN363" s="64">
        <f>IFERROR(Y363*I363/H363,"0")</f>
        <v>471.99999999999994</v>
      </c>
      <c r="BO363" s="64">
        <f>IFERROR(1/J363*(X363/H363),"0")</f>
        <v>1.2820512820512819</v>
      </c>
      <c r="BP363" s="64">
        <f>IFERROR(1/J363*(Y363/H363),"0")</f>
        <v>1.2820512820512819</v>
      </c>
    </row>
    <row r="364" spans="1:68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500</v>
      </c>
      <c r="Y364" s="376">
        <f>IFERROR(Y361/H361,"0")+IFERROR(Y362/H362,"0")+IFERROR(Y363/H363,"0")</f>
        <v>500</v>
      </c>
      <c r="Z364" s="376">
        <f>IFERROR(IF(Z361="",0,Z361),"0")+IFERROR(IF(Z362="",0,Z362),"0")+IFERROR(IF(Z363="",0,Z363),"0")</f>
        <v>3.7649999999999997</v>
      </c>
      <c r="AA364" s="377"/>
      <c r="AB364" s="377"/>
      <c r="AC364" s="377"/>
    </row>
    <row r="365" spans="1:68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1050</v>
      </c>
      <c r="Y365" s="376">
        <f>IFERROR(SUM(Y361:Y363),"0")</f>
        <v>1050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hidden="1" customHeight="1" x14ac:dyDescent="0.25">
      <c r="A369" s="54" t="s">
        <v>471</v>
      </c>
      <c r="B369" s="54" t="s">
        <v>472</v>
      </c>
      <c r="C369" s="31">
        <v>4301011946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1500</v>
      </c>
      <c r="Y370" s="375">
        <f t="shared" si="62"/>
        <v>1500</v>
      </c>
      <c r="Z370" s="36">
        <f>IFERROR(IF(Y370=0,"",ROUNDUP(Y370/H370,0)*0.02175),"")</f>
        <v>2.1749999999999998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1548</v>
      </c>
      <c r="BN370" s="64">
        <f t="shared" si="64"/>
        <v>1548</v>
      </c>
      <c r="BO370" s="64">
        <f t="shared" si="65"/>
        <v>2.083333333333333</v>
      </c>
      <c r="BP370" s="64">
        <f t="shared" si="66"/>
        <v>2.083333333333333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4301011947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800</v>
      </c>
      <c r="Y372" s="375">
        <f t="shared" si="62"/>
        <v>810</v>
      </c>
      <c r="Z372" s="36">
        <f>IFERROR(IF(Y372=0,"",ROUNDUP(Y372/H372,0)*0.02175),"")</f>
        <v>1.1744999999999999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825.6</v>
      </c>
      <c r="BN372" s="64">
        <f t="shared" si="64"/>
        <v>835.92000000000007</v>
      </c>
      <c r="BO372" s="64">
        <f t="shared" si="65"/>
        <v>1.1111111111111112</v>
      </c>
      <c r="BP372" s="64">
        <f t="shared" si="66"/>
        <v>1.125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1950</v>
      </c>
      <c r="Y373" s="375">
        <f t="shared" si="62"/>
        <v>1950</v>
      </c>
      <c r="Z373" s="36">
        <f>IFERROR(IF(Y373=0,"",ROUNDUP(Y373/H373,0)*0.02175),"")</f>
        <v>2.8274999999999997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2012.4</v>
      </c>
      <c r="BN373" s="64">
        <f t="shared" si="64"/>
        <v>2012.4</v>
      </c>
      <c r="BO373" s="64">
        <f t="shared" si="65"/>
        <v>2.708333333333333</v>
      </c>
      <c r="BP373" s="64">
        <f t="shared" si="66"/>
        <v>2.708333333333333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4301011943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50</v>
      </c>
      <c r="Y377" s="375">
        <f t="shared" si="62"/>
        <v>50</v>
      </c>
      <c r="Z377" s="36">
        <f>IFERROR(IF(Y377=0,"",ROUNDUP(Y377/H377,0)*0.00937),"")</f>
        <v>9.3700000000000006E-2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52.1</v>
      </c>
      <c r="BN377" s="64">
        <f t="shared" si="64"/>
        <v>52.1</v>
      </c>
      <c r="BO377" s="64">
        <f t="shared" si="65"/>
        <v>8.3333333333333329E-2</v>
      </c>
      <c r="BP377" s="64">
        <f t="shared" si="66"/>
        <v>8.3333333333333329E-2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293.33333333333337</v>
      </c>
      <c r="Y378" s="376">
        <f>IFERROR(Y369/H369,"0")+IFERROR(Y370/H370,"0")+IFERROR(Y371/H371,"0")+IFERROR(Y372/H372,"0")+IFERROR(Y373/H373,"0")+IFERROR(Y374/H374,"0")+IFERROR(Y375/H375,"0")+IFERROR(Y376/H376,"0")+IFERROR(Y377/H377,"0")</f>
        <v>294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6.2706999999999997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4300</v>
      </c>
      <c r="Y379" s="376">
        <f>IFERROR(SUM(Y369:Y377),"0")</f>
        <v>4310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1000</v>
      </c>
      <c r="Y381" s="375">
        <f>IFERROR(IF(X381="",0,CEILING((X381/$H381),1)*$H381),"")</f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1032</v>
      </c>
      <c r="BN381" s="64">
        <f>IFERROR(Y381*I381/H381,"0")</f>
        <v>1037.1600000000001</v>
      </c>
      <c r="BO381" s="64">
        <f>IFERROR(1/J381*(X381/H381),"0")</f>
        <v>1.3888888888888888</v>
      </c>
      <c r="BP381" s="64">
        <f>IFERROR(1/J381*(Y381/H381),"0")</f>
        <v>1.3958333333333333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66.666666666666671</v>
      </c>
      <c r="Y383" s="376">
        <f>IFERROR(Y381/H381,"0")+IFERROR(Y382/H382,"0")</f>
        <v>67</v>
      </c>
      <c r="Z383" s="376">
        <f>IFERROR(IF(Z381="",0,Z381),"0")+IFERROR(IF(Z382="",0,Z382),"0")</f>
        <v>1.4572499999999999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1000</v>
      </c>
      <c r="Y384" s="376">
        <f>IFERROR(SUM(Y381:Y382),"0")</f>
        <v>1005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4301051560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115</v>
      </c>
      <c r="N386" s="33"/>
      <c r="O386" s="32">
        <v>40</v>
      </c>
      <c r="P386" s="40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4301051639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7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20</v>
      </c>
      <c r="Y388" s="375">
        <f>IFERROR(IF(X388="",0,CEILING((X388/$H388),1)*$H388),"")</f>
        <v>23.4</v>
      </c>
      <c r="Z388" s="36">
        <f>IFERROR(IF(Y388=0,"",ROUNDUP(Y388/H388,0)*0.02175),"")</f>
        <v>6.5250000000000002E-2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21.446153846153852</v>
      </c>
      <c r="BN388" s="64">
        <f>IFERROR(Y388*I388/H388,"0")</f>
        <v>25.092000000000002</v>
      </c>
      <c r="BO388" s="64">
        <f>IFERROR(1/J388*(X388/H388),"0")</f>
        <v>4.5787545787545791E-2</v>
      </c>
      <c r="BP388" s="64">
        <f>IFERROR(1/J388*(Y388/H388),"0")</f>
        <v>5.3571428571428568E-2</v>
      </c>
    </row>
    <row r="389" spans="1:68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2.5641025641025643</v>
      </c>
      <c r="Y389" s="376">
        <f>IFERROR(Y386/H386,"0")+IFERROR(Y387/H387,"0")+IFERROR(Y388/H388,"0")</f>
        <v>3</v>
      </c>
      <c r="Z389" s="376">
        <f>IFERROR(IF(Z386="",0,Z386),"0")+IFERROR(IF(Z387="",0,Z387),"0")+IFERROR(IF(Z388="",0,Z388),"0")</f>
        <v>6.5250000000000002E-2</v>
      </c>
      <c r="AA389" s="377"/>
      <c r="AB389" s="377"/>
      <c r="AC389" s="377"/>
    </row>
    <row r="390" spans="1:68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20</v>
      </c>
      <c r="Y390" s="376">
        <f>IFERROR(SUM(Y386:Y388),"0")</f>
        <v>23.4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4301060314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50</v>
      </c>
      <c r="Y392" s="375">
        <f>IFERROR(IF(X392="",0,CEILING((X392/$H392),1)*$H392),"")</f>
        <v>54.6</v>
      </c>
      <c r="Z392" s="36">
        <f>IFERROR(IF(Y392=0,"",ROUNDUP(Y392/H392,0)*0.02175),"")</f>
        <v>0.15225</v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53.61538461538462</v>
      </c>
      <c r="BN392" s="64">
        <f>IFERROR(Y392*I392/H392,"0")</f>
        <v>58.548000000000009</v>
      </c>
      <c r="BO392" s="64">
        <f>IFERROR(1/J392*(X392/H392),"0")</f>
        <v>0.11446886446886446</v>
      </c>
      <c r="BP392" s="64">
        <f>IFERROR(1/J392*(Y392/H392),"0")</f>
        <v>0.125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4301060345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6.4102564102564106</v>
      </c>
      <c r="Y394" s="376">
        <f>IFERROR(Y392/H392,"0")+IFERROR(Y393/H393,"0")</f>
        <v>7</v>
      </c>
      <c r="Z394" s="376">
        <f>IFERROR(IF(Z392="",0,Z392),"0")+IFERROR(IF(Z393="",0,Z393),"0")</f>
        <v>0.15225</v>
      </c>
      <c r="AA394" s="377"/>
      <c r="AB394" s="377"/>
      <c r="AC394" s="377"/>
    </row>
    <row r="395" spans="1:68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50</v>
      </c>
      <c r="Y395" s="376">
        <f>IFERROR(SUM(Y392:Y393),"0")</f>
        <v>54.6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80</v>
      </c>
      <c r="Y400" s="375">
        <f>IFERROR(IF(X400="",0,CEILING((X400/$H400),1)*$H400),"")</f>
        <v>84</v>
      </c>
      <c r="Z400" s="36">
        <f>IFERROR(IF(Y400=0,"",ROUNDUP(Y400/H400,0)*0.02175),"")</f>
        <v>0.15225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83.2</v>
      </c>
      <c r="BN400" s="64">
        <f>IFERROR(Y400*I400/H400,"0")</f>
        <v>87.36</v>
      </c>
      <c r="BO400" s="64">
        <f>IFERROR(1/J400*(X400/H400),"0")</f>
        <v>0.11904761904761904</v>
      </c>
      <c r="BP400" s="64">
        <f>IFERROR(1/J400*(Y400/H400),"0")</f>
        <v>0.125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6.666666666666667</v>
      </c>
      <c r="Y402" s="376">
        <f>IFERROR(Y398/H398,"0")+IFERROR(Y399/H399,"0")+IFERROR(Y400/H400,"0")+IFERROR(Y401/H401,"0")</f>
        <v>7</v>
      </c>
      <c r="Z402" s="376">
        <f>IFERROR(IF(Z398="",0,Z398),"0")+IFERROR(IF(Z399="",0,Z399),"0")+IFERROR(IF(Z400="",0,Z400),"0")+IFERROR(IF(Z401="",0,Z401),"0")</f>
        <v>0.15225</v>
      </c>
      <c r="AA402" s="377"/>
      <c r="AB402" s="377"/>
      <c r="AC402" s="377"/>
    </row>
    <row r="403" spans="1:68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80</v>
      </c>
      <c r="Y403" s="376">
        <f>IFERROR(SUM(Y398:Y401),"0")</f>
        <v>84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60</v>
      </c>
      <c r="Y410" s="375">
        <f>IFERROR(IF(X410="",0,CEILING((X410/$H410),1)*$H410),"")</f>
        <v>62.4</v>
      </c>
      <c r="Z410" s="36">
        <f>IFERROR(IF(Y410=0,"",ROUNDUP(Y410/H410,0)*0.02175),"")</f>
        <v>0.17399999999999999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64.338461538461544</v>
      </c>
      <c r="BN410" s="64">
        <f>IFERROR(Y410*I410/H410,"0")</f>
        <v>66.912000000000006</v>
      </c>
      <c r="BO410" s="64">
        <f>IFERROR(1/J410*(X410/H410),"0")</f>
        <v>0.13736263736263735</v>
      </c>
      <c r="BP410" s="64">
        <f>IFERROR(1/J410*(Y410/H410),"0")</f>
        <v>0.14285714285714285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4301051297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4301051634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7.6923076923076925</v>
      </c>
      <c r="Y415" s="376">
        <f>IFERROR(Y410/H410,"0")+IFERROR(Y411/H411,"0")+IFERROR(Y412/H412,"0")+IFERROR(Y413/H413,"0")+IFERROR(Y414/H414,"0")</f>
        <v>8</v>
      </c>
      <c r="Z415" s="376">
        <f>IFERROR(IF(Z410="",0,Z410),"0")+IFERROR(IF(Z411="",0,Z411),"0")+IFERROR(IF(Z412="",0,Z412),"0")+IFERROR(IF(Z413="",0,Z413),"0")+IFERROR(IF(Z414="",0,Z414),"0")</f>
        <v>0.17399999999999999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60</v>
      </c>
      <c r="Y416" s="376">
        <f>IFERROR(SUM(Y410:Y414),"0")</f>
        <v>62.4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70</v>
      </c>
      <c r="Y429" s="375">
        <f t="shared" si="67"/>
        <v>71.400000000000006</v>
      </c>
      <c r="Z429" s="36">
        <f>IFERROR(IF(Y429=0,"",ROUNDUP(Y429/H429,0)*0.00753),"")</f>
        <v>0.12801000000000001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73.833333333333329</v>
      </c>
      <c r="BN429" s="64">
        <f t="shared" si="69"/>
        <v>75.31</v>
      </c>
      <c r="BO429" s="64">
        <f t="shared" si="70"/>
        <v>0.10683760683760682</v>
      </c>
      <c r="BP429" s="64">
        <f t="shared" si="71"/>
        <v>0.10897435897435898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60</v>
      </c>
      <c r="Y431" s="375">
        <f t="shared" si="67"/>
        <v>63</v>
      </c>
      <c r="Z431" s="36">
        <f>IFERROR(IF(Y431=0,"",ROUNDUP(Y431/H431,0)*0.00753),"")</f>
        <v>0.11295000000000001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63.28571428571427</v>
      </c>
      <c r="BN431" s="64">
        <f t="shared" si="69"/>
        <v>66.449999999999989</v>
      </c>
      <c r="BO431" s="64">
        <f t="shared" si="70"/>
        <v>9.1575091575091569E-2</v>
      </c>
      <c r="BP431" s="64">
        <f t="shared" si="71"/>
        <v>9.6153846153846145E-2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4301031335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4301031257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87.5</v>
      </c>
      <c r="Y435" s="375">
        <f t="shared" si="67"/>
        <v>88.2</v>
      </c>
      <c r="Z435" s="36">
        <f t="shared" si="72"/>
        <v>0.21084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92.916666666666657</v>
      </c>
      <c r="BN435" s="64">
        <f t="shared" si="69"/>
        <v>93.66</v>
      </c>
      <c r="BO435" s="64">
        <f t="shared" si="70"/>
        <v>0.17806267806267806</v>
      </c>
      <c r="BP435" s="64">
        <f t="shared" si="71"/>
        <v>0.17948717948717952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4301031330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4301031336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4301031254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52.5</v>
      </c>
      <c r="Y439" s="375">
        <f t="shared" si="67"/>
        <v>52.5</v>
      </c>
      <c r="Z439" s="36">
        <f t="shared" si="72"/>
        <v>0.1255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55.75</v>
      </c>
      <c r="BN439" s="64">
        <f t="shared" si="69"/>
        <v>55.75</v>
      </c>
      <c r="BO439" s="64">
        <f t="shared" si="70"/>
        <v>0.10683760683760685</v>
      </c>
      <c r="BP439" s="64">
        <f t="shared" si="71"/>
        <v>0.10683760683760685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4301031337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4301031258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35</v>
      </c>
      <c r="Y444" s="375">
        <f t="shared" si="67"/>
        <v>35.700000000000003</v>
      </c>
      <c r="Z444" s="36">
        <f t="shared" si="72"/>
        <v>8.5339999999999999E-2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37.166666666666664</v>
      </c>
      <c r="BN444" s="64">
        <f t="shared" si="69"/>
        <v>37.910000000000004</v>
      </c>
      <c r="BO444" s="64">
        <f t="shared" si="70"/>
        <v>7.1225071225071226E-2</v>
      </c>
      <c r="BP444" s="64">
        <f t="shared" si="71"/>
        <v>7.2649572649572655E-2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4301031338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4301031255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84.000000000000014</v>
      </c>
      <c r="Y448" s="375">
        <f t="shared" si="67"/>
        <v>84</v>
      </c>
      <c r="Z448" s="36">
        <f>IFERROR(IF(Y448=0,"",ROUNDUP(Y448/H448,0)*0.00753),"")</f>
        <v>0.3765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130.00000000000003</v>
      </c>
      <c r="BN448" s="64">
        <f t="shared" si="69"/>
        <v>130</v>
      </c>
      <c r="BO448" s="64">
        <f t="shared" si="70"/>
        <v>0.32051282051282054</v>
      </c>
      <c r="BP448" s="64">
        <f t="shared" si="71"/>
        <v>0.32051282051282048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164.28571428571428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166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1.03914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389</v>
      </c>
      <c r="Y450" s="376">
        <f>IFERROR(SUM(Y428:Y448),"0")</f>
        <v>394.8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10.8</v>
      </c>
      <c r="Y457" s="375">
        <f>IFERROR(IF(X457="",0,CEILING((X457/$H457),1)*$H457),"")</f>
        <v>10.799999999999999</v>
      </c>
      <c r="Z457" s="36">
        <f>IFERROR(IF(Y457=0,"",ROUNDUP(Y457/H457,0)*0.00627),"")</f>
        <v>5.6430000000000001E-2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16.200000000000003</v>
      </c>
      <c r="BN457" s="64">
        <f>IFERROR(Y457*I457/H457,"0")</f>
        <v>16.2</v>
      </c>
      <c r="BO457" s="64">
        <f>IFERROR(1/J457*(X457/H457),"0")</f>
        <v>4.5000000000000012E-2</v>
      </c>
      <c r="BP457" s="64">
        <f>IFERROR(1/J457*(Y457/H457),"0")</f>
        <v>4.4999999999999998E-2</v>
      </c>
    </row>
    <row r="458" spans="1:68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9.0000000000000018</v>
      </c>
      <c r="Y458" s="376">
        <f>IFERROR(Y457/H457,"0")</f>
        <v>9</v>
      </c>
      <c r="Z458" s="376">
        <f>IFERROR(IF(Z457="",0,Z457),"0")</f>
        <v>5.6430000000000001E-2</v>
      </c>
      <c r="AA458" s="377"/>
      <c r="AB458" s="377"/>
      <c r="AC458" s="377"/>
    </row>
    <row r="459" spans="1:68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10.8</v>
      </c>
      <c r="Y459" s="376">
        <f>IFERROR(SUM(Y457:Y457),"0")</f>
        <v>10.799999999999999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hidden="1" customHeight="1" x14ac:dyDescent="0.25">
      <c r="A466" s="54" t="s">
        <v>572</v>
      </c>
      <c r="B466" s="54" t="s">
        <v>573</v>
      </c>
      <c r="C466" s="31">
        <v>4301031212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4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60</v>
      </c>
      <c r="Y467" s="375">
        <f t="shared" si="73"/>
        <v>63</v>
      </c>
      <c r="Z467" s="36">
        <f>IFERROR(IF(Y467=0,"",ROUNDUP(Y467/H467,0)*0.00753),"")</f>
        <v>0.11295000000000001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63.28571428571427</v>
      </c>
      <c r="BN467" s="64">
        <f t="shared" si="75"/>
        <v>66.449999999999989</v>
      </c>
      <c r="BO467" s="64">
        <f t="shared" si="76"/>
        <v>9.1575091575091569E-2</v>
      </c>
      <c r="BP467" s="64">
        <f t="shared" si="77"/>
        <v>9.6153846153846145E-2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4301031173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35</v>
      </c>
      <c r="Y470" s="375">
        <f t="shared" si="73"/>
        <v>35.700000000000003</v>
      </c>
      <c r="Z470" s="36">
        <f>IFERROR(IF(Y470=0,"",ROUNDUP(Y470/H470,0)*0.00502),"")</f>
        <v>8.5339999999999999E-2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37.166666666666664</v>
      </c>
      <c r="BN470" s="64">
        <f t="shared" si="75"/>
        <v>37.910000000000004</v>
      </c>
      <c r="BO470" s="64">
        <f t="shared" si="76"/>
        <v>7.1225071225071226E-2</v>
      </c>
      <c r="BP470" s="64">
        <f t="shared" si="77"/>
        <v>7.2649572649572655E-2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4301031327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30.952380952380949</v>
      </c>
      <c r="Y472" s="376">
        <f>IFERROR(Y466/H466,"0")+IFERROR(Y467/H467,"0")+IFERROR(Y468/H468,"0")+IFERROR(Y469/H469,"0")+IFERROR(Y470/H470,"0")+IFERROR(Y471/H471,"0")</f>
        <v>32</v>
      </c>
      <c r="Z472" s="376">
        <f>IFERROR(IF(Z466="",0,Z466),"0")+IFERROR(IF(Z467="",0,Z467),"0")+IFERROR(IF(Z468="",0,Z468),"0")+IFERROR(IF(Z469="",0,Z469),"0")+IFERROR(IF(Z470="",0,Z470),"0")+IFERROR(IF(Z471="",0,Z471),"0")</f>
        <v>0.19829000000000002</v>
      </c>
      <c r="AA472" s="377"/>
      <c r="AB472" s="377"/>
      <c r="AC472" s="377"/>
    </row>
    <row r="473" spans="1:68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95</v>
      </c>
      <c r="Y473" s="376">
        <f>IFERROR(SUM(Y466:Y471),"0")</f>
        <v>98.7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3.3</v>
      </c>
      <c r="Y475" s="375">
        <f>IFERROR(IF(X475="",0,CEILING((X475/$H475),1)*$H475),"")</f>
        <v>3.96</v>
      </c>
      <c r="Z475" s="36">
        <f>IFERROR(IF(Y475=0,"",ROUNDUP(Y475/H475,0)*0.00627),"")</f>
        <v>1.881E-2</v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4.6999999999999993</v>
      </c>
      <c r="BN475" s="64">
        <f>IFERROR(Y475*I475/H475,"0")</f>
        <v>5.64</v>
      </c>
      <c r="BO475" s="64">
        <f>IFERROR(1/J475*(X475/H475),"0")</f>
        <v>1.2499999999999997E-2</v>
      </c>
      <c r="BP475" s="64">
        <f>IFERROR(1/J475*(Y475/H475),"0")</f>
        <v>1.4999999999999999E-2</v>
      </c>
    </row>
    <row r="476" spans="1:68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2.4999999999999996</v>
      </c>
      <c r="Y476" s="376">
        <f>IFERROR(Y475/H475,"0")</f>
        <v>3</v>
      </c>
      <c r="Z476" s="376">
        <f>IFERROR(IF(Z475="",0,Z475),"0")</f>
        <v>1.881E-2</v>
      </c>
      <c r="AA476" s="377"/>
      <c r="AB476" s="377"/>
      <c r="AC476" s="377"/>
    </row>
    <row r="477" spans="1:68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3.3</v>
      </c>
      <c r="Y477" s="376">
        <f>IFERROR(SUM(Y475:Y475),"0")</f>
        <v>3.96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20</v>
      </c>
      <c r="Y480" s="375">
        <f>IFERROR(IF(X480="",0,CEILING((X480/$H480),1)*$H480),"")</f>
        <v>20.399999999999999</v>
      </c>
      <c r="Z480" s="36">
        <f>IFERROR(IF(Y480=0,"",ROUNDUP(Y480/H480,0)*0.00502),"")</f>
        <v>8.5339999999999999E-2</v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22.866666666666667</v>
      </c>
      <c r="BN480" s="64">
        <f>IFERROR(Y480*I480/H480,"0")</f>
        <v>23.324000000000002</v>
      </c>
      <c r="BO480" s="64">
        <f>IFERROR(1/J480*(X480/H480),"0")</f>
        <v>7.122507122507124E-2</v>
      </c>
      <c r="BP480" s="64">
        <f>IFERROR(1/J480*(Y480/H480),"0")</f>
        <v>7.2649572649572655E-2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6</v>
      </c>
      <c r="Y481" s="375">
        <f>IFERROR(IF(X481="",0,CEILING((X481/$H481),1)*$H481),"")</f>
        <v>6</v>
      </c>
      <c r="Z481" s="36">
        <f>IFERROR(IF(Y481=0,"",ROUNDUP(Y481/H481,0)*0.00502),"")</f>
        <v>2.5100000000000001E-2</v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6.5000000000000009</v>
      </c>
      <c r="BN481" s="64">
        <f>IFERROR(Y481*I481/H481,"0")</f>
        <v>6.5000000000000009</v>
      </c>
      <c r="BO481" s="64">
        <f>IFERROR(1/J481*(X481/H481),"0")</f>
        <v>2.1367521367521368E-2</v>
      </c>
      <c r="BP481" s="64">
        <f>IFERROR(1/J481*(Y481/H481),"0")</f>
        <v>2.1367521367521368E-2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20</v>
      </c>
      <c r="Y482" s="375">
        <f>IFERROR(IF(X482="",0,CEILING((X482/$H482),1)*$H482),"")</f>
        <v>20.399999999999999</v>
      </c>
      <c r="Z482" s="36">
        <f>IFERROR(IF(Y482=0,"",ROUNDUP(Y482/H482,0)*0.00502),"")</f>
        <v>8.5339999999999999E-2</v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33.666666666666664</v>
      </c>
      <c r="BN482" s="64">
        <f>IFERROR(Y482*I482/H482,"0")</f>
        <v>34.340000000000003</v>
      </c>
      <c r="BO482" s="64">
        <f>IFERROR(1/J482*(X482/H482),"0")</f>
        <v>7.122507122507124E-2</v>
      </c>
      <c r="BP482" s="64">
        <f>IFERROR(1/J482*(Y482/H482),"0")</f>
        <v>7.2649572649572655E-2</v>
      </c>
    </row>
    <row r="483" spans="1:68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38.333333333333336</v>
      </c>
      <c r="Y483" s="376">
        <f>IFERROR(Y480/H480,"0")+IFERROR(Y481/H481,"0")+IFERROR(Y482/H482,"0")</f>
        <v>39</v>
      </c>
      <c r="Z483" s="376">
        <f>IFERROR(IF(Z480="",0,Z480),"0")+IFERROR(IF(Z481="",0,Z481),"0")+IFERROR(IF(Z482="",0,Z482),"0")</f>
        <v>0.19578000000000001</v>
      </c>
      <c r="AA483" s="377"/>
      <c r="AB483" s="377"/>
      <c r="AC483" s="377"/>
    </row>
    <row r="484" spans="1:68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46</v>
      </c>
      <c r="Y484" s="376">
        <f>IFERROR(SUM(Y480:Y482),"0")</f>
        <v>46.8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150</v>
      </c>
      <c r="Y493" s="375">
        <f t="shared" ref="Y493:Y501" si="78">IFERROR(IF(X493="",0,CEILING((X493/$H493),1)*$H493),"")</f>
        <v>153.12</v>
      </c>
      <c r="Z493" s="36">
        <f t="shared" ref="Z493:Z498" si="79">IFERROR(IF(Y493=0,"",ROUNDUP(Y493/H493,0)*0.01196),"")</f>
        <v>0.34683999999999998</v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160.22727272727272</v>
      </c>
      <c r="BN493" s="64">
        <f t="shared" ref="BN493:BN501" si="81">IFERROR(Y493*I493/H493,"0")</f>
        <v>163.56</v>
      </c>
      <c r="BO493" s="64">
        <f t="shared" ref="BO493:BO501" si="82">IFERROR(1/J493*(X493/H493),"0")</f>
        <v>0.27316433566433568</v>
      </c>
      <c r="BP493" s="64">
        <f t="shared" ref="BP493:BP501" si="83">IFERROR(1/J493*(Y493/H493),"0")</f>
        <v>0.27884615384615385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150</v>
      </c>
      <c r="Y496" s="375">
        <f t="shared" si="78"/>
        <v>153.12</v>
      </c>
      <c r="Z496" s="36">
        <f t="shared" si="79"/>
        <v>0.34683999999999998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160.22727272727272</v>
      </c>
      <c r="BN496" s="64">
        <f t="shared" si="81"/>
        <v>163.56</v>
      </c>
      <c r="BO496" s="64">
        <f t="shared" si="82"/>
        <v>0.27316433566433568</v>
      </c>
      <c r="BP496" s="64">
        <f t="shared" si="83"/>
        <v>0.27884615384615385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100</v>
      </c>
      <c r="Y498" s="375">
        <f t="shared" si="78"/>
        <v>100.32000000000001</v>
      </c>
      <c r="Z498" s="36">
        <f t="shared" si="79"/>
        <v>0.22724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106.81818181818181</v>
      </c>
      <c r="BN498" s="64">
        <f t="shared" si="81"/>
        <v>107.16</v>
      </c>
      <c r="BO498" s="64">
        <f t="shared" si="82"/>
        <v>0.18210955710955709</v>
      </c>
      <c r="BP498" s="64">
        <f t="shared" si="83"/>
        <v>0.18269230769230771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150</v>
      </c>
      <c r="Y499" s="375">
        <f t="shared" si="78"/>
        <v>151.20000000000002</v>
      </c>
      <c r="Z499" s="36">
        <f>IFERROR(IF(Y499=0,"",ROUNDUP(Y499/H499,0)*0.00937),"")</f>
        <v>0.39354</v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160</v>
      </c>
      <c r="BN499" s="64">
        <f t="shared" si="81"/>
        <v>161.28</v>
      </c>
      <c r="BO499" s="64">
        <f t="shared" si="82"/>
        <v>0.34722222222222221</v>
      </c>
      <c r="BP499" s="64">
        <f t="shared" si="83"/>
        <v>0.35000000000000003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150</v>
      </c>
      <c r="Y501" s="375">
        <f t="shared" si="78"/>
        <v>151.20000000000002</v>
      </c>
      <c r="Z501" s="36">
        <f>IFERROR(IF(Y501=0,"",ROUNDUP(Y501/H501,0)*0.00937),"")</f>
        <v>0.39354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160</v>
      </c>
      <c r="BN501" s="64">
        <f t="shared" si="81"/>
        <v>161.28</v>
      </c>
      <c r="BO501" s="64">
        <f t="shared" si="82"/>
        <v>0.34722222222222221</v>
      </c>
      <c r="BP501" s="64">
        <f t="shared" si="83"/>
        <v>0.35000000000000003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159.09090909090907</v>
      </c>
      <c r="Y502" s="376">
        <f>IFERROR(Y493/H493,"0")+IFERROR(Y494/H494,"0")+IFERROR(Y495/H495,"0")+IFERROR(Y496/H496,"0")+IFERROR(Y497/H497,"0")+IFERROR(Y498/H498,"0")+IFERROR(Y499/H499,"0")+IFERROR(Y500/H500,"0")+IFERROR(Y501/H501,"0")</f>
        <v>161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1.708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700</v>
      </c>
      <c r="Y503" s="376">
        <f>IFERROR(SUM(Y493:Y501),"0")</f>
        <v>708.96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200</v>
      </c>
      <c r="Y505" s="375">
        <f>IFERROR(IF(X505="",0,CEILING((X505/$H505),1)*$H505),"")</f>
        <v>200.64000000000001</v>
      </c>
      <c r="Z505" s="36">
        <f>IFERROR(IF(Y505=0,"",ROUNDUP(Y505/H505,0)*0.01196),"")</f>
        <v>0.45448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213.63636363636363</v>
      </c>
      <c r="BN505" s="64">
        <f>IFERROR(Y505*I505/H505,"0")</f>
        <v>214.32</v>
      </c>
      <c r="BO505" s="64">
        <f>IFERROR(1/J505*(X505/H505),"0")</f>
        <v>0.36421911421911418</v>
      </c>
      <c r="BP505" s="64">
        <f>IFERROR(1/J505*(Y505/H505),"0")</f>
        <v>0.36538461538461542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37.878787878787875</v>
      </c>
      <c r="Y507" s="376">
        <f>IFERROR(Y505/H505,"0")+IFERROR(Y506/H506,"0")</f>
        <v>38</v>
      </c>
      <c r="Z507" s="376">
        <f>IFERROR(IF(Z505="",0,Z505),"0")+IFERROR(IF(Z506="",0,Z506),"0")</f>
        <v>0.45448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200</v>
      </c>
      <c r="Y508" s="376">
        <f>IFERROR(SUM(Y505:Y506),"0")</f>
        <v>200.64000000000001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100</v>
      </c>
      <c r="Y510" s="375">
        <f t="shared" ref="Y510:Y515" si="84">IFERROR(IF(X510="",0,CEILING((X510/$H510),1)*$H510),"")</f>
        <v>100.32000000000001</v>
      </c>
      <c r="Z510" s="36">
        <f>IFERROR(IF(Y510=0,"",ROUNDUP(Y510/H510,0)*0.01196),"")</f>
        <v>0.22724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106.81818181818181</v>
      </c>
      <c r="BN510" s="64">
        <f t="shared" ref="BN510:BN515" si="86">IFERROR(Y510*I510/H510,"0")</f>
        <v>107.16</v>
      </c>
      <c r="BO510" s="64">
        <f t="shared" ref="BO510:BO515" si="87">IFERROR(1/J510*(X510/H510),"0")</f>
        <v>0.18210955710955709</v>
      </c>
      <c r="BP510" s="64">
        <f t="shared" ref="BP510:BP515" si="88">IFERROR(1/J510*(Y510/H510),"0")</f>
        <v>0.18269230769230771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100</v>
      </c>
      <c r="Y511" s="375">
        <f t="shared" si="84"/>
        <v>100.32000000000001</v>
      </c>
      <c r="Z511" s="36">
        <f>IFERROR(IF(Y511=0,"",ROUNDUP(Y511/H511,0)*0.01196),"")</f>
        <v>0.22724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106.81818181818181</v>
      </c>
      <c r="BN511" s="64">
        <f t="shared" si="86"/>
        <v>107.16</v>
      </c>
      <c r="BO511" s="64">
        <f t="shared" si="87"/>
        <v>0.18210955710955709</v>
      </c>
      <c r="BP511" s="64">
        <f t="shared" si="88"/>
        <v>0.18269230769230771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100</v>
      </c>
      <c r="Y512" s="375">
        <f t="shared" si="84"/>
        <v>100.32000000000001</v>
      </c>
      <c r="Z512" s="36">
        <f>IFERROR(IF(Y512=0,"",ROUNDUP(Y512/H512,0)*0.01196),"")</f>
        <v>0.22724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106.81818181818181</v>
      </c>
      <c r="BN512" s="64">
        <f t="shared" si="86"/>
        <v>107.16</v>
      </c>
      <c r="BO512" s="64">
        <f t="shared" si="87"/>
        <v>0.18210955710955709</v>
      </c>
      <c r="BP512" s="64">
        <f t="shared" si="88"/>
        <v>0.18269230769230771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60</v>
      </c>
      <c r="Y513" s="375">
        <f t="shared" si="84"/>
        <v>61.2</v>
      </c>
      <c r="Z513" s="36">
        <f>IFERROR(IF(Y513=0,"",ROUNDUP(Y513/H513,0)*0.00937),"")</f>
        <v>0.15928999999999999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63.999999999999993</v>
      </c>
      <c r="BN513" s="64">
        <f t="shared" si="86"/>
        <v>65.28</v>
      </c>
      <c r="BO513" s="64">
        <f t="shared" si="87"/>
        <v>0.1388888888888889</v>
      </c>
      <c r="BP513" s="64">
        <f t="shared" si="88"/>
        <v>0.14166666666666666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78</v>
      </c>
      <c r="Y514" s="375">
        <f t="shared" si="84"/>
        <v>79.2</v>
      </c>
      <c r="Z514" s="36">
        <f>IFERROR(IF(Y514=0,"",ROUNDUP(Y514/H514,0)*0.00937),"")</f>
        <v>0.20613999999999999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82.55</v>
      </c>
      <c r="BN514" s="64">
        <f t="shared" si="86"/>
        <v>83.820000000000007</v>
      </c>
      <c r="BO514" s="64">
        <f t="shared" si="87"/>
        <v>0.18055555555555555</v>
      </c>
      <c r="BP514" s="64">
        <f t="shared" si="88"/>
        <v>0.18333333333333332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150</v>
      </c>
      <c r="Y515" s="375">
        <f t="shared" si="84"/>
        <v>151.20000000000002</v>
      </c>
      <c r="Z515" s="36">
        <f>IFERROR(IF(Y515=0,"",ROUNDUP(Y515/H515,0)*0.00937),"")</f>
        <v>0.39354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158.75</v>
      </c>
      <c r="BN515" s="64">
        <f t="shared" si="86"/>
        <v>160.02000000000004</v>
      </c>
      <c r="BO515" s="64">
        <f t="shared" si="87"/>
        <v>0.34722222222222221</v>
      </c>
      <c r="BP515" s="64">
        <f t="shared" si="88"/>
        <v>0.35000000000000003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136.81818181818181</v>
      </c>
      <c r="Y516" s="376">
        <f>IFERROR(Y510/H510,"0")+IFERROR(Y511/H511,"0")+IFERROR(Y512/H512,"0")+IFERROR(Y513/H513,"0")+IFERROR(Y514/H514,"0")+IFERROR(Y515/H515,"0")</f>
        <v>138</v>
      </c>
      <c r="Z516" s="376">
        <f>IFERROR(IF(Z510="",0,Z510),"0")+IFERROR(IF(Z511="",0,Z511),"0")+IFERROR(IF(Z512="",0,Z512),"0")+IFERROR(IF(Z513="",0,Z513),"0")+IFERROR(IF(Z514="",0,Z514),"0")+IFERROR(IF(Z515="",0,Z515),"0")</f>
        <v>1.44069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588</v>
      </c>
      <c r="Y517" s="376">
        <f>IFERROR(SUM(Y510:Y515),"0")</f>
        <v>592.56000000000006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9.9519999999999982</v>
      </c>
      <c r="Y531" s="375">
        <f t="shared" ref="Y531:Y537" si="89">IFERROR(IF(X531="",0,CEILING((X531/$H531),1)*$H531),"")</f>
        <v>10.8</v>
      </c>
      <c r="Z531" s="36">
        <f>IFERROR(IF(Y531=0,"",ROUNDUP(Y531/H531,0)*0.02175),"")</f>
        <v>2.1749999999999999E-2</v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10.394311111111108</v>
      </c>
      <c r="BN531" s="64">
        <f t="shared" ref="BN531:BN537" si="91">IFERROR(Y531*I531/H531,"0")</f>
        <v>11.28</v>
      </c>
      <c r="BO531" s="64">
        <f t="shared" ref="BO531:BO537" si="92">IFERROR(1/J531*(X531/H531),"0")</f>
        <v>1.6455026455026448E-2</v>
      </c>
      <c r="BP531" s="64">
        <f t="shared" ref="BP531:BP537" si="93">IFERROR(1/J531*(Y531/H531),"0")</f>
        <v>1.7857142857142856E-2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4</v>
      </c>
      <c r="Y535" s="375">
        <f t="shared" si="89"/>
        <v>4</v>
      </c>
      <c r="Z535" s="36">
        <f>IFERROR(IF(Y535=0,"",ROUNDUP(Y535/H535,0)*0.00937),"")</f>
        <v>9.3699999999999999E-3</v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4.24</v>
      </c>
      <c r="BN535" s="64">
        <f t="shared" si="91"/>
        <v>4.24</v>
      </c>
      <c r="BO535" s="64">
        <f t="shared" si="92"/>
        <v>8.3333333333333332E-3</v>
      </c>
      <c r="BP535" s="64">
        <f t="shared" si="93"/>
        <v>8.3333333333333332E-3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4</v>
      </c>
      <c r="Y536" s="375">
        <f t="shared" si="89"/>
        <v>4</v>
      </c>
      <c r="Z536" s="36">
        <f>IFERROR(IF(Y536=0,"",ROUNDUP(Y536/H536,0)*0.00937),"")</f>
        <v>9.3699999999999999E-3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4.24</v>
      </c>
      <c r="BN536" s="64">
        <f t="shared" si="91"/>
        <v>4.24</v>
      </c>
      <c r="BO536" s="64">
        <f t="shared" si="92"/>
        <v>8.3333333333333332E-3</v>
      </c>
      <c r="BP536" s="64">
        <f t="shared" si="93"/>
        <v>8.3333333333333332E-3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4</v>
      </c>
      <c r="Y537" s="375">
        <f t="shared" si="89"/>
        <v>4</v>
      </c>
      <c r="Z537" s="36">
        <f>IFERROR(IF(Y537=0,"",ROUNDUP(Y537/H537,0)*0.00937),"")</f>
        <v>9.3699999999999999E-3</v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4.24</v>
      </c>
      <c r="BN537" s="64">
        <f t="shared" si="91"/>
        <v>4.24</v>
      </c>
      <c r="BO537" s="64">
        <f t="shared" si="92"/>
        <v>8.3333333333333332E-3</v>
      </c>
      <c r="BP537" s="64">
        <f t="shared" si="93"/>
        <v>8.3333333333333332E-3</v>
      </c>
    </row>
    <row r="538" spans="1:68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3.9214814814814813</v>
      </c>
      <c r="Y538" s="376">
        <f>IFERROR(Y531/H531,"0")+IFERROR(Y532/H532,"0")+IFERROR(Y533/H533,"0")+IFERROR(Y534/H534,"0")+IFERROR(Y535/H535,"0")+IFERROR(Y536/H536,"0")+IFERROR(Y537/H537,"0")</f>
        <v>4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4.9860000000000002E-2</v>
      </c>
      <c r="AA538" s="377"/>
      <c r="AB538" s="377"/>
      <c r="AC538" s="377"/>
    </row>
    <row r="539" spans="1:68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21.951999999999998</v>
      </c>
      <c r="Y539" s="376">
        <f>IFERROR(SUM(Y531:Y537),"0")</f>
        <v>22.8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10</v>
      </c>
      <c r="Y542" s="375">
        <f>IFERROR(IF(X542="",0,CEILING((X542/$H542),1)*$H542),"")</f>
        <v>10.8</v>
      </c>
      <c r="Z542" s="36">
        <f>IFERROR(IF(Y542=0,"",ROUNDUP(Y542/H542,0)*0.02175),"")</f>
        <v>2.1749999999999999E-2</v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10.444444444444443</v>
      </c>
      <c r="BN542" s="64">
        <f>IFERROR(Y542*I542/H542,"0")</f>
        <v>11.28</v>
      </c>
      <c r="BO542" s="64">
        <f>IFERROR(1/J542*(X542/H542),"0")</f>
        <v>1.653439153439153E-2</v>
      </c>
      <c r="BP542" s="64">
        <f>IFERROR(1/J542*(Y542/H542),"0")</f>
        <v>1.7857142857142856E-2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4</v>
      </c>
      <c r="Y544" s="375">
        <f>IFERROR(IF(X544="",0,CEILING((X544/$H544),1)*$H544),"")</f>
        <v>4</v>
      </c>
      <c r="Z544" s="36">
        <f>IFERROR(IF(Y544=0,"",ROUNDUP(Y544/H544,0)*0.00937),"")</f>
        <v>9.3699999999999999E-3</v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4.24</v>
      </c>
      <c r="BN544" s="64">
        <f>IFERROR(Y544*I544/H544,"0")</f>
        <v>4.24</v>
      </c>
      <c r="BO544" s="64">
        <f>IFERROR(1/J544*(X544/H544),"0")</f>
        <v>8.3333333333333332E-3</v>
      </c>
      <c r="BP544" s="64">
        <f>IFERROR(1/J544*(Y544/H544),"0")</f>
        <v>8.3333333333333332E-3</v>
      </c>
    </row>
    <row r="545" spans="1:68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1.9259259259259258</v>
      </c>
      <c r="Y545" s="376">
        <f>IFERROR(Y541/H541,"0")+IFERROR(Y542/H542,"0")+IFERROR(Y543/H543,"0")+IFERROR(Y544/H544,"0")</f>
        <v>2</v>
      </c>
      <c r="Z545" s="376">
        <f>IFERROR(IF(Z541="",0,Z541),"0")+IFERROR(IF(Z542="",0,Z542),"0")+IFERROR(IF(Z543="",0,Z543),"0")+IFERROR(IF(Z544="",0,Z544),"0")</f>
        <v>3.1119999999999998E-2</v>
      </c>
      <c r="AA545" s="377"/>
      <c r="AB545" s="377"/>
      <c r="AC545" s="377"/>
    </row>
    <row r="546" spans="1:68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14</v>
      </c>
      <c r="Y546" s="376">
        <f>IFERROR(SUM(Y541:Y544),"0")</f>
        <v>14.8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10</v>
      </c>
      <c r="Y549" s="375">
        <f t="shared" si="94"/>
        <v>12.600000000000001</v>
      </c>
      <c r="Z549" s="36">
        <f>IFERROR(IF(Y549=0,"",ROUNDUP(Y549/H549,0)*0.00753),"")</f>
        <v>2.2589999999999999E-2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10.619047619047619</v>
      </c>
      <c r="BN549" s="64">
        <f t="shared" si="96"/>
        <v>13.38</v>
      </c>
      <c r="BO549" s="64">
        <f t="shared" si="97"/>
        <v>1.5262515262515262E-2</v>
      </c>
      <c r="BP549" s="64">
        <f t="shared" si="98"/>
        <v>1.9230769230769232E-2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2.8</v>
      </c>
      <c r="Y553" s="375">
        <f t="shared" si="94"/>
        <v>3.36</v>
      </c>
      <c r="Z553" s="36">
        <f>IFERROR(IF(Y553=0,"",ROUNDUP(Y553/H553,0)*0.00502),"")</f>
        <v>1.004E-2</v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3.0666666666666669</v>
      </c>
      <c r="BN553" s="64">
        <f t="shared" si="96"/>
        <v>3.68</v>
      </c>
      <c r="BO553" s="64">
        <f t="shared" si="97"/>
        <v>7.1225071225071226E-3</v>
      </c>
      <c r="BP553" s="64">
        <f t="shared" si="98"/>
        <v>8.5470085470085479E-3</v>
      </c>
    </row>
    <row r="554" spans="1:68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4.0476190476190474</v>
      </c>
      <c r="Y554" s="376">
        <f>IFERROR(Y548/H548,"0")+IFERROR(Y549/H549,"0")+IFERROR(Y550/H550,"0")+IFERROR(Y551/H551,"0")+IFERROR(Y552/H552,"0")+IFERROR(Y553/H553,"0")</f>
        <v>5</v>
      </c>
      <c r="Z554" s="376">
        <f>IFERROR(IF(Z548="",0,Z548),"0")+IFERROR(IF(Z549="",0,Z549),"0")+IFERROR(IF(Z550="",0,Z550),"0")+IFERROR(IF(Z551="",0,Z551),"0")+IFERROR(IF(Z552="",0,Z552),"0")+IFERROR(IF(Z553="",0,Z553),"0")</f>
        <v>3.2629999999999999E-2</v>
      </c>
      <c r="AA554" s="377"/>
      <c r="AB554" s="377"/>
      <c r="AC554" s="377"/>
    </row>
    <row r="555" spans="1:68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12.8</v>
      </c>
      <c r="Y555" s="376">
        <f>IFERROR(SUM(Y548:Y553),"0")</f>
        <v>15.96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1000</v>
      </c>
      <c r="Y557" s="375">
        <f>IFERROR(IF(X557="",0,CEILING((X557/$H557),1)*$H557),"")</f>
        <v>1006.1999999999999</v>
      </c>
      <c r="Z557" s="36">
        <f>IFERROR(IF(Y557=0,"",ROUNDUP(Y557/H557,0)*0.02175),"")</f>
        <v>2.8057499999999997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1072.3076923076924</v>
      </c>
      <c r="BN557" s="64">
        <f>IFERROR(Y557*I557/H557,"0")</f>
        <v>1078.9559999999999</v>
      </c>
      <c r="BO557" s="64">
        <f>IFERROR(1/J557*(X557/H557),"0")</f>
        <v>2.2893772893772892</v>
      </c>
      <c r="BP557" s="64">
        <f>IFERROR(1/J557*(Y557/H557),"0")</f>
        <v>2.3035714285714284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128.2051282051282</v>
      </c>
      <c r="Y559" s="376">
        <f>IFERROR(Y557/H557,"0")+IFERROR(Y558/H558,"0")</f>
        <v>129</v>
      </c>
      <c r="Z559" s="376">
        <f>IFERROR(IF(Z557="",0,Z557),"0")+IFERROR(IF(Z558="",0,Z558),"0")</f>
        <v>2.8057499999999997</v>
      </c>
      <c r="AA559" s="377"/>
      <c r="AB559" s="377"/>
      <c r="AC559" s="377"/>
    </row>
    <row r="560" spans="1:68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1000</v>
      </c>
      <c r="Y560" s="376">
        <f>IFERROR(SUM(Y557:Y558),"0")</f>
        <v>1006.1999999999999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4301060408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4301060354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20</v>
      </c>
      <c r="Y563" s="375">
        <f>IFERROR(IF(X563="",0,CEILING((X563/$H563),1)*$H563),"")</f>
        <v>23.4</v>
      </c>
      <c r="Z563" s="36">
        <f>IFERROR(IF(Y563=0,"",ROUNDUP(Y563/H563,0)*0.02175),"")</f>
        <v>6.5250000000000002E-2</v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21.23076923076923</v>
      </c>
      <c r="BN563" s="64">
        <f>IFERROR(Y563*I563/H563,"0")</f>
        <v>24.84</v>
      </c>
      <c r="BO563" s="64">
        <f>IFERROR(1/J563*(X563/H563),"0")</f>
        <v>4.5787545787545791E-2</v>
      </c>
      <c r="BP563" s="64">
        <f>IFERROR(1/J563*(Y563/H563),"0")</f>
        <v>5.3571428571428568E-2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4301060407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4301060355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20</v>
      </c>
      <c r="Y565" s="375">
        <f>IFERROR(IF(X565="",0,CEILING((X565/$H565),1)*$H565),"")</f>
        <v>23.4</v>
      </c>
      <c r="Z565" s="36">
        <f>IFERROR(IF(Y565=0,"",ROUNDUP(Y565/H565,0)*0.02175),"")</f>
        <v>6.5250000000000002E-2</v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21.23076923076923</v>
      </c>
      <c r="BN565" s="64">
        <f>IFERROR(Y565*I565/H565,"0")</f>
        <v>24.84</v>
      </c>
      <c r="BO565" s="64">
        <f>IFERROR(1/J565*(X565/H565),"0")</f>
        <v>4.5787545787545791E-2</v>
      </c>
      <c r="BP565" s="64">
        <f>IFERROR(1/J565*(Y565/H565),"0")</f>
        <v>5.3571428571428568E-2</v>
      </c>
    </row>
    <row r="566" spans="1:68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5.1282051282051286</v>
      </c>
      <c r="Y566" s="376">
        <f>IFERROR(Y562/H562,"0")+IFERROR(Y563/H563,"0")+IFERROR(Y564/H564,"0")+IFERROR(Y565/H565,"0")</f>
        <v>6</v>
      </c>
      <c r="Z566" s="376">
        <f>IFERROR(IF(Z562="",0,Z562),"0")+IFERROR(IF(Z563="",0,Z563),"0")+IFERROR(IF(Z564="",0,Z564),"0")+IFERROR(IF(Z565="",0,Z565),"0")</f>
        <v>0.1305</v>
      </c>
      <c r="AA566" s="377"/>
      <c r="AB566" s="377"/>
      <c r="AC566" s="377"/>
    </row>
    <row r="567" spans="1:68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40</v>
      </c>
      <c r="Y567" s="376">
        <f>IFERROR(SUM(Y562:Y565),"0")</f>
        <v>46.8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16995.451999999997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17175.689999999995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18127.183568844706</v>
      </c>
      <c r="Y587" s="376">
        <f>IFERROR(SUM(BN22:BN583),"0")</f>
        <v>18318.898000000005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34</v>
      </c>
      <c r="Y588" s="38">
        <f>ROUNDUP(SUM(BP22:BP583),0)</f>
        <v>34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18977.183568844706</v>
      </c>
      <c r="Y589" s="376">
        <f>GrossWeightTotalR+PalletQtyTotalR*25</f>
        <v>19168.898000000005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3798.6855066107514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3832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39.00345999999999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228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1012.5000000000001</v>
      </c>
      <c r="E596" s="46">
        <f>IFERROR(Y103*1,"0")+IFERROR(Y104*1,"0")+IFERROR(Y105*1,"0")+IFERROR(Y106*1,"0")+IFERROR(Y110*1,"0")+IFERROR(Y111*1,"0")+IFERROR(Y112*1,"0")+IFERROR(Y113*1,"0")+IFERROR(Y114*1,"0")</f>
        <v>970.2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822.96</v>
      </c>
      <c r="G596" s="46">
        <f>IFERROR(Y148*1,"0")+IFERROR(Y149*1,"0")+IFERROR(Y153*1,"0")+IFERROR(Y154*1,"0")+IFERROR(Y158*1,"0")+IFERROR(Y159*1,"0")</f>
        <v>178.4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51</v>
      </c>
      <c r="I596" s="46">
        <f>IFERROR(Y186*1,"0")+IFERROR(Y187*1,"0")+IFERROR(Y188*1,"0")+IFERROR(Y189*1,"0")+IFERROR(Y190*1,"0")+IFERROR(Y191*1,"0")+IFERROR(Y192*1,"0")+IFERROR(Y193*1,"0")</f>
        <v>800.1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1504.1999999999998</v>
      </c>
      <c r="K596" s="46">
        <f>IFERROR(Y242*1,"0")+IFERROR(Y243*1,"0")+IFERROR(Y244*1,"0")+IFERROR(Y245*1,"0")+IFERROR(Y246*1,"0")+IFERROR(Y247*1,"0")+IFERROR(Y248*1,"0")+IFERROR(Y249*1,"0")</f>
        <v>20</v>
      </c>
      <c r="L596" s="372"/>
      <c r="M596" s="46">
        <f>IFERROR(Y254*1,"0")+IFERROR(Y255*1,"0")+IFERROR(Y256*1,"0")+IFERROR(Y257*1,"0")+IFERROR(Y258*1,"0")+IFERROR(Y259*1,"0")+IFERROR(Y260*1,"0")+IFERROR(Y261*1,"0")</f>
        <v>262.39999999999998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681.6</v>
      </c>
      <c r="S596" s="46">
        <f>IFERROR(Y296*1,"0")</f>
        <v>0</v>
      </c>
      <c r="T596" s="46">
        <f>IFERROR(Y301*1,"0")+IFERROR(Y305*1,"0")+IFERROR(Y306*1,"0")</f>
        <v>210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641.54999999999995</v>
      </c>
      <c r="V596" s="46">
        <f>IFERROR(Y357*1,"0")+IFERROR(Y361*1,"0")+IFERROR(Y362*1,"0")+IFERROR(Y363*1,"0")</f>
        <v>1089.5999999999999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5393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146.4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405.6</v>
      </c>
      <c r="Z596" s="46">
        <f>IFERROR(Y462*1,"0")+IFERROR(Y466*1,"0")+IFERROR(Y467*1,"0")+IFERROR(Y468*1,"0")+IFERROR(Y469*1,"0")+IFERROR(Y470*1,"0")+IFERROR(Y471*1,"0")+IFERROR(Y475*1,"0")</f>
        <v>102.66</v>
      </c>
      <c r="AA596" s="46">
        <f>IFERROR(Y480*1,"0")+IFERROR(Y481*1,"0")+IFERROR(Y482*1,"0")</f>
        <v>46.8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1502.16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1106.5600000000002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H4mH1Iqowj+TRyDqvQVYEFTIIsikrH1NHh8tIcobAQ63Lo8AQGSa9dkTLvDpgCXYrC79FjgPpPAMfXPIvfL1+Q==" saltValue="fHw82mJtBNq5WEk/8Z+nhw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40,00"/>
        <filter val="1 050,00"/>
        <filter val="1 500,00"/>
        <filter val="1 950,00"/>
        <filter val="1,93"/>
        <filter val="10,00"/>
        <filter val="10,80"/>
        <filter val="100,00"/>
        <filter val="109,26"/>
        <filter val="110,00"/>
        <filter val="115,71"/>
        <filter val="12,50"/>
        <filter val="12,80"/>
        <filter val="120,00"/>
        <filter val="127,78"/>
        <filter val="128,21"/>
        <filter val="130,00"/>
        <filter val="136,82"/>
        <filter val="139,29"/>
        <filter val="14,00"/>
        <filter val="140,00"/>
        <filter val="15,00"/>
        <filter val="150,00"/>
        <filter val="159,09"/>
        <filter val="16 995,45"/>
        <filter val="16,67"/>
        <filter val="164,29"/>
        <filter val="170,00"/>
        <filter val="175,00"/>
        <filter val="18 127,18"/>
        <filter val="18 977,18"/>
        <filter val="180,00"/>
        <filter val="2,38"/>
        <filter val="2,50"/>
        <filter val="2,56"/>
        <filter val="2,80"/>
        <filter val="20,00"/>
        <filter val="200,00"/>
        <filter val="21,67"/>
        <filter val="21,95"/>
        <filter val="210,00"/>
        <filter val="220,00"/>
        <filter val="230,00"/>
        <filter val="234,00"/>
        <filter val="24,00"/>
        <filter val="245,00"/>
        <filter val="25,00"/>
        <filter val="250,00"/>
        <filter val="280,00"/>
        <filter val="283,33"/>
        <filter val="293,33"/>
        <filter val="3 798,69"/>
        <filter val="3,30"/>
        <filter val="3,92"/>
        <filter val="30,00"/>
        <filter val="30,95"/>
        <filter val="300,00"/>
        <filter val="31,25"/>
        <filter val="33,00"/>
        <filter val="33,33"/>
        <filter val="338,10"/>
        <filter val="34"/>
        <filter val="34,00"/>
        <filter val="340,00"/>
        <filter val="35,00"/>
        <filter val="360,00"/>
        <filter val="37,88"/>
        <filter val="37,93"/>
        <filter val="38,33"/>
        <filter val="389,00"/>
        <filter val="39,00"/>
        <filter val="39,26"/>
        <filter val="39,60"/>
        <filter val="4 300,00"/>
        <filter val="4,00"/>
        <filter val="4,05"/>
        <filter val="40,00"/>
        <filter val="400,00"/>
        <filter val="403,16"/>
        <filter val="410,00"/>
        <filter val="420,00"/>
        <filter val="43,22"/>
        <filter val="450,00"/>
        <filter val="46,00"/>
        <filter val="48,93"/>
        <filter val="5,00"/>
        <filter val="5,13"/>
        <filter val="50,00"/>
        <filter val="500,00"/>
        <filter val="504,00"/>
        <filter val="52,50"/>
        <filter val="550,00"/>
        <filter val="588,00"/>
        <filter val="6,00"/>
        <filter val="6,41"/>
        <filter val="6,67"/>
        <filter val="60,00"/>
        <filter val="630,00"/>
        <filter val="66,67"/>
        <filter val="680,00"/>
        <filter val="7,69"/>
        <filter val="70,00"/>
        <filter val="700,00"/>
        <filter val="71,30"/>
        <filter val="750,00"/>
        <filter val="78,00"/>
        <filter val="790,00"/>
        <filter val="80,00"/>
        <filter val="800,00"/>
        <filter val="84,00"/>
        <filter val="87,50"/>
        <filter val="89,87"/>
        <filter val="9,00"/>
        <filter val="9,95"/>
        <filter val="95,00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9" spans="2:8" x14ac:dyDescent="0.2">
      <c r="B9" s="47" t="s">
        <v>739</v>
      </c>
      <c r="C9" s="47" t="s">
        <v>734</v>
      </c>
      <c r="D9" s="47"/>
      <c r="E9" s="47"/>
    </row>
    <row r="11" spans="2:8" x14ac:dyDescent="0.2">
      <c r="B11" s="47" t="s">
        <v>739</v>
      </c>
      <c r="C11" s="47" t="s">
        <v>737</v>
      </c>
      <c r="D11" s="47"/>
      <c r="E11" s="47"/>
    </row>
    <row r="13" spans="2:8" x14ac:dyDescent="0.2">
      <c r="B13" s="47" t="s">
        <v>740</v>
      </c>
      <c r="C13" s="47"/>
      <c r="D13" s="47"/>
      <c r="E13" s="47"/>
    </row>
    <row r="14" spans="2:8" x14ac:dyDescent="0.2">
      <c r="B14" s="47" t="s">
        <v>741</v>
      </c>
      <c r="C14" s="47"/>
      <c r="D14" s="47"/>
      <c r="E14" s="47"/>
    </row>
    <row r="15" spans="2:8" x14ac:dyDescent="0.2">
      <c r="B15" s="47" t="s">
        <v>742</v>
      </c>
      <c r="C15" s="47"/>
      <c r="D15" s="47"/>
      <c r="E15" s="47"/>
    </row>
    <row r="16" spans="2:8" x14ac:dyDescent="0.2">
      <c r="B16" s="47" t="s">
        <v>743</v>
      </c>
      <c r="C16" s="47"/>
      <c r="D16" s="47"/>
      <c r="E16" s="47"/>
    </row>
    <row r="17" spans="2:5" x14ac:dyDescent="0.2">
      <c r="B17" s="47" t="s">
        <v>744</v>
      </c>
      <c r="C17" s="47"/>
      <c r="D17" s="47"/>
      <c r="E17" s="47"/>
    </row>
    <row r="18" spans="2:5" x14ac:dyDescent="0.2">
      <c r="B18" s="47" t="s">
        <v>745</v>
      </c>
      <c r="C18" s="47"/>
      <c r="D18" s="47"/>
      <c r="E18" s="47"/>
    </row>
    <row r="19" spans="2:5" x14ac:dyDescent="0.2">
      <c r="B19" s="47" t="s">
        <v>746</v>
      </c>
      <c r="C19" s="47"/>
      <c r="D19" s="47"/>
      <c r="E19" s="47"/>
    </row>
    <row r="20" spans="2:5" x14ac:dyDescent="0.2">
      <c r="B20" s="47" t="s">
        <v>747</v>
      </c>
      <c r="C20" s="47"/>
      <c r="D20" s="47"/>
      <c r="E20" s="47"/>
    </row>
    <row r="21" spans="2:5" x14ac:dyDescent="0.2">
      <c r="B21" s="47" t="s">
        <v>748</v>
      </c>
      <c r="C21" s="47"/>
      <c r="D21" s="47"/>
      <c r="E21" s="47"/>
    </row>
    <row r="22" spans="2:5" x14ac:dyDescent="0.2">
      <c r="B22" s="47" t="s">
        <v>749</v>
      </c>
      <c r="C22" s="47"/>
      <c r="D22" s="47"/>
      <c r="E22" s="47"/>
    </row>
    <row r="23" spans="2:5" x14ac:dyDescent="0.2">
      <c r="B23" s="47" t="s">
        <v>750</v>
      </c>
      <c r="C23" s="47"/>
      <c r="D23" s="47"/>
      <c r="E23" s="47"/>
    </row>
  </sheetData>
  <sheetProtection algorithmName="SHA-512" hashValue="pWgFhmOEpBvdpQMXVu83pdpAgWXM6JY5zb1EIodQNTtGaCsveA9GbUDUddNAn/CHyDvbT06CGIKy97JPLlyhkA==" saltValue="a/glBkIOKQlntsfuKN8a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2024-08-29T10:50:27Z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