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E92CE8-DF59-4E9F-BA34-204371BED9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66" i="1" l="1"/>
  <c r="BN166" i="1"/>
  <c r="Z166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B596" i="1"/>
  <c r="X588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22" i="1"/>
  <c r="BN122" i="1"/>
  <c r="Z138" i="1"/>
  <c r="BN138" i="1"/>
  <c r="BP149" i="1"/>
  <c r="BN149" i="1"/>
  <c r="Z149" i="1"/>
  <c r="BP174" i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176" i="1"/>
  <c r="Z596" i="1"/>
  <c r="BN186" i="1"/>
  <c r="Z186" i="1"/>
  <c r="BP187" i="1"/>
  <c r="BN187" i="1"/>
  <c r="Z187" i="1"/>
  <c r="BP198" i="1"/>
  <c r="BN198" i="1"/>
  <c r="Z198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BP164" i="1"/>
  <c r="Z170" i="1"/>
  <c r="BN170" i="1"/>
  <c r="BP170" i="1"/>
  <c r="BP172" i="1"/>
  <c r="BN172" i="1"/>
  <c r="Y182" i="1"/>
  <c r="BP178" i="1"/>
  <c r="BN178" i="1"/>
  <c r="Z178" i="1"/>
  <c r="BP191" i="1"/>
  <c r="BN191" i="1"/>
  <c r="Z191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559" i="1" s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175" i="1" l="1"/>
  <c r="Z507" i="1"/>
  <c r="Z364" i="1"/>
  <c r="Z383" i="1"/>
  <c r="Z271" i="1"/>
  <c r="Z200" i="1"/>
  <c r="Z194" i="1"/>
  <c r="Z150" i="1"/>
  <c r="Z130" i="1"/>
  <c r="Z124" i="1"/>
  <c r="Z402" i="1"/>
  <c r="Z307" i="1"/>
  <c r="Z107" i="1"/>
  <c r="Z88" i="1"/>
  <c r="Z36" i="1"/>
  <c r="Z449" i="1"/>
  <c r="Z216" i="1"/>
  <c r="Z516" i="1"/>
  <c r="Z502" i="1"/>
  <c r="Z415" i="1"/>
  <c r="Z347" i="1"/>
  <c r="Z318" i="1"/>
  <c r="Z283" i="1"/>
  <c r="Z262" i="1"/>
  <c r="Z554" i="1"/>
  <c r="Z378" i="1"/>
  <c r="Y590" i="1"/>
  <c r="Y587" i="1"/>
  <c r="Z334" i="1"/>
  <c r="Z238" i="1"/>
  <c r="Y586" i="1"/>
  <c r="Z353" i="1"/>
  <c r="Z538" i="1"/>
  <c r="Z472" i="1"/>
  <c r="Z566" i="1"/>
  <c r="Z230" i="1"/>
  <c r="Z139" i="1"/>
  <c r="Z115" i="1"/>
  <c r="Z74" i="1"/>
  <c r="Z59" i="1"/>
  <c r="Y588" i="1"/>
  <c r="Z292" i="1"/>
  <c r="Z250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<sst xmlns="http://schemas.openxmlformats.org/spreadsheetml/2006/main" count="2404" uniqueCount="765">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</sst>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43</v>
      </c>
      <c r="Y54" s="375">
        <f t="shared" si="6"/>
        <v>43.2</v>
      </c>
      <c r="Z54" s="36">
        <f>IFERROR(IF(Y54=0,"",ROUNDUP(Y54/H54,0)*0.02175),"")</f>
        <v>8.6999999999999994E-2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44.911111111111104</v>
      </c>
      <c r="BN54" s="64">
        <f t="shared" si="8"/>
        <v>45.12</v>
      </c>
      <c r="BO54" s="64">
        <f t="shared" si="9"/>
        <v>7.109788359788359E-2</v>
      </c>
      <c r="BP54" s="64">
        <f t="shared" si="10"/>
        <v>7.1428571428571425E-2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3.9814814814814814</v>
      </c>
      <c r="Y59" s="376">
        <f>IFERROR(Y53/H53,"0")+IFERROR(Y54/H54,"0")+IFERROR(Y55/H55,"0")+IFERROR(Y56/H56,"0")+IFERROR(Y57/H57,"0")+IFERROR(Y58/H58,"0")</f>
        <v>4</v>
      </c>
      <c r="Z59" s="376">
        <f>IFERROR(IF(Z53="",0,Z53),"0")+IFERROR(IF(Z54="",0,Z54),"0")+IFERROR(IF(Z55="",0,Z55),"0")+IFERROR(IF(Z56="",0,Z56),"0")+IFERROR(IF(Z57="",0,Z57),"0")+IFERROR(IF(Z58="",0,Z58),"0")</f>
        <v>8.6999999999999994E-2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43</v>
      </c>
      <c r="Y60" s="376">
        <f>IFERROR(SUM(Y53:Y58),"0")</f>
        <v>43.2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3</v>
      </c>
      <c r="Y63" s="375">
        <f>IFERROR(IF(X63="",0,CEILING((X63/$H63),1)*$H63),"")</f>
        <v>3.6</v>
      </c>
      <c r="Z63" s="36">
        <f>IFERROR(IF(Y63=0,"",ROUNDUP(Y63/H63,0)*0.00753),"")</f>
        <v>1.506E-2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3.333333333333333</v>
      </c>
      <c r="BN63" s="64">
        <f>IFERROR(Y63*I63/H63,"0")</f>
        <v>4</v>
      </c>
      <c r="BO63" s="64">
        <f>IFERROR(1/J63*(X63/H63),"0")</f>
        <v>1.0683760683760682E-2</v>
      </c>
      <c r="BP63" s="64">
        <f>IFERROR(1/J63*(Y63/H63),"0")</f>
        <v>1.282051282051282E-2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1.6666666666666665</v>
      </c>
      <c r="Y64" s="376">
        <f>IFERROR(Y62/H62,"0")+IFERROR(Y63/H63,"0")</f>
        <v>2</v>
      </c>
      <c r="Z64" s="376">
        <f>IFERROR(IF(Z62="",0,Z62),"0")+IFERROR(IF(Z63="",0,Z63),"0")</f>
        <v>1.506E-2</v>
      </c>
      <c r="AA64" s="377"/>
      <c r="AB64" s="377"/>
      <c r="AC64" s="377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3</v>
      </c>
      <c r="Y65" s="376">
        <f>IFERROR(SUM(Y62:Y63),"0")</f>
        <v>3.6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18</v>
      </c>
      <c r="Y68" s="375">
        <f t="shared" ref="Y68:Y73" si="11">IFERROR(IF(X68="",0,CEILING((X68/$H68),1)*$H68),"")</f>
        <v>21.6</v>
      </c>
      <c r="Z68" s="36">
        <f>IFERROR(IF(Y68=0,"",ROUNDUP(Y68/H68,0)*0.02175),"")</f>
        <v>4.3499999999999997E-2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18.799999999999997</v>
      </c>
      <c r="BN68" s="64">
        <f t="shared" ref="BN68:BN73" si="13">IFERROR(Y68*I68/H68,"0")</f>
        <v>22.56</v>
      </c>
      <c r="BO68" s="64">
        <f t="shared" ref="BO68:BO73" si="14">IFERROR(1/J68*(X68/H68),"0")</f>
        <v>2.9761904761904757E-2</v>
      </c>
      <c r="BP68" s="64">
        <f t="shared" ref="BP68:BP73" si="15">IFERROR(1/J68*(Y68/H68),"0")</f>
        <v>3.5714285714285712E-2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23</v>
      </c>
      <c r="Y72" s="375">
        <f t="shared" si="11"/>
        <v>24</v>
      </c>
      <c r="Z72" s="36">
        <f>IFERROR(IF(Y72=0,"",ROUNDUP(Y72/H72,0)*0.00937),"")</f>
        <v>5.6219999999999999E-2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24.380000000000003</v>
      </c>
      <c r="BN72" s="64">
        <f t="shared" si="13"/>
        <v>25.44</v>
      </c>
      <c r="BO72" s="64">
        <f t="shared" si="14"/>
        <v>4.7916666666666663E-2</v>
      </c>
      <c r="BP72" s="64">
        <f t="shared" si="15"/>
        <v>0.05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7.4166666666666661</v>
      </c>
      <c r="Y74" s="376">
        <f>IFERROR(Y68/H68,"0")+IFERROR(Y69/H69,"0")+IFERROR(Y70/H70,"0")+IFERROR(Y71/H71,"0")+IFERROR(Y72/H72,"0")+IFERROR(Y73/H73,"0")</f>
        <v>8</v>
      </c>
      <c r="Z74" s="376">
        <f>IFERROR(IF(Z68="",0,Z68),"0")+IFERROR(IF(Z69="",0,Z69),"0")+IFERROR(IF(Z70="",0,Z70),"0")+IFERROR(IF(Z71="",0,Z71),"0")+IFERROR(IF(Z72="",0,Z72),"0")+IFERROR(IF(Z73="",0,Z73),"0")</f>
        <v>9.9720000000000003E-2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41</v>
      </c>
      <c r="Y75" s="376">
        <f>IFERROR(SUM(Y68:Y73),"0")</f>
        <v>45.6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118</v>
      </c>
      <c r="Y103" s="375">
        <f>IFERROR(IF(X103="",0,CEILING((X103/$H103),1)*$H103),"")</f>
        <v>118.80000000000001</v>
      </c>
      <c r="Z103" s="36">
        <f>IFERROR(IF(Y103=0,"",ROUNDUP(Y103/H103,0)*0.02175),"")</f>
        <v>0.23924999999999999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123.24444444444444</v>
      </c>
      <c r="BN103" s="64">
        <f>IFERROR(Y103*I103/H103,"0")</f>
        <v>124.08</v>
      </c>
      <c r="BO103" s="64">
        <f>IFERROR(1/J103*(X103/H103),"0")</f>
        <v>0.19510582010582009</v>
      </c>
      <c r="BP103" s="64">
        <f>IFERROR(1/J103*(Y103/H103),"0")</f>
        <v>0.19642857142857142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28</v>
      </c>
      <c r="Y106" s="375">
        <f>IFERROR(IF(X106="",0,CEILING((X106/$H106),1)*$H106),"")</f>
        <v>31.5</v>
      </c>
      <c r="Z106" s="36">
        <f>IFERROR(IF(Y106=0,"",ROUNDUP(Y106/H106,0)*0.00937),"")</f>
        <v>6.5589999999999996E-2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29.306666666666665</v>
      </c>
      <c r="BN106" s="64">
        <f>IFERROR(Y106*I106/H106,"0")</f>
        <v>32.97</v>
      </c>
      <c r="BO106" s="64">
        <f>IFERROR(1/J106*(X106/H106),"0")</f>
        <v>5.185185185185185E-2</v>
      </c>
      <c r="BP106" s="64">
        <f>IFERROR(1/J106*(Y106/H106),"0")</f>
        <v>5.8333333333333334E-2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17.148148148148149</v>
      </c>
      <c r="Y107" s="376">
        <f>IFERROR(Y103/H103,"0")+IFERROR(Y104/H104,"0")+IFERROR(Y105/H105,"0")+IFERROR(Y106/H106,"0")</f>
        <v>18</v>
      </c>
      <c r="Z107" s="376">
        <f>IFERROR(IF(Z103="",0,Z103),"0")+IFERROR(IF(Z104="",0,Z104),"0")+IFERROR(IF(Z105="",0,Z105),"0")+IFERROR(IF(Z106="",0,Z106),"0")</f>
        <v>0.30484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146</v>
      </c>
      <c r="Y108" s="376">
        <f>IFERROR(SUM(Y103:Y106),"0")</f>
        <v>150.30000000000001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21</v>
      </c>
      <c r="Y111" s="375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22.41</v>
      </c>
      <c r="BN111" s="64">
        <f>IFERROR(Y111*I111/H111,"0")</f>
        <v>26.892000000000003</v>
      </c>
      <c r="BO111" s="64">
        <f>IFERROR(1/J111*(X111/H111),"0")</f>
        <v>4.4642857142857137E-2</v>
      </c>
      <c r="BP111" s="64">
        <f>IFERROR(1/J111*(Y111/H111),"0")</f>
        <v>5.3571428571428568E-2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195</v>
      </c>
      <c r="Y112" s="375">
        <f>IFERROR(IF(X112="",0,CEILING((X112/$H112),1)*$H112),"")</f>
        <v>197.10000000000002</v>
      </c>
      <c r="Z112" s="36">
        <f>IFERROR(IF(Y112=0,"",ROUNDUP(Y112/H112,0)*0.00753),"")</f>
        <v>0.54969000000000001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214.64444444444442</v>
      </c>
      <c r="BN112" s="64">
        <f>IFERROR(Y112*I112/H112,"0")</f>
        <v>216.95599999999999</v>
      </c>
      <c r="BO112" s="64">
        <f>IFERROR(1/J112*(X112/H112),"0")</f>
        <v>0.46296296296296291</v>
      </c>
      <c r="BP112" s="64">
        <f>IFERROR(1/J112*(Y112/H112),"0")</f>
        <v>0.46794871794871795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74.722222222222214</v>
      </c>
      <c r="Y115" s="376">
        <f>IFERROR(Y110/H110,"0")+IFERROR(Y111/H111,"0")+IFERROR(Y112/H112,"0")+IFERROR(Y113/H113,"0")+IFERROR(Y114/H114,"0")</f>
        <v>76</v>
      </c>
      <c r="Z115" s="376">
        <f>IFERROR(IF(Z110="",0,Z110),"0")+IFERROR(IF(Z111="",0,Z111),"0")+IFERROR(IF(Z112="",0,Z112),"0")+IFERROR(IF(Z113="",0,Z113),"0")+IFERROR(IF(Z114="",0,Z114),"0")</f>
        <v>0.61494000000000004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216</v>
      </c>
      <c r="Y116" s="376">
        <f>IFERROR(SUM(Y110:Y114),"0")</f>
        <v>222.3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40</v>
      </c>
      <c r="Y120" s="375">
        <f>IFERROR(IF(X120="",0,CEILING((X120/$H120),1)*$H120),"")</f>
        <v>44.8</v>
      </c>
      <c r="Z120" s="36">
        <f>IFERROR(IF(Y120=0,"",ROUNDUP(Y120/H120,0)*0.02175),"")</f>
        <v>8.6999999999999994E-2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41.714285714285715</v>
      </c>
      <c r="BN120" s="64">
        <f>IFERROR(Y120*I120/H120,"0")</f>
        <v>46.720000000000006</v>
      </c>
      <c r="BO120" s="64">
        <f>IFERROR(1/J120*(X120/H120),"0")</f>
        <v>6.3775510204081634E-2</v>
      </c>
      <c r="BP120" s="64">
        <f>IFERROR(1/J120*(Y120/H120),"0")</f>
        <v>7.1428571428571425E-2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3.5714285714285716</v>
      </c>
      <c r="Y124" s="376">
        <f>IFERROR(Y119/H119,"0")+IFERROR(Y120/H120,"0")+IFERROR(Y121/H121,"0")+IFERROR(Y122/H122,"0")+IFERROR(Y123/H123,"0")</f>
        <v>4</v>
      </c>
      <c r="Z124" s="376">
        <f>IFERROR(IF(Z119="",0,Z119),"0")+IFERROR(IF(Z120="",0,Z120),"0")+IFERROR(IF(Z121="",0,Z121),"0")+IFERROR(IF(Z122="",0,Z122),"0")+IFERROR(IF(Z123="",0,Z123),"0")</f>
        <v>8.6999999999999994E-2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40</v>
      </c>
      <c r="Y125" s="376">
        <f>IFERROR(SUM(Y119:Y123),"0")</f>
        <v>44.8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436</v>
      </c>
      <c r="Y133" s="375">
        <f t="shared" ref="Y133:Y138" si="21">IFERROR(IF(X133="",0,CEILING((X133/$H133),1)*$H133),"")</f>
        <v>436.8</v>
      </c>
      <c r="Z133" s="36">
        <f>IFERROR(IF(Y133=0,"",ROUNDUP(Y133/H133,0)*0.02175),"")</f>
        <v>1.131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464.96285714285716</v>
      </c>
      <c r="BN133" s="64">
        <f t="shared" ref="BN133:BN138" si="23">IFERROR(Y133*I133/H133,"0")</f>
        <v>465.81599999999997</v>
      </c>
      <c r="BO133" s="64">
        <f t="shared" ref="BO133:BO138" si="24">IFERROR(1/J133*(X133/H133),"0")</f>
        <v>0.9268707482993197</v>
      </c>
      <c r="BP133" s="64">
        <f t="shared" ref="BP133:BP138" si="25">IFERROR(1/J133*(Y133/H133),"0")</f>
        <v>0.92857142857142849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349</v>
      </c>
      <c r="Y136" s="375">
        <f t="shared" si="21"/>
        <v>351</v>
      </c>
      <c r="Z136" s="36">
        <f>IFERROR(IF(Y136=0,"",ROUNDUP(Y136/H136,0)*0.00753),"")</f>
        <v>0.97889999999999999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384.15851851851852</v>
      </c>
      <c r="BN136" s="64">
        <f t="shared" si="23"/>
        <v>386.35999999999996</v>
      </c>
      <c r="BO136" s="64">
        <f t="shared" si="24"/>
        <v>0.82858499525166174</v>
      </c>
      <c r="BP136" s="64">
        <f t="shared" si="25"/>
        <v>0.83333333333333326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181.16402116402114</v>
      </c>
      <c r="Y139" s="376">
        <f>IFERROR(Y133/H133,"0")+IFERROR(Y134/H134,"0")+IFERROR(Y135/H135,"0")+IFERROR(Y136/H136,"0")+IFERROR(Y137/H137,"0")+IFERROR(Y138/H138,"0")</f>
        <v>182</v>
      </c>
      <c r="Z139" s="376">
        <f>IFERROR(IF(Z133="",0,Z133),"0")+IFERROR(IF(Z134="",0,Z134),"0")+IFERROR(IF(Z135="",0,Z135),"0")+IFERROR(IF(Z136="",0,Z136),"0")+IFERROR(IF(Z137="",0,Z137),"0")+IFERROR(IF(Z138="",0,Z138),"0")</f>
        <v>2.1099000000000001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785</v>
      </c>
      <c r="Y140" s="376">
        <f>IFERROR(SUM(Y133:Y138),"0")</f>
        <v>787.8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51</v>
      </c>
      <c r="Y189" s="375">
        <f t="shared" si="26"/>
        <v>52.5</v>
      </c>
      <c r="Z189" s="36">
        <f>IFERROR(IF(Y189=0,"",ROUNDUP(Y189/H189,0)*0.00502),"")</f>
        <v>0.1255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54.157142857142858</v>
      </c>
      <c r="BN189" s="64">
        <f t="shared" si="28"/>
        <v>55.75</v>
      </c>
      <c r="BO189" s="64">
        <f t="shared" si="29"/>
        <v>0.10378510378510379</v>
      </c>
      <c r="BP189" s="64">
        <f t="shared" si="30"/>
        <v>0.10683760683760685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15</v>
      </c>
      <c r="Y191" s="375">
        <f t="shared" si="26"/>
        <v>16.8</v>
      </c>
      <c r="Z191" s="36">
        <f>IFERROR(IF(Y191=0,"",ROUNDUP(Y191/H191,0)*0.00502),"")</f>
        <v>4.0160000000000001E-2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15.714285714285714</v>
      </c>
      <c r="BN191" s="64">
        <f t="shared" si="28"/>
        <v>17.600000000000001</v>
      </c>
      <c r="BO191" s="64">
        <f t="shared" si="29"/>
        <v>3.0525030525030528E-2</v>
      </c>
      <c r="BP191" s="64">
        <f t="shared" si="30"/>
        <v>3.4188034188034191E-2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31.428571428571427</v>
      </c>
      <c r="Y194" s="376">
        <f>IFERROR(Y186/H186,"0")+IFERROR(Y187/H187,"0")+IFERROR(Y188/H188,"0")+IFERROR(Y189/H189,"0")+IFERROR(Y190/H190,"0")+IFERROR(Y191/H191,"0")+IFERROR(Y192/H192,"0")+IFERROR(Y193/H193,"0")</f>
        <v>33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0.16566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66</v>
      </c>
      <c r="Y195" s="376">
        <f>IFERROR(SUM(Y186:Y193),"0")</f>
        <v>69.3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51</v>
      </c>
      <c r="Y208" s="375">
        <f t="shared" ref="Y208:Y215" si="31">IFERROR(IF(X208="",0,CEILING((X208/$H208),1)*$H208),"")</f>
        <v>54</v>
      </c>
      <c r="Z208" s="36">
        <f>IFERROR(IF(Y208=0,"",ROUNDUP(Y208/H208,0)*0.00937),"")</f>
        <v>9.3700000000000006E-2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52.983333333333334</v>
      </c>
      <c r="BN208" s="64">
        <f t="shared" ref="BN208:BN215" si="33">IFERROR(Y208*I208/H208,"0")</f>
        <v>56.099999999999994</v>
      </c>
      <c r="BO208" s="64">
        <f t="shared" ref="BO208:BO215" si="34">IFERROR(1/J208*(X208/H208),"0")</f>
        <v>7.8703703703703706E-2</v>
      </c>
      <c r="BP208" s="64">
        <f t="shared" ref="BP208:BP215" si="35">IFERROR(1/J208*(Y208/H208),"0")</f>
        <v>8.3333333333333329E-2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19</v>
      </c>
      <c r="Y209" s="375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19.738888888888887</v>
      </c>
      <c r="BN209" s="64">
        <f t="shared" si="33"/>
        <v>22.44</v>
      </c>
      <c r="BO209" s="64">
        <f t="shared" si="34"/>
        <v>2.9320987654320983E-2</v>
      </c>
      <c r="BP209" s="64">
        <f t="shared" si="35"/>
        <v>3.3333333333333333E-2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12.962962962962962</v>
      </c>
      <c r="Y216" s="376">
        <f>IFERROR(Y208/H208,"0")+IFERROR(Y209/H209,"0")+IFERROR(Y210/H210,"0")+IFERROR(Y211/H211,"0")+IFERROR(Y212/H212,"0")+IFERROR(Y213/H213,"0")+IFERROR(Y214/H214,"0")+IFERROR(Y215/H215,"0")</f>
        <v>14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0.13118000000000002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70</v>
      </c>
      <c r="Y217" s="376">
        <f>IFERROR(SUM(Y208:Y215),"0")</f>
        <v>75.599999999999994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222</v>
      </c>
      <c r="Y222" s="375">
        <f t="shared" si="36"/>
        <v>226.2</v>
      </c>
      <c r="Z222" s="36">
        <f>IFERROR(IF(Y222=0,"",ROUNDUP(Y222/H222,0)*0.02175),"")</f>
        <v>0.5655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236.39172413793102</v>
      </c>
      <c r="BN222" s="64">
        <f t="shared" si="38"/>
        <v>240.864</v>
      </c>
      <c r="BO222" s="64">
        <f t="shared" si="39"/>
        <v>0.45566502463054187</v>
      </c>
      <c r="BP222" s="64">
        <f t="shared" si="40"/>
        <v>0.46428571428571425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24</v>
      </c>
      <c r="Y223" s="375">
        <f t="shared" si="36"/>
        <v>24</v>
      </c>
      <c r="Z223" s="36">
        <f t="shared" ref="Z223:Z229" si="41">IFERROR(IF(Y223=0,"",ROUNDUP(Y223/H223,0)*0.00753),"")</f>
        <v>7.5300000000000006E-2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26.900000000000002</v>
      </c>
      <c r="BN223" s="64">
        <f t="shared" si="38"/>
        <v>26.900000000000002</v>
      </c>
      <c r="BO223" s="64">
        <f t="shared" si="39"/>
        <v>6.4102564102564097E-2</v>
      </c>
      <c r="BP223" s="64">
        <f t="shared" si="40"/>
        <v>6.4102564102564097E-2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69</v>
      </c>
      <c r="Y225" s="375">
        <f t="shared" si="36"/>
        <v>69.599999999999994</v>
      </c>
      <c r="Z225" s="36">
        <f t="shared" si="41"/>
        <v>0.21837000000000001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76.820000000000007</v>
      </c>
      <c r="BN225" s="64">
        <f t="shared" si="38"/>
        <v>77.488</v>
      </c>
      <c r="BO225" s="64">
        <f t="shared" si="39"/>
        <v>0.18429487179487178</v>
      </c>
      <c r="BP225" s="64">
        <f t="shared" si="40"/>
        <v>0.1858974358974359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132</v>
      </c>
      <c r="Y226" s="375">
        <f t="shared" si="36"/>
        <v>132</v>
      </c>
      <c r="Z226" s="36">
        <f t="shared" si="41"/>
        <v>0.41415000000000002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146.96</v>
      </c>
      <c r="BN226" s="64">
        <f t="shared" si="38"/>
        <v>146.96</v>
      </c>
      <c r="BO226" s="64">
        <f t="shared" si="39"/>
        <v>0.35256410256410253</v>
      </c>
      <c r="BP226" s="64">
        <f t="shared" si="40"/>
        <v>0.35256410256410253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26</v>
      </c>
      <c r="Y228" s="375">
        <f t="shared" si="36"/>
        <v>26.4</v>
      </c>
      <c r="Z228" s="36">
        <f t="shared" si="41"/>
        <v>8.2830000000000001E-2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28.946666666666673</v>
      </c>
      <c r="BN228" s="64">
        <f t="shared" si="38"/>
        <v>29.392000000000003</v>
      </c>
      <c r="BO228" s="64">
        <f t="shared" si="39"/>
        <v>6.9444444444444448E-2</v>
      </c>
      <c r="BP228" s="64">
        <f t="shared" si="40"/>
        <v>7.0512820512820512E-2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130.10057471264369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1.35615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473</v>
      </c>
      <c r="Y231" s="376">
        <f>IFERROR(SUM(Y219:Y229),"0")</f>
        <v>478.19999999999993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33</v>
      </c>
      <c r="Y236" s="375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36.74</v>
      </c>
      <c r="BN236" s="64">
        <f>IFERROR(Y236*I236/H236,"0")</f>
        <v>37.408000000000001</v>
      </c>
      <c r="BO236" s="64">
        <f>IFERROR(1/J236*(X236/H236),"0")</f>
        <v>8.8141025641025633E-2</v>
      </c>
      <c r="BP236" s="64">
        <f>IFERROR(1/J236*(Y236/H236),"0")</f>
        <v>8.9743589743589758E-2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24</v>
      </c>
      <c r="Y237" s="375">
        <f>IFERROR(IF(X237="",0,CEILING((X237/$H237),1)*$H237),"")</f>
        <v>24</v>
      </c>
      <c r="Z237" s="36">
        <f>IFERROR(IF(Y237=0,"",ROUNDUP(Y237/H237,0)*0.00753),"")</f>
        <v>7.5300000000000006E-2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26.720000000000002</v>
      </c>
      <c r="BN237" s="64">
        <f>IFERROR(Y237*I237/H237,"0")</f>
        <v>26.720000000000002</v>
      </c>
      <c r="BO237" s="64">
        <f>IFERROR(1/J237*(X237/H237),"0")</f>
        <v>6.4102564102564097E-2</v>
      </c>
      <c r="BP237" s="64">
        <f>IFERROR(1/J237*(Y237/H237),"0")</f>
        <v>6.4102564102564097E-2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23.75</v>
      </c>
      <c r="Y238" s="376">
        <f>IFERROR(Y233/H233,"0")+IFERROR(Y234/H234,"0")+IFERROR(Y235/H235,"0")+IFERROR(Y236/H236,"0")+IFERROR(Y237/H237,"0")</f>
        <v>24</v>
      </c>
      <c r="Z238" s="376">
        <f>IFERROR(IF(Z233="",0,Z233),"0")+IFERROR(IF(Z234="",0,Z234),"0")+IFERROR(IF(Z235="",0,Z235),"0")+IFERROR(IF(Z236="",0,Z236),"0")+IFERROR(IF(Z237="",0,Z237),"0")</f>
        <v>0.18071999999999999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57</v>
      </c>
      <c r="Y239" s="376">
        <f>IFERROR(SUM(Y233:Y237),"0")</f>
        <v>57.6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78</v>
      </c>
      <c r="Y289" s="375">
        <f>IFERROR(IF(X289="",0,CEILING((X289/$H289),1)*$H289),"")</f>
        <v>79.2</v>
      </c>
      <c r="Z289" s="36">
        <f>IFERROR(IF(Y289=0,"",ROUNDUP(Y289/H289,0)*0.00753),"")</f>
        <v>0.24849000000000002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86.840000000000018</v>
      </c>
      <c r="BN289" s="64">
        <f>IFERROR(Y289*I289/H289,"0")</f>
        <v>88.176000000000016</v>
      </c>
      <c r="BO289" s="64">
        <f>IFERROR(1/J289*(X289/H289),"0")</f>
        <v>0.20833333333333331</v>
      </c>
      <c r="BP289" s="64">
        <f>IFERROR(1/J289*(Y289/H289),"0")</f>
        <v>0.21153846153846154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40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43.333333333333336</v>
      </c>
      <c r="BN290" s="64">
        <f>IFERROR(Y290*I290/H290,"0")</f>
        <v>44.2</v>
      </c>
      <c r="BO290" s="64">
        <f>IFERROR(1/J290*(X290/H290),"0")</f>
        <v>0.10683760683760685</v>
      </c>
      <c r="BP290" s="64">
        <f>IFERROR(1/J290*(Y290/H290),"0")</f>
        <v>0.10897435897435898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49.166666666666671</v>
      </c>
      <c r="Y292" s="376">
        <f>IFERROR(Y287/H287,"0")+IFERROR(Y288/H288,"0")+IFERROR(Y289/H289,"0")+IFERROR(Y290/H290,"0")+IFERROR(Y291/H291,"0")</f>
        <v>50</v>
      </c>
      <c r="Z292" s="376">
        <f>IFERROR(IF(Z287="",0,Z287),"0")+IFERROR(IF(Z288="",0,Z288),"0")+IFERROR(IF(Z289="",0,Z289),"0")+IFERROR(IF(Z290="",0,Z290),"0")+IFERROR(IF(Z291="",0,Z291),"0")</f>
        <v>0.37650000000000006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118</v>
      </c>
      <c r="Y293" s="376">
        <f>IFERROR(SUM(Y287:Y291),"0")</f>
        <v>120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11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11.68095238095238</v>
      </c>
      <c r="BN321" s="64">
        <f>IFERROR(Y321*I321/H321,"0")</f>
        <v>13.38</v>
      </c>
      <c r="BO321" s="64">
        <f>IFERROR(1/J321*(X321/H321),"0")</f>
        <v>1.6788766788766788E-2</v>
      </c>
      <c r="BP321" s="64">
        <f>IFERROR(1/J321*(Y321/H321),"0")</f>
        <v>1.9230769230769232E-2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2.6190476190476191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11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154</v>
      </c>
      <c r="Y338" s="375">
        <f>IFERROR(IF(X338="",0,CEILING((X338/$H338),1)*$H338),"")</f>
        <v>156</v>
      </c>
      <c r="Z338" s="36">
        <f>IFERROR(IF(Y338=0,"",ROUNDUP(Y338/H338,0)*0.02175),"")</f>
        <v>0.43499999999999994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165.13538461538462</v>
      </c>
      <c r="BN338" s="64">
        <f>IFERROR(Y338*I338/H338,"0")</f>
        <v>167.28000000000003</v>
      </c>
      <c r="BO338" s="64">
        <f>IFERROR(1/J338*(X338/H338),"0")</f>
        <v>0.35256410256410259</v>
      </c>
      <c r="BP338" s="64">
        <f>IFERROR(1/J338*(Y338/H338),"0")</f>
        <v>0.3571428571428571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19.743589743589745</v>
      </c>
      <c r="Y340" s="376">
        <f>IFERROR(Y337/H337,"0")+IFERROR(Y338/H338,"0")+IFERROR(Y339/H339,"0")</f>
        <v>20</v>
      </c>
      <c r="Z340" s="376">
        <f>IFERROR(IF(Z337="",0,Z337),"0")+IFERROR(IF(Z338="",0,Z338),"0")+IFERROR(IF(Z339="",0,Z339),"0")</f>
        <v>0.43499999999999994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154</v>
      </c>
      <c r="Y341" s="376">
        <f>IFERROR(SUM(Y337:Y339),"0")</f>
        <v>156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936</v>
      </c>
      <c r="Y371" s="375">
        <f t="shared" si="62"/>
        <v>945</v>
      </c>
      <c r="Z371" s="36">
        <f>IFERROR(IF(Y371=0,"",ROUNDUP(Y371/H371,0)*0.02175),"")</f>
        <v>1.37025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965.952</v>
      </c>
      <c r="BN371" s="64">
        <f t="shared" si="64"/>
        <v>975.24</v>
      </c>
      <c r="BO371" s="64">
        <f t="shared" si="65"/>
        <v>1.2999999999999998</v>
      </c>
      <c r="BP371" s="64">
        <f t="shared" si="66"/>
        <v>1.3125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2277</v>
      </c>
      <c r="Y374" s="375">
        <f t="shared" si="62"/>
        <v>2280</v>
      </c>
      <c r="Z374" s="36">
        <f>IFERROR(IF(Y374=0,"",ROUNDUP(Y374/H374,0)*0.02175),"")</f>
        <v>3.3059999999999996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2349.864</v>
      </c>
      <c r="BN374" s="64">
        <f t="shared" si="64"/>
        <v>2352.96</v>
      </c>
      <c r="BO374" s="64">
        <f t="shared" si="65"/>
        <v>3.1625000000000001</v>
      </c>
      <c r="BP374" s="64">
        <f t="shared" si="66"/>
        <v>3.1666666666666665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214.20000000000002</v>
      </c>
      <c r="Y378" s="376">
        <f>IFERROR(Y369/H369,"0")+IFERROR(Y370/H370,"0")+IFERROR(Y371/H371,"0")+IFERROR(Y372/H372,"0")+IFERROR(Y373/H373,"0")+IFERROR(Y374/H374,"0")+IFERROR(Y375/H375,"0")+IFERROR(Y376/H376,"0")+IFERROR(Y377/H377,"0")</f>
        <v>215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4.6762499999999996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3213</v>
      </c>
      <c r="Y379" s="376">
        <f>IFERROR(SUM(Y369:Y377),"0")</f>
        <v>3225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1718</v>
      </c>
      <c r="Y381" s="375">
        <f>IFERROR(IF(X381="",0,CEILING((X381/$H381),1)*$H381),"")</f>
        <v>1725</v>
      </c>
      <c r="Z381" s="36">
        <f>IFERROR(IF(Y381=0,"",ROUNDUP(Y381/H381,0)*0.02175),"")</f>
        <v>2.5012499999999998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1772.9759999999999</v>
      </c>
      <c r="BN381" s="64">
        <f>IFERROR(Y381*I381/H381,"0")</f>
        <v>1780.2</v>
      </c>
      <c r="BO381" s="64">
        <f>IFERROR(1/J381*(X381/H381),"0")</f>
        <v>2.3861111111111111</v>
      </c>
      <c r="BP381" s="64">
        <f>IFERROR(1/J381*(Y381/H381),"0")</f>
        <v>2.395833333333333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114.53333333333333</v>
      </c>
      <c r="Y383" s="376">
        <f>IFERROR(Y381/H381,"0")+IFERROR(Y382/H382,"0")</f>
        <v>115</v>
      </c>
      <c r="Z383" s="376">
        <f>IFERROR(IF(Z381="",0,Z381),"0")+IFERROR(IF(Z382="",0,Z382),"0")</f>
        <v>2.5012499999999998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1718</v>
      </c>
      <c r="Y384" s="376">
        <f>IFERROR(SUM(Y381:Y382),"0")</f>
        <v>1725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2197</v>
      </c>
      <c r="Y410" s="375">
        <f>IFERROR(IF(X410="",0,CEILING((X410/$H410),1)*$H410),"")</f>
        <v>2199.6</v>
      </c>
      <c r="Z410" s="36">
        <f>IFERROR(IF(Y410=0,"",ROUNDUP(Y410/H410,0)*0.02175),"")</f>
        <v>6.1334999999999997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2355.8600000000006</v>
      </c>
      <c r="BN410" s="64">
        <f>IFERROR(Y410*I410/H410,"0")</f>
        <v>2358.6480000000001</v>
      </c>
      <c r="BO410" s="64">
        <f>IFERROR(1/J410*(X410/H410),"0")</f>
        <v>5.0297619047619051</v>
      </c>
      <c r="BP410" s="64">
        <f>IFERROR(1/J410*(Y410/H410),"0")</f>
        <v>5.0357142857142856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281.66666666666669</v>
      </c>
      <c r="Y415" s="376">
        <f>IFERROR(Y410/H410,"0")+IFERROR(Y411/H411,"0")+IFERROR(Y412/H412,"0")+IFERROR(Y413/H413,"0")+IFERROR(Y414/H414,"0")</f>
        <v>282</v>
      </c>
      <c r="Z415" s="376">
        <f>IFERROR(IF(Z410="",0,Z410),"0")+IFERROR(IF(Z411="",0,Z411),"0")+IFERROR(IF(Z412="",0,Z412),"0")+IFERROR(IF(Z413="",0,Z413),"0")+IFERROR(IF(Z414="",0,Z414),"0")</f>
        <v>6.1334999999999997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2197</v>
      </c>
      <c r="Y416" s="376">
        <f>IFERROR(SUM(Y410:Y414),"0")</f>
        <v>2199.6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10</v>
      </c>
      <c r="Y431" s="375">
        <f t="shared" si="67"/>
        <v>12.600000000000001</v>
      </c>
      <c r="Z431" s="36">
        <f>IFERROR(IF(Y431=0,"",ROUNDUP(Y431/H431,0)*0.00753),"")</f>
        <v>2.2589999999999999E-2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10.547619047619046</v>
      </c>
      <c r="BN431" s="64">
        <f t="shared" si="69"/>
        <v>13.290000000000001</v>
      </c>
      <c r="BO431" s="64">
        <f t="shared" si="70"/>
        <v>1.5262515262515262E-2</v>
      </c>
      <c r="BP431" s="64">
        <f t="shared" si="71"/>
        <v>1.9230769230769232E-2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2.3809523809523809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2.2589999999999999E-2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10</v>
      </c>
      <c r="Y450" s="376">
        <f>IFERROR(SUM(Y428:Y448),"0")</f>
        <v>12.600000000000001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1237</v>
      </c>
      <c r="Y496" s="375">
        <f t="shared" si="78"/>
        <v>1240.8</v>
      </c>
      <c r="Z496" s="36">
        <f t="shared" si="79"/>
        <v>2.8106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1321.340909090909</v>
      </c>
      <c r="BN496" s="64">
        <f t="shared" si="81"/>
        <v>1325.3999999999999</v>
      </c>
      <c r="BO496" s="64">
        <f t="shared" si="82"/>
        <v>2.2526952214452214</v>
      </c>
      <c r="BP496" s="64">
        <f t="shared" si="83"/>
        <v>2.2596153846153846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1563</v>
      </c>
      <c r="Y498" s="375">
        <f t="shared" si="78"/>
        <v>1568.16</v>
      </c>
      <c r="Z498" s="36">
        <f t="shared" si="79"/>
        <v>3.5521199999999999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1669.5681818181818</v>
      </c>
      <c r="BN498" s="64">
        <f t="shared" si="81"/>
        <v>1675.08</v>
      </c>
      <c r="BO498" s="64">
        <f t="shared" si="82"/>
        <v>2.8463723776223775</v>
      </c>
      <c r="BP498" s="64">
        <f t="shared" si="83"/>
        <v>2.8557692307692308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530.30303030303025</v>
      </c>
      <c r="Y502" s="376">
        <f>IFERROR(Y493/H493,"0")+IFERROR(Y494/H494,"0")+IFERROR(Y495/H495,"0")+IFERROR(Y496/H496,"0")+IFERROR(Y497/H497,"0")+IFERROR(Y498/H498,"0")+IFERROR(Y499/H499,"0")+IFERROR(Y500/H500,"0")+IFERROR(Y501/H501,"0")</f>
        <v>532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6.3627199999999995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2800</v>
      </c>
      <c r="Y503" s="376">
        <f>IFERROR(SUM(Y493:Y501),"0")</f>
        <v>2808.96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915</v>
      </c>
      <c r="Y505" s="375">
        <f>IFERROR(IF(X505="",0,CEILING((X505/$H505),1)*$H505),"")</f>
        <v>918.72</v>
      </c>
      <c r="Z505" s="36">
        <f>IFERROR(IF(Y505=0,"",ROUNDUP(Y505/H505,0)*0.01196),"")</f>
        <v>2.0810400000000002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977.38636363636351</v>
      </c>
      <c r="BN505" s="64">
        <f>IFERROR(Y505*I505/H505,"0")</f>
        <v>981.3599999999999</v>
      </c>
      <c r="BO505" s="64">
        <f>IFERROR(1/J505*(X505/H505),"0")</f>
        <v>1.6663024475524475</v>
      </c>
      <c r="BP505" s="64">
        <f>IFERROR(1/J505*(Y505/H505),"0")</f>
        <v>1.6730769230769231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173.29545454545453</v>
      </c>
      <c r="Y507" s="376">
        <f>IFERROR(Y505/H505,"0")+IFERROR(Y506/H506,"0")</f>
        <v>174</v>
      </c>
      <c r="Z507" s="376">
        <f>IFERROR(IF(Z505="",0,Z505),"0")+IFERROR(IF(Z506="",0,Z506),"0")</f>
        <v>2.0810400000000002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915</v>
      </c>
      <c r="Y508" s="376">
        <f>IFERROR(SUM(Y505:Y506),"0")</f>
        <v>918.72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82</v>
      </c>
      <c r="Y510" s="375">
        <f t="shared" ref="Y510:Y515" si="84">IFERROR(IF(X510="",0,CEILING((X510/$H510),1)*$H510),"")</f>
        <v>84.48</v>
      </c>
      <c r="Z510" s="36">
        <f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87.590909090909079</v>
      </c>
      <c r="BN510" s="64">
        <f t="shared" ref="BN510:BN515" si="86">IFERROR(Y510*I510/H510,"0")</f>
        <v>90.24</v>
      </c>
      <c r="BO510" s="64">
        <f t="shared" ref="BO510:BO515" si="87">IFERROR(1/J510*(X510/H510),"0")</f>
        <v>0.14932983682983683</v>
      </c>
      <c r="BP510" s="64">
        <f t="shared" ref="BP510:BP515" si="88">IFERROR(1/J510*(Y510/H510),"0")</f>
        <v>0.15384615384615385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181</v>
      </c>
      <c r="Y511" s="375">
        <f t="shared" si="84"/>
        <v>184.8</v>
      </c>
      <c r="Z511" s="36">
        <f>IFERROR(IF(Y511=0,"",ROUNDUP(Y511/H511,0)*0.01196),"")</f>
        <v>0.41860000000000003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193.34090909090907</v>
      </c>
      <c r="BN511" s="64">
        <f t="shared" si="86"/>
        <v>197.39999999999998</v>
      </c>
      <c r="BO511" s="64">
        <f t="shared" si="87"/>
        <v>0.32961829836829837</v>
      </c>
      <c r="BP511" s="64">
        <f t="shared" si="88"/>
        <v>0.33653846153846156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496</v>
      </c>
      <c r="Y512" s="375">
        <f t="shared" si="84"/>
        <v>496.32000000000005</v>
      </c>
      <c r="Z512" s="36">
        <f>IFERROR(IF(Y512=0,"",ROUNDUP(Y512/H512,0)*0.01196),"")</f>
        <v>1.1242399999999999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529.81818181818176</v>
      </c>
      <c r="BN512" s="64">
        <f t="shared" si="86"/>
        <v>530.16</v>
      </c>
      <c r="BO512" s="64">
        <f t="shared" si="87"/>
        <v>0.90326340326340326</v>
      </c>
      <c r="BP512" s="64">
        <f t="shared" si="88"/>
        <v>0.90384615384615385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143.75</v>
      </c>
      <c r="Y516" s="376">
        <f>IFERROR(Y510/H510,"0")+IFERROR(Y511/H511,"0")+IFERROR(Y512/H512,"0")+IFERROR(Y513/H513,"0")+IFERROR(Y514/H514,"0")+IFERROR(Y515/H515,"0")</f>
        <v>145</v>
      </c>
      <c r="Z516" s="376">
        <f>IFERROR(IF(Z510="",0,Z510),"0")+IFERROR(IF(Z511="",0,Z511),"0")+IFERROR(IF(Z512="",0,Z512),"0")+IFERROR(IF(Z513="",0,Z513),"0")+IFERROR(IF(Z514="",0,Z514),"0")+IFERROR(IF(Z515="",0,Z515),"0")</f>
        <v>1.7342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759</v>
      </c>
      <c r="Y517" s="376">
        <f>IFERROR(SUM(Y510:Y515),"0")</f>
        <v>765.60000000000014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13919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14010.380000000001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14724.783875468082</v>
      </c>
      <c r="Y587" s="376">
        <f>IFERROR(SUM(BN22:BN583),"0")</f>
        <v>14821.43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26</v>
      </c>
      <c r="Y588" s="38">
        <f>ROUNDUP(SUM(BP22:BP583),0)</f>
        <v>26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15374.783875468082</v>
      </c>
      <c r="Y589" s="376">
        <f>GrossWeightTotalR+PalletQtyTotalR*25</f>
        <v>15471.43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2030.0952948073636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2046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29.724680000000003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46.800000000000004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129.6</v>
      </c>
      <c r="E596" s="46">
        <f>IFERROR(Y103*1,"0")+IFERROR(Y104*1,"0")+IFERROR(Y105*1,"0")+IFERROR(Y106*1,"0")+IFERROR(Y110*1,"0")+IFERROR(Y111*1,"0")+IFERROR(Y112*1,"0")+IFERROR(Y113*1,"0")+IFERROR(Y114*1,"0")</f>
        <v>372.6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832.6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69.3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611.4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120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168.6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4950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2199.6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12.600000000000001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4493.2800000000007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37,00"/>
        <filter val="1 563,00"/>
        <filter val="1 718,00"/>
        <filter val="1,00"/>
        <filter val="1,67"/>
        <filter val="10,00"/>
        <filter val="11,00"/>
        <filter val="114,53"/>
        <filter val="118,00"/>
        <filter val="12,96"/>
        <filter val="13 919,00"/>
        <filter val="130,10"/>
        <filter val="132,00"/>
        <filter val="14 724,78"/>
        <filter val="143,75"/>
        <filter val="146,00"/>
        <filter val="15 374,78"/>
        <filter val="15,00"/>
        <filter val="154,00"/>
        <filter val="17,15"/>
        <filter val="173,30"/>
        <filter val="18,00"/>
        <filter val="181,00"/>
        <filter val="181,16"/>
        <filter val="19,00"/>
        <filter val="19,74"/>
        <filter val="195,00"/>
        <filter val="2 030,10"/>
        <filter val="2 197,00"/>
        <filter val="2 277,00"/>
        <filter val="2 800,00"/>
        <filter val="2,38"/>
        <filter val="2,62"/>
        <filter val="21,00"/>
        <filter val="214,20"/>
        <filter val="216,00"/>
        <filter val="222,00"/>
        <filter val="23,00"/>
        <filter val="23,75"/>
        <filter val="24,00"/>
        <filter val="26"/>
        <filter val="26,00"/>
        <filter val="28,00"/>
        <filter val="281,67"/>
        <filter val="3 213,00"/>
        <filter val="3,00"/>
        <filter val="3,57"/>
        <filter val="3,98"/>
        <filter val="31,43"/>
        <filter val="33,00"/>
        <filter val="349,00"/>
        <filter val="4,00"/>
        <filter val="40,00"/>
        <filter val="41,00"/>
        <filter val="43,00"/>
        <filter val="436,00"/>
        <filter val="473,00"/>
        <filter val="49,17"/>
        <filter val="496,00"/>
        <filter val="51,00"/>
        <filter val="530,30"/>
        <filter val="57,00"/>
        <filter val="66,00"/>
        <filter val="69,00"/>
        <filter val="7,42"/>
        <filter val="70,00"/>
        <filter val="74,72"/>
        <filter val="759,00"/>
        <filter val="78,00"/>
        <filter val="785,00"/>
        <filter val="80,00"/>
        <filter val="82,00"/>
        <filter val="9,52"/>
        <filter val="915,00"/>
        <filter val="936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