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C3FD207-CAB5-470D-AA82-A5D7BA4D61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BP339" i="1" s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O333" i="1"/>
  <c r="BM333" i="1"/>
  <c r="Y333" i="1"/>
  <c r="BP333" i="1" s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Y334" i="1" s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O311" i="1"/>
  <c r="BM311" i="1"/>
  <c r="Y311" i="1"/>
  <c r="BP311" i="1" s="1"/>
  <c r="P311" i="1"/>
  <c r="X308" i="1"/>
  <c r="X307" i="1"/>
  <c r="BO306" i="1"/>
  <c r="BM306" i="1"/>
  <c r="Y306" i="1"/>
  <c r="P306" i="1"/>
  <c r="BO305" i="1"/>
  <c r="BM305" i="1"/>
  <c r="Y305" i="1"/>
  <c r="Y307" i="1" s="1"/>
  <c r="P305" i="1"/>
  <c r="X303" i="1"/>
  <c r="X302" i="1"/>
  <c r="BO301" i="1"/>
  <c r="BM301" i="1"/>
  <c r="Y301" i="1"/>
  <c r="T596" i="1" s="1"/>
  <c r="P301" i="1"/>
  <c r="X298" i="1"/>
  <c r="X297" i="1"/>
  <c r="BO296" i="1"/>
  <c r="BM296" i="1"/>
  <c r="Y296" i="1"/>
  <c r="S596" i="1" s="1"/>
  <c r="P296" i="1"/>
  <c r="X293" i="1"/>
  <c r="X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Q596" i="1" s="1"/>
  <c r="P280" i="1"/>
  <c r="X277" i="1"/>
  <c r="X276" i="1"/>
  <c r="BO275" i="1"/>
  <c r="BM275" i="1"/>
  <c r="Y275" i="1"/>
  <c r="P59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O596" i="1" s="1"/>
  <c r="P266" i="1"/>
  <c r="X263" i="1"/>
  <c r="X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BP254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K596" i="1" s="1"/>
  <c r="P242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BP198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O191" i="1"/>
  <c r="BM191" i="1"/>
  <c r="Y191" i="1"/>
  <c r="BP191" i="1" s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BN186" i="1" s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O178" i="1"/>
  <c r="BM178" i="1"/>
  <c r="Y178" i="1"/>
  <c r="Y181" i="1" s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1" i="1"/>
  <c r="X150" i="1"/>
  <c r="BO149" i="1"/>
  <c r="BM149" i="1"/>
  <c r="Y149" i="1"/>
  <c r="BP149" i="1" s="1"/>
  <c r="P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Z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Y139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BP103" i="1" s="1"/>
  <c r="P103" i="1"/>
  <c r="X100" i="1"/>
  <c r="X99" i="1"/>
  <c r="BO98" i="1"/>
  <c r="BM98" i="1"/>
  <c r="Y98" i="1"/>
  <c r="BP98" i="1" s="1"/>
  <c r="P98" i="1"/>
  <c r="BO97" i="1"/>
  <c r="BM97" i="1"/>
  <c r="Y97" i="1"/>
  <c r="Y99" i="1" s="1"/>
  <c r="P97" i="1"/>
  <c r="BP96" i="1"/>
  <c r="BO96" i="1"/>
  <c r="BN96" i="1"/>
  <c r="BM96" i="1"/>
  <c r="Z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Y93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9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Y79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D596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596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6" i="1" s="1"/>
  <c r="X24" i="1"/>
  <c r="X23" i="1"/>
  <c r="X590" i="1" s="1"/>
  <c r="BO22" i="1"/>
  <c r="BM22" i="1"/>
  <c r="X587" i="1" s="1"/>
  <c r="Y22" i="1"/>
  <c r="P22" i="1"/>
  <c r="H10" i="1"/>
  <c r="A9" i="1"/>
  <c r="A10" i="1" s="1"/>
  <c r="D7" i="1"/>
  <c r="Q6" i="1"/>
  <c r="P2" i="1"/>
  <c r="BP174" i="1" l="1"/>
  <c r="BN174" i="1"/>
  <c r="Z174" i="1"/>
  <c r="BP204" i="1"/>
  <c r="BN204" i="1"/>
  <c r="Z204" i="1"/>
  <c r="BP208" i="1"/>
  <c r="BN208" i="1"/>
  <c r="Z208" i="1"/>
  <c r="BP228" i="1"/>
  <c r="BN228" i="1"/>
  <c r="Z228" i="1"/>
  <c r="BP256" i="1"/>
  <c r="BN256" i="1"/>
  <c r="Z256" i="1"/>
  <c r="BP306" i="1"/>
  <c r="BN306" i="1"/>
  <c r="Z306" i="1"/>
  <c r="BP331" i="1"/>
  <c r="BN331" i="1"/>
  <c r="Z331" i="1"/>
  <c r="BP374" i="1"/>
  <c r="BN374" i="1"/>
  <c r="Z374" i="1"/>
  <c r="BP432" i="1"/>
  <c r="BN432" i="1"/>
  <c r="Z432" i="1"/>
  <c r="BP471" i="1"/>
  <c r="BN471" i="1"/>
  <c r="Z471" i="1"/>
  <c r="BP505" i="1"/>
  <c r="BN505" i="1"/>
  <c r="Z505" i="1"/>
  <c r="Y572" i="1"/>
  <c r="BP570" i="1"/>
  <c r="BN570" i="1"/>
  <c r="Z570" i="1"/>
  <c r="Z572" i="1" s="1"/>
  <c r="Z28" i="1"/>
  <c r="BN28" i="1"/>
  <c r="Z56" i="1"/>
  <c r="BN56" i="1"/>
  <c r="Z71" i="1"/>
  <c r="BN71" i="1"/>
  <c r="Z72" i="1"/>
  <c r="BN72" i="1"/>
  <c r="Z86" i="1"/>
  <c r="BN86" i="1"/>
  <c r="Z103" i="1"/>
  <c r="BN103" i="1"/>
  <c r="Y108" i="1"/>
  <c r="Z120" i="1"/>
  <c r="BN120" i="1"/>
  <c r="Z136" i="1"/>
  <c r="BN136" i="1"/>
  <c r="BP142" i="1"/>
  <c r="BN142" i="1"/>
  <c r="BP164" i="1"/>
  <c r="BN164" i="1"/>
  <c r="Z164" i="1"/>
  <c r="BP189" i="1"/>
  <c r="BN189" i="1"/>
  <c r="Z189" i="1"/>
  <c r="BP220" i="1"/>
  <c r="BN220" i="1"/>
  <c r="Z220" i="1"/>
  <c r="BP245" i="1"/>
  <c r="BN245" i="1"/>
  <c r="Z245" i="1"/>
  <c r="BP269" i="1"/>
  <c r="BN269" i="1"/>
  <c r="Z269" i="1"/>
  <c r="BP317" i="1"/>
  <c r="BN317" i="1"/>
  <c r="Z317" i="1"/>
  <c r="BP351" i="1"/>
  <c r="BN351" i="1"/>
  <c r="Z351" i="1"/>
  <c r="BP412" i="1"/>
  <c r="BN412" i="1"/>
  <c r="Z412" i="1"/>
  <c r="BP447" i="1"/>
  <c r="BN447" i="1"/>
  <c r="Z447" i="1"/>
  <c r="BP495" i="1"/>
  <c r="BN495" i="1"/>
  <c r="Z495" i="1"/>
  <c r="BP519" i="1"/>
  <c r="BN519" i="1"/>
  <c r="Z519" i="1"/>
  <c r="BP571" i="1"/>
  <c r="BN571" i="1"/>
  <c r="Z571" i="1"/>
  <c r="Y581" i="1"/>
  <c r="Y580" i="1"/>
  <c r="BP579" i="1"/>
  <c r="BN579" i="1"/>
  <c r="Z579" i="1"/>
  <c r="Z580" i="1" s="1"/>
  <c r="Y145" i="1"/>
  <c r="G596" i="1"/>
  <c r="Y217" i="1"/>
  <c r="Y239" i="1"/>
  <c r="Y325" i="1"/>
  <c r="BP388" i="1"/>
  <c r="BN388" i="1"/>
  <c r="Z388" i="1"/>
  <c r="BP392" i="1"/>
  <c r="BN392" i="1"/>
  <c r="Z392" i="1"/>
  <c r="BP406" i="1"/>
  <c r="BN406" i="1"/>
  <c r="Z406" i="1"/>
  <c r="BP410" i="1"/>
  <c r="BN410" i="1"/>
  <c r="Z410" i="1"/>
  <c r="BP430" i="1"/>
  <c r="BN430" i="1"/>
  <c r="Z430" i="1"/>
  <c r="BP438" i="1"/>
  <c r="BN438" i="1"/>
  <c r="Z438" i="1"/>
  <c r="BP445" i="1"/>
  <c r="BN445" i="1"/>
  <c r="Z445" i="1"/>
  <c r="BP469" i="1"/>
  <c r="BN469" i="1"/>
  <c r="Z469" i="1"/>
  <c r="AB596" i="1"/>
  <c r="Y488" i="1"/>
  <c r="BP487" i="1"/>
  <c r="BN487" i="1"/>
  <c r="Z487" i="1"/>
  <c r="Z488" i="1" s="1"/>
  <c r="BP493" i="1"/>
  <c r="BN493" i="1"/>
  <c r="Z493" i="1"/>
  <c r="BP501" i="1"/>
  <c r="BN501" i="1"/>
  <c r="Z501" i="1"/>
  <c r="BP515" i="1"/>
  <c r="BN515" i="1"/>
  <c r="Z515" i="1"/>
  <c r="Y560" i="1"/>
  <c r="Y559" i="1"/>
  <c r="BP557" i="1"/>
  <c r="BN557" i="1"/>
  <c r="Z557" i="1"/>
  <c r="B596" i="1"/>
  <c r="X588" i="1"/>
  <c r="X589" i="1" s="1"/>
  <c r="X586" i="1"/>
  <c r="Z26" i="1"/>
  <c r="BN26" i="1"/>
  <c r="BP26" i="1"/>
  <c r="Y37" i="1"/>
  <c r="Z30" i="1"/>
  <c r="BN30" i="1"/>
  <c r="Z54" i="1"/>
  <c r="BN54" i="1"/>
  <c r="Z58" i="1"/>
  <c r="BN58" i="1"/>
  <c r="Y64" i="1"/>
  <c r="Z69" i="1"/>
  <c r="BN69" i="1"/>
  <c r="Z78" i="1"/>
  <c r="BN78" i="1"/>
  <c r="Y88" i="1"/>
  <c r="Z84" i="1"/>
  <c r="BN84" i="1"/>
  <c r="Z92" i="1"/>
  <c r="BN92" i="1"/>
  <c r="Y100" i="1"/>
  <c r="Z98" i="1"/>
  <c r="BN98" i="1"/>
  <c r="Z105" i="1"/>
  <c r="BN105" i="1"/>
  <c r="Y116" i="1"/>
  <c r="Z113" i="1"/>
  <c r="BN113" i="1"/>
  <c r="F596" i="1"/>
  <c r="Z122" i="1"/>
  <c r="BN122" i="1"/>
  <c r="Y131" i="1"/>
  <c r="Z134" i="1"/>
  <c r="BN134" i="1"/>
  <c r="Z138" i="1"/>
  <c r="BN138" i="1"/>
  <c r="Y144" i="1"/>
  <c r="Z149" i="1"/>
  <c r="BN149" i="1"/>
  <c r="Y156" i="1"/>
  <c r="Z159" i="1"/>
  <c r="BN159" i="1"/>
  <c r="Z166" i="1"/>
  <c r="BN166" i="1"/>
  <c r="Y175" i="1"/>
  <c r="Z172" i="1"/>
  <c r="BN172" i="1"/>
  <c r="Z178" i="1"/>
  <c r="BN178" i="1"/>
  <c r="BP178" i="1"/>
  <c r="Z186" i="1"/>
  <c r="Z187" i="1"/>
  <c r="BN187" i="1"/>
  <c r="Z191" i="1"/>
  <c r="BN191" i="1"/>
  <c r="Z198" i="1"/>
  <c r="BN198" i="1"/>
  <c r="Z210" i="1"/>
  <c r="BN210" i="1"/>
  <c r="Z214" i="1"/>
  <c r="BN214" i="1"/>
  <c r="Z222" i="1"/>
  <c r="BN222" i="1"/>
  <c r="Z226" i="1"/>
  <c r="BN226" i="1"/>
  <c r="Z234" i="1"/>
  <c r="BN234" i="1"/>
  <c r="Z243" i="1"/>
  <c r="BN243" i="1"/>
  <c r="Z247" i="1"/>
  <c r="BN247" i="1"/>
  <c r="Z254" i="1"/>
  <c r="BN254" i="1"/>
  <c r="Y263" i="1"/>
  <c r="Z258" i="1"/>
  <c r="BN258" i="1"/>
  <c r="Z267" i="1"/>
  <c r="BN267" i="1"/>
  <c r="Z281" i="1"/>
  <c r="BN281" i="1"/>
  <c r="Y293" i="1"/>
  <c r="Z290" i="1"/>
  <c r="BN290" i="1"/>
  <c r="Z311" i="1"/>
  <c r="BN311" i="1"/>
  <c r="Z315" i="1"/>
  <c r="BN315" i="1"/>
  <c r="Z321" i="1"/>
  <c r="BN321" i="1"/>
  <c r="BP321" i="1"/>
  <c r="Z329" i="1"/>
  <c r="BN329" i="1"/>
  <c r="Z333" i="1"/>
  <c r="BN333" i="1"/>
  <c r="Y341" i="1"/>
  <c r="Z339" i="1"/>
  <c r="BN339" i="1"/>
  <c r="Y340" i="1"/>
  <c r="Z345" i="1"/>
  <c r="BN345" i="1"/>
  <c r="Y354" i="1"/>
  <c r="Z362" i="1"/>
  <c r="BN362" i="1"/>
  <c r="Z372" i="1"/>
  <c r="BN372" i="1"/>
  <c r="Z376" i="1"/>
  <c r="BN376" i="1"/>
  <c r="BP382" i="1"/>
  <c r="BN382" i="1"/>
  <c r="Z382" i="1"/>
  <c r="BP398" i="1"/>
  <c r="BN398" i="1"/>
  <c r="Z398" i="1"/>
  <c r="BP414" i="1"/>
  <c r="BN414" i="1"/>
  <c r="Z414" i="1"/>
  <c r="BP434" i="1"/>
  <c r="BN434" i="1"/>
  <c r="Z434" i="1"/>
  <c r="BP441" i="1"/>
  <c r="BN441" i="1"/>
  <c r="Z441" i="1"/>
  <c r="BP453" i="1"/>
  <c r="BN453" i="1"/>
  <c r="Z453" i="1"/>
  <c r="Z596" i="1"/>
  <c r="Y477" i="1"/>
  <c r="Y476" i="1"/>
  <c r="BP475" i="1"/>
  <c r="BN475" i="1"/>
  <c r="Z475" i="1"/>
  <c r="Z476" i="1" s="1"/>
  <c r="BP480" i="1"/>
  <c r="BN480" i="1"/>
  <c r="Z480" i="1"/>
  <c r="BP497" i="1"/>
  <c r="BN497" i="1"/>
  <c r="Z497" i="1"/>
  <c r="BP511" i="1"/>
  <c r="BN511" i="1"/>
  <c r="Z511" i="1"/>
  <c r="BP521" i="1"/>
  <c r="BN521" i="1"/>
  <c r="Z521" i="1"/>
  <c r="BP558" i="1"/>
  <c r="BN558" i="1"/>
  <c r="Z558" i="1"/>
  <c r="Y390" i="1"/>
  <c r="Y389" i="1"/>
  <c r="Y403" i="1"/>
  <c r="Y507" i="1"/>
  <c r="AE596" i="1"/>
  <c r="F9" i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Y80" i="1"/>
  <c r="Z83" i="1"/>
  <c r="Z88" i="1" s="1"/>
  <c r="BN83" i="1"/>
  <c r="BP83" i="1"/>
  <c r="Z85" i="1"/>
  <c r="BN85" i="1"/>
  <c r="Z87" i="1"/>
  <c r="BN87" i="1"/>
  <c r="Z91" i="1"/>
  <c r="BN91" i="1"/>
  <c r="BP91" i="1"/>
  <c r="Y94" i="1"/>
  <c r="Z97" i="1"/>
  <c r="Z99" i="1" s="1"/>
  <c r="BN97" i="1"/>
  <c r="BP97" i="1"/>
  <c r="E596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Y130" i="1"/>
  <c r="Z133" i="1"/>
  <c r="BN133" i="1"/>
  <c r="BP133" i="1"/>
  <c r="Z135" i="1"/>
  <c r="BN135" i="1"/>
  <c r="Z137" i="1"/>
  <c r="BN137" i="1"/>
  <c r="Y140" i="1"/>
  <c r="Z143" i="1"/>
  <c r="Z144" i="1" s="1"/>
  <c r="BN143" i="1"/>
  <c r="BP143" i="1"/>
  <c r="Z148" i="1"/>
  <c r="Z150" i="1" s="1"/>
  <c r="BN148" i="1"/>
  <c r="BP148" i="1"/>
  <c r="Y151" i="1"/>
  <c r="Z154" i="1"/>
  <c r="Z155" i="1" s="1"/>
  <c r="BN154" i="1"/>
  <c r="Y155" i="1"/>
  <c r="Z158" i="1"/>
  <c r="BN158" i="1"/>
  <c r="BP158" i="1"/>
  <c r="Y161" i="1"/>
  <c r="H596" i="1"/>
  <c r="Z165" i="1"/>
  <c r="Z167" i="1" s="1"/>
  <c r="BN165" i="1"/>
  <c r="Y168" i="1"/>
  <c r="Z171" i="1"/>
  <c r="BN171" i="1"/>
  <c r="Z173" i="1"/>
  <c r="BN173" i="1"/>
  <c r="Y176" i="1"/>
  <c r="Z179" i="1"/>
  <c r="Z181" i="1" s="1"/>
  <c r="BN179" i="1"/>
  <c r="Y182" i="1"/>
  <c r="I596" i="1"/>
  <c r="Y195" i="1"/>
  <c r="BP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Y216" i="1"/>
  <c r="BP211" i="1"/>
  <c r="BN211" i="1"/>
  <c r="Z211" i="1"/>
  <c r="BP215" i="1"/>
  <c r="BN215" i="1"/>
  <c r="Z215" i="1"/>
  <c r="Y231" i="1"/>
  <c r="Y230" i="1"/>
  <c r="BP219" i="1"/>
  <c r="BN219" i="1"/>
  <c r="Z219" i="1"/>
  <c r="H9" i="1"/>
  <c r="Y24" i="1"/>
  <c r="Y59" i="1"/>
  <c r="Y75" i="1"/>
  <c r="Y125" i="1"/>
  <c r="Y150" i="1"/>
  <c r="Y167" i="1"/>
  <c r="BP188" i="1"/>
  <c r="BN188" i="1"/>
  <c r="Z188" i="1"/>
  <c r="BP192" i="1"/>
  <c r="BN192" i="1"/>
  <c r="Z192" i="1"/>
  <c r="Z194" i="1" s="1"/>
  <c r="BP209" i="1"/>
  <c r="BN209" i="1"/>
  <c r="Z209" i="1"/>
  <c r="BP213" i="1"/>
  <c r="BN213" i="1"/>
  <c r="Z213" i="1"/>
  <c r="BP221" i="1"/>
  <c r="BN221" i="1"/>
  <c r="Z221" i="1"/>
  <c r="J596" i="1"/>
  <c r="Y200" i="1"/>
  <c r="Z223" i="1"/>
  <c r="BN223" i="1"/>
  <c r="Z225" i="1"/>
  <c r="BN225" i="1"/>
  <c r="Z227" i="1"/>
  <c r="BN227" i="1"/>
  <c r="Z229" i="1"/>
  <c r="BN229" i="1"/>
  <c r="Z233" i="1"/>
  <c r="Z238" i="1" s="1"/>
  <c r="BN233" i="1"/>
  <c r="BP233" i="1"/>
  <c r="Z235" i="1"/>
  <c r="BN235" i="1"/>
  <c r="Z237" i="1"/>
  <c r="BN237" i="1"/>
  <c r="Y238" i="1"/>
  <c r="Z242" i="1"/>
  <c r="Z250" i="1" s="1"/>
  <c r="BN242" i="1"/>
  <c r="BP242" i="1"/>
  <c r="Z244" i="1"/>
  <c r="BN244" i="1"/>
  <c r="Z246" i="1"/>
  <c r="BN246" i="1"/>
  <c r="Z248" i="1"/>
  <c r="BN248" i="1"/>
  <c r="Y251" i="1"/>
  <c r="M596" i="1"/>
  <c r="Z255" i="1"/>
  <c r="BN255" i="1"/>
  <c r="BP255" i="1"/>
  <c r="Z257" i="1"/>
  <c r="BN257" i="1"/>
  <c r="Z259" i="1"/>
  <c r="BN259" i="1"/>
  <c r="Z261" i="1"/>
  <c r="BN261" i="1"/>
  <c r="Y262" i="1"/>
  <c r="Z266" i="1"/>
  <c r="BN266" i="1"/>
  <c r="BP266" i="1"/>
  <c r="Z268" i="1"/>
  <c r="BN268" i="1"/>
  <c r="Z270" i="1"/>
  <c r="BN270" i="1"/>
  <c r="Y271" i="1"/>
  <c r="Z275" i="1"/>
  <c r="Z276" i="1" s="1"/>
  <c r="BN275" i="1"/>
  <c r="BP275" i="1"/>
  <c r="Y276" i="1"/>
  <c r="Z280" i="1"/>
  <c r="BN280" i="1"/>
  <c r="BP280" i="1"/>
  <c r="Z282" i="1"/>
  <c r="BN282" i="1"/>
  <c r="Y283" i="1"/>
  <c r="Z287" i="1"/>
  <c r="BN287" i="1"/>
  <c r="BP287" i="1"/>
  <c r="Z289" i="1"/>
  <c r="BN289" i="1"/>
  <c r="Z291" i="1"/>
  <c r="BN291" i="1"/>
  <c r="Y292" i="1"/>
  <c r="Z296" i="1"/>
  <c r="Z297" i="1" s="1"/>
  <c r="BN296" i="1"/>
  <c r="BP296" i="1"/>
  <c r="Y297" i="1"/>
  <c r="Z301" i="1"/>
  <c r="Z302" i="1" s="1"/>
  <c r="BN301" i="1"/>
  <c r="BP301" i="1"/>
  <c r="Y302" i="1"/>
  <c r="Z305" i="1"/>
  <c r="Z307" i="1" s="1"/>
  <c r="BN305" i="1"/>
  <c r="BP305" i="1"/>
  <c r="Y308" i="1"/>
  <c r="U596" i="1"/>
  <c r="Y319" i="1"/>
  <c r="Z312" i="1"/>
  <c r="BN312" i="1"/>
  <c r="Z314" i="1"/>
  <c r="BN314" i="1"/>
  <c r="Y318" i="1"/>
  <c r="BP322" i="1"/>
  <c r="BN322" i="1"/>
  <c r="Z322" i="1"/>
  <c r="BP330" i="1"/>
  <c r="BN330" i="1"/>
  <c r="Z330" i="1"/>
  <c r="Z340" i="1"/>
  <c r="BP338" i="1"/>
  <c r="BN338" i="1"/>
  <c r="Z338" i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Z389" i="1"/>
  <c r="BP387" i="1"/>
  <c r="BN387" i="1"/>
  <c r="Z387" i="1"/>
  <c r="Y394" i="1"/>
  <c r="BP401" i="1"/>
  <c r="BN401" i="1"/>
  <c r="Z401" i="1"/>
  <c r="Y408" i="1"/>
  <c r="BP405" i="1"/>
  <c r="BN405" i="1"/>
  <c r="Z405" i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Z483" i="1"/>
  <c r="BP481" i="1"/>
  <c r="BN481" i="1"/>
  <c r="Z481" i="1"/>
  <c r="Y483" i="1"/>
  <c r="BP512" i="1"/>
  <c r="BN512" i="1"/>
  <c r="Z512" i="1"/>
  <c r="Y516" i="1"/>
  <c r="BP520" i="1"/>
  <c r="BN520" i="1"/>
  <c r="Z520" i="1"/>
  <c r="Y522" i="1"/>
  <c r="R596" i="1"/>
  <c r="Y250" i="1"/>
  <c r="Y272" i="1"/>
  <c r="Y277" i="1"/>
  <c r="Y284" i="1"/>
  <c r="Y298" i="1"/>
  <c r="Y303" i="1"/>
  <c r="BP316" i="1"/>
  <c r="BN316" i="1"/>
  <c r="Z316" i="1"/>
  <c r="Z318" i="1" s="1"/>
  <c r="BP324" i="1"/>
  <c r="BN324" i="1"/>
  <c r="Z324" i="1"/>
  <c r="Y326" i="1"/>
  <c r="Y335" i="1"/>
  <c r="BP328" i="1"/>
  <c r="BN328" i="1"/>
  <c r="Z328" i="1"/>
  <c r="Z334" i="1" s="1"/>
  <c r="BP332" i="1"/>
  <c r="BN332" i="1"/>
  <c r="Z332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BP393" i="1"/>
  <c r="BN393" i="1"/>
  <c r="Z393" i="1"/>
  <c r="Z394" i="1" s="1"/>
  <c r="Y395" i="1"/>
  <c r="BP399" i="1"/>
  <c r="BN399" i="1"/>
  <c r="Z399" i="1"/>
  <c r="Z402" i="1" s="1"/>
  <c r="BP411" i="1"/>
  <c r="BN411" i="1"/>
  <c r="Z411" i="1"/>
  <c r="Z415" i="1" s="1"/>
  <c r="Y415" i="1"/>
  <c r="BP429" i="1"/>
  <c r="BN429" i="1"/>
  <c r="Z429" i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BP496" i="1"/>
  <c r="BN496" i="1"/>
  <c r="Z496" i="1"/>
  <c r="BP500" i="1"/>
  <c r="BN500" i="1"/>
  <c r="Z500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454" i="1" l="1"/>
  <c r="Z353" i="1"/>
  <c r="Z522" i="1"/>
  <c r="Z407" i="1"/>
  <c r="Z160" i="1"/>
  <c r="Z93" i="1"/>
  <c r="Z559" i="1"/>
  <c r="Z516" i="1"/>
  <c r="Z502" i="1"/>
  <c r="Z449" i="1"/>
  <c r="Z262" i="1"/>
  <c r="Z216" i="1"/>
  <c r="Z175" i="1"/>
  <c r="Z139" i="1"/>
  <c r="Z130" i="1"/>
  <c r="Z124" i="1"/>
  <c r="Z115" i="1"/>
  <c r="Z107" i="1"/>
  <c r="Z59" i="1"/>
  <c r="Z538" i="1"/>
  <c r="Z472" i="1"/>
  <c r="Z347" i="1"/>
  <c r="Z364" i="1"/>
  <c r="Z292" i="1"/>
  <c r="Z283" i="1"/>
  <c r="Z271" i="1"/>
  <c r="Z74" i="1"/>
  <c r="Y588" i="1"/>
  <c r="Z554" i="1"/>
  <c r="Z566" i="1"/>
  <c r="Z378" i="1"/>
  <c r="Z325" i="1"/>
  <c r="Y586" i="1"/>
  <c r="Z230" i="1"/>
  <c r="Z591" i="1" s="1"/>
  <c r="Y590" i="1"/>
  <c r="Y587" i="1"/>
  <c r="Y589" i="1" s="1"/>
</calcChain>
</file>

<file path=xl/sharedStrings.xml><?xml version="1.0" encoding="utf-8"?>
<sst xmlns="http://schemas.openxmlformats.org/spreadsheetml/2006/main" count="2404" uniqueCount="765">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</sst>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B369" sqref="AB369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1" t="s">
        <v>0</v>
      </c>
      <c r="E1" s="396"/>
      <c r="F1" s="396"/>
      <c r="G1" s="12" t="s">
        <v>1</v>
      </c>
      <c r="H1" s="461" t="s">
        <v>2</v>
      </c>
      <c r="I1" s="396"/>
      <c r="J1" s="396"/>
      <c r="K1" s="396"/>
      <c r="L1" s="396"/>
      <c r="M1" s="396"/>
      <c r="N1" s="396"/>
      <c r="O1" s="396"/>
      <c r="P1" s="396"/>
      <c r="Q1" s="396"/>
      <c r="R1" s="395" t="s">
        <v>3</v>
      </c>
      <c r="S1" s="396"/>
      <c r="T1" s="3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40" t="s">
        <v>8</v>
      </c>
      <c r="B5" s="399"/>
      <c r="C5" s="400"/>
      <c r="D5" s="472"/>
      <c r="E5" s="473"/>
      <c r="F5" s="719" t="s">
        <v>9</v>
      </c>
      <c r="G5" s="400"/>
      <c r="H5" s="472" t="s">
        <v>764</v>
      </c>
      <c r="I5" s="657"/>
      <c r="J5" s="657"/>
      <c r="K5" s="657"/>
      <c r="L5" s="657"/>
      <c r="M5" s="473"/>
      <c r="N5" s="58"/>
      <c r="P5" s="24" t="s">
        <v>10</v>
      </c>
      <c r="Q5" s="734">
        <v>45535</v>
      </c>
      <c r="R5" s="539"/>
      <c r="T5" s="583" t="s">
        <v>11</v>
      </c>
      <c r="U5" s="413"/>
      <c r="V5" s="587" t="s">
        <v>12</v>
      </c>
      <c r="W5" s="539"/>
      <c r="AB5" s="51"/>
      <c r="AC5" s="51"/>
      <c r="AD5" s="51"/>
      <c r="AE5" s="51"/>
    </row>
    <row r="6" spans="1:32" s="367" customFormat="1" ht="24" customHeight="1" x14ac:dyDescent="0.2">
      <c r="A6" s="540" t="s">
        <v>13</v>
      </c>
      <c r="B6" s="399"/>
      <c r="C6" s="400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39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Суббота</v>
      </c>
      <c r="R6" s="384"/>
      <c r="T6" s="593" t="s">
        <v>16</v>
      </c>
      <c r="U6" s="413"/>
      <c r="V6" s="638" t="s">
        <v>17</v>
      </c>
      <c r="W6" s="460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68" t="str">
        <f>IFERROR(VLOOKUP(DeliveryAddress,Table,3,0),1)</f>
        <v>1</v>
      </c>
      <c r="E7" s="469"/>
      <c r="F7" s="469"/>
      <c r="G7" s="469"/>
      <c r="H7" s="469"/>
      <c r="I7" s="469"/>
      <c r="J7" s="469"/>
      <c r="K7" s="469"/>
      <c r="L7" s="469"/>
      <c r="M7" s="470"/>
      <c r="N7" s="60"/>
      <c r="P7" s="24"/>
      <c r="Q7" s="42"/>
      <c r="R7" s="42"/>
      <c r="T7" s="386"/>
      <c r="U7" s="413"/>
      <c r="V7" s="639"/>
      <c r="W7" s="640"/>
      <c r="AB7" s="51"/>
      <c r="AC7" s="51"/>
      <c r="AD7" s="51"/>
      <c r="AE7" s="51"/>
    </row>
    <row r="8" spans="1:32" s="367" customFormat="1" ht="25.5" customHeight="1" x14ac:dyDescent="0.2">
      <c r="A8" s="762" t="s">
        <v>18</v>
      </c>
      <c r="B8" s="381"/>
      <c r="C8" s="382"/>
      <c r="D8" s="449"/>
      <c r="E8" s="450"/>
      <c r="F8" s="450"/>
      <c r="G8" s="450"/>
      <c r="H8" s="450"/>
      <c r="I8" s="450"/>
      <c r="J8" s="450"/>
      <c r="K8" s="450"/>
      <c r="L8" s="450"/>
      <c r="M8" s="451"/>
      <c r="N8" s="61"/>
      <c r="P8" s="24" t="s">
        <v>19</v>
      </c>
      <c r="Q8" s="546">
        <v>0.54166666666666663</v>
      </c>
      <c r="R8" s="470"/>
      <c r="T8" s="386"/>
      <c r="U8" s="413"/>
      <c r="V8" s="639"/>
      <c r="W8" s="640"/>
      <c r="AB8" s="51"/>
      <c r="AC8" s="51"/>
      <c r="AD8" s="51"/>
      <c r="AE8" s="51"/>
    </row>
    <row r="9" spans="1:32" s="367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56"/>
      <c r="E9" s="379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L9" s="379"/>
      <c r="M9" s="379"/>
      <c r="N9" s="365"/>
      <c r="P9" s="26" t="s">
        <v>20</v>
      </c>
      <c r="Q9" s="523"/>
      <c r="R9" s="524"/>
      <c r="T9" s="386"/>
      <c r="U9" s="413"/>
      <c r="V9" s="641"/>
      <c r="W9" s="642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56"/>
      <c r="E10" s="379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14" t="str">
        <f>IFERROR(VLOOKUP($D$10,Proxy,2,FALSE),"")</f>
        <v/>
      </c>
      <c r="I10" s="386"/>
      <c r="J10" s="386"/>
      <c r="K10" s="386"/>
      <c r="L10" s="386"/>
      <c r="M10" s="386"/>
      <c r="N10" s="366"/>
      <c r="P10" s="26" t="s">
        <v>21</v>
      </c>
      <c r="Q10" s="594"/>
      <c r="R10" s="595"/>
      <c r="U10" s="24" t="s">
        <v>22</v>
      </c>
      <c r="V10" s="459" t="s">
        <v>23</v>
      </c>
      <c r="W10" s="460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8"/>
      <c r="R11" s="539"/>
      <c r="U11" s="24" t="s">
        <v>26</v>
      </c>
      <c r="V11" s="689" t="s">
        <v>27</v>
      </c>
      <c r="W11" s="524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75" t="s">
        <v>28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400"/>
      <c r="N12" s="62"/>
      <c r="P12" s="24" t="s">
        <v>29</v>
      </c>
      <c r="Q12" s="546"/>
      <c r="R12" s="470"/>
      <c r="S12" s="23"/>
      <c r="U12" s="24"/>
      <c r="V12" s="396"/>
      <c r="W12" s="386"/>
      <c r="AB12" s="51"/>
      <c r="AC12" s="51"/>
      <c r="AD12" s="51"/>
      <c r="AE12" s="51"/>
    </row>
    <row r="13" spans="1:32" s="367" customFormat="1" ht="23.25" customHeight="1" x14ac:dyDescent="0.2">
      <c r="A13" s="575" t="s">
        <v>30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400"/>
      <c r="N13" s="62"/>
      <c r="O13" s="26"/>
      <c r="P13" s="26" t="s">
        <v>31</v>
      </c>
      <c r="Q13" s="689"/>
      <c r="R13" s="5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75" t="s">
        <v>32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9"/>
      <c r="M14" s="4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54" t="s">
        <v>33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400"/>
      <c r="N15" s="63"/>
      <c r="P15" s="581" t="s">
        <v>34</v>
      </c>
      <c r="Q15" s="396"/>
      <c r="R15" s="396"/>
      <c r="S15" s="396"/>
      <c r="T15" s="3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82"/>
      <c r="Q16" s="582"/>
      <c r="R16" s="582"/>
      <c r="S16" s="582"/>
      <c r="T16" s="5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54" t="s">
        <v>37</v>
      </c>
      <c r="D17" s="425" t="s">
        <v>38</v>
      </c>
      <c r="E17" s="50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501"/>
      <c r="R17" s="501"/>
      <c r="S17" s="501"/>
      <c r="T17" s="502"/>
      <c r="U17" s="758" t="s">
        <v>50</v>
      </c>
      <c r="V17" s="400"/>
      <c r="W17" s="425" t="s">
        <v>51</v>
      </c>
      <c r="X17" s="425" t="s">
        <v>52</v>
      </c>
      <c r="Y17" s="756" t="s">
        <v>53</v>
      </c>
      <c r="Z17" s="425" t="s">
        <v>54</v>
      </c>
      <c r="AA17" s="516" t="s">
        <v>55</v>
      </c>
      <c r="AB17" s="516" t="s">
        <v>56</v>
      </c>
      <c r="AC17" s="516" t="s">
        <v>57</v>
      </c>
      <c r="AD17" s="516" t="s">
        <v>58</v>
      </c>
      <c r="AE17" s="714"/>
      <c r="AF17" s="715"/>
      <c r="AG17" s="510"/>
      <c r="BD17" s="625" t="s">
        <v>59</v>
      </c>
    </row>
    <row r="18" spans="1:68" ht="14.25" customHeight="1" x14ac:dyDescent="0.2">
      <c r="A18" s="426"/>
      <c r="B18" s="426"/>
      <c r="C18" s="426"/>
      <c r="D18" s="503"/>
      <c r="E18" s="505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6"/>
      <c r="X18" s="426"/>
      <c r="Y18" s="757"/>
      <c r="Z18" s="426"/>
      <c r="AA18" s="517"/>
      <c r="AB18" s="517"/>
      <c r="AC18" s="517"/>
      <c r="AD18" s="716"/>
      <c r="AE18" s="717"/>
      <c r="AF18" s="718"/>
      <c r="AG18" s="511"/>
      <c r="BD18" s="386"/>
    </row>
    <row r="19" spans="1:68" ht="27.75" hidden="1" customHeight="1" x14ac:dyDescent="0.2">
      <c r="A19" s="440" t="s">
        <v>62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48"/>
      <c r="AB19" s="48"/>
      <c r="AC19" s="48"/>
    </row>
    <row r="20" spans="1:68" ht="16.5" hidden="1" customHeight="1" x14ac:dyDescent="0.25">
      <c r="A20" s="421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69"/>
      <c r="AB20" s="369"/>
      <c r="AC20" s="369"/>
    </row>
    <row r="21" spans="1:68" ht="14.25" hidden="1" customHeight="1" x14ac:dyDescent="0.25">
      <c r="A21" s="419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70"/>
      <c r="AB21" s="370"/>
      <c r="AC21" s="37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3">
        <v>4680115885004</v>
      </c>
      <c r="E22" s="384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85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7"/>
      <c r="P23" s="380" t="s">
        <v>69</v>
      </c>
      <c r="Q23" s="381"/>
      <c r="R23" s="381"/>
      <c r="S23" s="381"/>
      <c r="T23" s="381"/>
      <c r="U23" s="381"/>
      <c r="V23" s="382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80" t="s">
        <v>69</v>
      </c>
      <c r="Q24" s="381"/>
      <c r="R24" s="381"/>
      <c r="S24" s="381"/>
      <c r="T24" s="381"/>
      <c r="U24" s="381"/>
      <c r="V24" s="382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419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70"/>
      <c r="AB25" s="370"/>
      <c r="AC25" s="370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3">
        <v>4680115885912</v>
      </c>
      <c r="E26" s="384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1" t="s">
        <v>75</v>
      </c>
      <c r="Q26" s="389"/>
      <c r="R26" s="389"/>
      <c r="S26" s="389"/>
      <c r="T26" s="390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3">
        <v>4607091383881</v>
      </c>
      <c r="E27" s="384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3">
        <v>4607091388237</v>
      </c>
      <c r="E28" s="384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4301051692</v>
      </c>
      <c r="D29" s="383">
        <v>4607091383935</v>
      </c>
      <c r="E29" s="384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4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4301051180</v>
      </c>
      <c r="D30" s="383">
        <v>4607091383935</v>
      </c>
      <c r="E30" s="384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9"/>
      <c r="R30" s="389"/>
      <c r="S30" s="389"/>
      <c r="T30" s="390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3">
        <v>4680115881990</v>
      </c>
      <c r="E31" s="384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9"/>
      <c r="R31" s="389"/>
      <c r="S31" s="389"/>
      <c r="T31" s="390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3">
        <v>4680115881853</v>
      </c>
      <c r="E32" s="384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2" t="s">
        <v>87</v>
      </c>
      <c r="Q32" s="389"/>
      <c r="R32" s="389"/>
      <c r="S32" s="389"/>
      <c r="T32" s="390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3">
        <v>4680115885905</v>
      </c>
      <c r="E33" s="384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53" t="s">
        <v>90</v>
      </c>
      <c r="Q33" s="389"/>
      <c r="R33" s="389"/>
      <c r="S33" s="389"/>
      <c r="T33" s="390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3">
        <v>4607091383911</v>
      </c>
      <c r="E34" s="384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3">
        <v>4607091388244</v>
      </c>
      <c r="E35" s="384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85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7"/>
      <c r="P36" s="380" t="s">
        <v>69</v>
      </c>
      <c r="Q36" s="381"/>
      <c r="R36" s="381"/>
      <c r="S36" s="381"/>
      <c r="T36" s="381"/>
      <c r="U36" s="381"/>
      <c r="V36" s="382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7"/>
      <c r="P37" s="380" t="s">
        <v>69</v>
      </c>
      <c r="Q37" s="381"/>
      <c r="R37" s="381"/>
      <c r="S37" s="381"/>
      <c r="T37" s="381"/>
      <c r="U37" s="381"/>
      <c r="V37" s="382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419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70"/>
      <c r="AB38" s="370"/>
      <c r="AC38" s="370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3">
        <v>4607091388503</v>
      </c>
      <c r="E39" s="384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85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80" t="s">
        <v>69</v>
      </c>
      <c r="Q40" s="381"/>
      <c r="R40" s="381"/>
      <c r="S40" s="381"/>
      <c r="T40" s="381"/>
      <c r="U40" s="381"/>
      <c r="V40" s="382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80" t="s">
        <v>69</v>
      </c>
      <c r="Q41" s="381"/>
      <c r="R41" s="381"/>
      <c r="S41" s="381"/>
      <c r="T41" s="381"/>
      <c r="U41" s="381"/>
      <c r="V41" s="382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419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70"/>
      <c r="AB42" s="370"/>
      <c r="AC42" s="370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3">
        <v>4607091388282</v>
      </c>
      <c r="E43" s="384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85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7"/>
      <c r="P44" s="380" t="s">
        <v>69</v>
      </c>
      <c r="Q44" s="381"/>
      <c r="R44" s="381"/>
      <c r="S44" s="381"/>
      <c r="T44" s="381"/>
      <c r="U44" s="381"/>
      <c r="V44" s="382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7"/>
      <c r="P45" s="380" t="s">
        <v>69</v>
      </c>
      <c r="Q45" s="381"/>
      <c r="R45" s="381"/>
      <c r="S45" s="381"/>
      <c r="T45" s="381"/>
      <c r="U45" s="381"/>
      <c r="V45" s="382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419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70"/>
      <c r="AB46" s="370"/>
      <c r="AC46" s="370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3">
        <v>4607091389111</v>
      </c>
      <c r="E47" s="384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85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7"/>
      <c r="P48" s="380" t="s">
        <v>69</v>
      </c>
      <c r="Q48" s="381"/>
      <c r="R48" s="381"/>
      <c r="S48" s="381"/>
      <c r="T48" s="381"/>
      <c r="U48" s="381"/>
      <c r="V48" s="382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7"/>
      <c r="P49" s="380" t="s">
        <v>69</v>
      </c>
      <c r="Q49" s="381"/>
      <c r="R49" s="381"/>
      <c r="S49" s="381"/>
      <c r="T49" s="381"/>
      <c r="U49" s="381"/>
      <c r="V49" s="382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40" t="s">
        <v>107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1"/>
      <c r="AA50" s="48"/>
      <c r="AB50" s="48"/>
      <c r="AC50" s="48"/>
    </row>
    <row r="51" spans="1:68" ht="16.5" hidden="1" customHeight="1" x14ac:dyDescent="0.25">
      <c r="A51" s="421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69"/>
      <c r="AB51" s="369"/>
      <c r="AC51" s="369"/>
    </row>
    <row r="52" spans="1:68" ht="14.25" hidden="1" customHeight="1" x14ac:dyDescent="0.25">
      <c r="A52" s="419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70"/>
      <c r="AB52" s="370"/>
      <c r="AC52" s="370"/>
    </row>
    <row r="53" spans="1:68" ht="16.5" hidden="1" customHeight="1" x14ac:dyDescent="0.25">
      <c r="A53" s="54" t="s">
        <v>110</v>
      </c>
      <c r="B53" s="54" t="s">
        <v>111</v>
      </c>
      <c r="C53" s="31">
        <v>4301011540</v>
      </c>
      <c r="D53" s="383">
        <v>4607091385670</v>
      </c>
      <c r="E53" s="384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4301011380</v>
      </c>
      <c r="D54" s="383">
        <v>4607091385670</v>
      </c>
      <c r="E54" s="384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9"/>
      <c r="R54" s="389"/>
      <c r="S54" s="389"/>
      <c r="T54" s="390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3">
        <v>4680115883956</v>
      </c>
      <c r="E55" s="384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4301011565</v>
      </c>
      <c r="D56" s="383">
        <v>4680115882539</v>
      </c>
      <c r="E56" s="384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4301011382</v>
      </c>
      <c r="D57" s="383">
        <v>4607091385687</v>
      </c>
      <c r="E57" s="384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9"/>
      <c r="R57" s="389"/>
      <c r="S57" s="389"/>
      <c r="T57" s="390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3">
        <v>4680115883949</v>
      </c>
      <c r="E58" s="384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85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80" t="s">
        <v>69</v>
      </c>
      <c r="Q59" s="381"/>
      <c r="R59" s="381"/>
      <c r="S59" s="381"/>
      <c r="T59" s="381"/>
      <c r="U59" s="381"/>
      <c r="V59" s="382"/>
      <c r="W59" s="37" t="s">
        <v>70</v>
      </c>
      <c r="X59" s="376">
        <f>IFERROR(X53/H53,"0")+IFERROR(X54/H54,"0")+IFERROR(X55/H55,"0")+IFERROR(X56/H56,"0")+IFERROR(X57/H57,"0")+IFERROR(X58/H58,"0")</f>
        <v>0</v>
      </c>
      <c r="Y59" s="376">
        <f>IFERROR(Y53/H53,"0")+IFERROR(Y54/H54,"0")+IFERROR(Y55/H55,"0")+IFERROR(Y56/H56,"0")+IFERROR(Y57/H57,"0")+IFERROR(Y58/H58,"0")</f>
        <v>0</v>
      </c>
      <c r="Z59" s="376">
        <f>IFERROR(IF(Z53="",0,Z53),"0")+IFERROR(IF(Z54="",0,Z54),"0")+IFERROR(IF(Z55="",0,Z55),"0")+IFERROR(IF(Z56="",0,Z56),"0")+IFERROR(IF(Z57="",0,Z57),"0")+IFERROR(IF(Z58="",0,Z58),"0")</f>
        <v>0</v>
      </c>
      <c r="AA59" s="377"/>
      <c r="AB59" s="377"/>
      <c r="AC59" s="377"/>
    </row>
    <row r="60" spans="1:68" hidden="1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7"/>
      <c r="P60" s="380" t="s">
        <v>69</v>
      </c>
      <c r="Q60" s="381"/>
      <c r="R60" s="381"/>
      <c r="S60" s="381"/>
      <c r="T60" s="381"/>
      <c r="U60" s="381"/>
      <c r="V60" s="382"/>
      <c r="W60" s="37" t="s">
        <v>68</v>
      </c>
      <c r="X60" s="376">
        <f>IFERROR(SUM(X53:X58),"0")</f>
        <v>0</v>
      </c>
      <c r="Y60" s="376">
        <f>IFERROR(SUM(Y53:Y58),"0")</f>
        <v>0</v>
      </c>
      <c r="Z60" s="37"/>
      <c r="AA60" s="377"/>
      <c r="AB60" s="377"/>
      <c r="AC60" s="377"/>
    </row>
    <row r="61" spans="1:68" ht="14.25" hidden="1" customHeight="1" x14ac:dyDescent="0.25">
      <c r="A61" s="419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70"/>
      <c r="AB61" s="370"/>
      <c r="AC61" s="370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3">
        <v>4680115885233</v>
      </c>
      <c r="E62" s="384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70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9"/>
      <c r="R62" s="389"/>
      <c r="S62" s="389"/>
      <c r="T62" s="390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3">
        <v>4680115884915</v>
      </c>
      <c r="E63" s="384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9"/>
      <c r="R63" s="389"/>
      <c r="S63" s="389"/>
      <c r="T63" s="390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85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7"/>
      <c r="P64" s="380" t="s">
        <v>69</v>
      </c>
      <c r="Q64" s="381"/>
      <c r="R64" s="381"/>
      <c r="S64" s="381"/>
      <c r="T64" s="381"/>
      <c r="U64" s="381"/>
      <c r="V64" s="382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P65" s="380" t="s">
        <v>69</v>
      </c>
      <c r="Q65" s="381"/>
      <c r="R65" s="381"/>
      <c r="S65" s="381"/>
      <c r="T65" s="381"/>
      <c r="U65" s="381"/>
      <c r="V65" s="382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421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69"/>
      <c r="AB66" s="369"/>
      <c r="AC66" s="369"/>
    </row>
    <row r="67" spans="1:68" ht="14.25" hidden="1" customHeight="1" x14ac:dyDescent="0.25">
      <c r="A67" s="419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70"/>
      <c r="AB67" s="370"/>
      <c r="AC67" s="370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83">
        <v>4680115881426</v>
      </c>
      <c r="E68" s="384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3">
        <v>4680115881426</v>
      </c>
      <c r="E69" s="384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3">
        <v>4680115880283</v>
      </c>
      <c r="E70" s="384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3">
        <v>4680115882720</v>
      </c>
      <c r="E71" s="384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83">
        <v>4680115881525</v>
      </c>
      <c r="E72" s="384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3" t="s">
        <v>139</v>
      </c>
      <c r="Q72" s="389"/>
      <c r="R72" s="389"/>
      <c r="S72" s="389"/>
      <c r="T72" s="390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83">
        <v>4680115881419</v>
      </c>
      <c r="E73" s="384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4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9"/>
      <c r="R73" s="389"/>
      <c r="S73" s="389"/>
      <c r="T73" s="390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idden="1" x14ac:dyDescent="0.2">
      <c r="A74" s="385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7"/>
      <c r="P74" s="380" t="s">
        <v>69</v>
      </c>
      <c r="Q74" s="381"/>
      <c r="R74" s="381"/>
      <c r="S74" s="381"/>
      <c r="T74" s="381"/>
      <c r="U74" s="381"/>
      <c r="V74" s="382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hidden="1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7"/>
      <c r="P75" s="380" t="s">
        <v>69</v>
      </c>
      <c r="Q75" s="381"/>
      <c r="R75" s="381"/>
      <c r="S75" s="381"/>
      <c r="T75" s="381"/>
      <c r="U75" s="381"/>
      <c r="V75" s="382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hidden="1" customHeight="1" x14ac:dyDescent="0.25">
      <c r="A76" s="419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70"/>
      <c r="AB76" s="370"/>
      <c r="AC76" s="370"/>
    </row>
    <row r="77" spans="1:68" ht="27" hidden="1" customHeight="1" x14ac:dyDescent="0.25">
      <c r="A77" s="54" t="s">
        <v>143</v>
      </c>
      <c r="B77" s="54" t="s">
        <v>144</v>
      </c>
      <c r="C77" s="31">
        <v>4301020234</v>
      </c>
      <c r="D77" s="383">
        <v>4680115881440</v>
      </c>
      <c r="E77" s="384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83">
        <v>4680115881433</v>
      </c>
      <c r="E78" s="384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385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7"/>
      <c r="P79" s="380" t="s">
        <v>69</v>
      </c>
      <c r="Q79" s="381"/>
      <c r="R79" s="381"/>
      <c r="S79" s="381"/>
      <c r="T79" s="381"/>
      <c r="U79" s="381"/>
      <c r="V79" s="382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hidden="1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7"/>
      <c r="P80" s="380" t="s">
        <v>69</v>
      </c>
      <c r="Q80" s="381"/>
      <c r="R80" s="381"/>
      <c r="S80" s="381"/>
      <c r="T80" s="381"/>
      <c r="U80" s="381"/>
      <c r="V80" s="382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hidden="1" customHeight="1" x14ac:dyDescent="0.25">
      <c r="A81" s="419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70"/>
      <c r="AB81" s="370"/>
      <c r="AC81" s="370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3">
        <v>4680115885066</v>
      </c>
      <c r="E82" s="384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3">
        <v>4680115885042</v>
      </c>
      <c r="E83" s="384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9"/>
      <c r="R83" s="389"/>
      <c r="S83" s="389"/>
      <c r="T83" s="390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3">
        <v>4680115885080</v>
      </c>
      <c r="E84" s="384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9"/>
      <c r="R84" s="389"/>
      <c r="S84" s="389"/>
      <c r="T84" s="390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3">
        <v>4680115885073</v>
      </c>
      <c r="E85" s="384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9"/>
      <c r="R85" s="389"/>
      <c r="S85" s="389"/>
      <c r="T85" s="390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3">
        <v>4680115885059</v>
      </c>
      <c r="E86" s="384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3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9"/>
      <c r="R86" s="389"/>
      <c r="S86" s="389"/>
      <c r="T86" s="390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3">
        <v>4680115885097</v>
      </c>
      <c r="E87" s="384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9"/>
      <c r="R87" s="389"/>
      <c r="S87" s="389"/>
      <c r="T87" s="390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85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7"/>
      <c r="P88" s="380" t="s">
        <v>69</v>
      </c>
      <c r="Q88" s="381"/>
      <c r="R88" s="381"/>
      <c r="S88" s="381"/>
      <c r="T88" s="381"/>
      <c r="U88" s="381"/>
      <c r="V88" s="382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7"/>
      <c r="P89" s="380" t="s">
        <v>69</v>
      </c>
      <c r="Q89" s="381"/>
      <c r="R89" s="381"/>
      <c r="S89" s="381"/>
      <c r="T89" s="381"/>
      <c r="U89" s="381"/>
      <c r="V89" s="382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419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70"/>
      <c r="AB90" s="370"/>
      <c r="AC90" s="370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3">
        <v>4680115884403</v>
      </c>
      <c r="E91" s="384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9"/>
      <c r="R91" s="389"/>
      <c r="S91" s="389"/>
      <c r="T91" s="390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3">
        <v>4680115884311</v>
      </c>
      <c r="E92" s="384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9"/>
      <c r="R92" s="389"/>
      <c r="S92" s="389"/>
      <c r="T92" s="390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85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  <c r="P93" s="380" t="s">
        <v>69</v>
      </c>
      <c r="Q93" s="381"/>
      <c r="R93" s="381"/>
      <c r="S93" s="381"/>
      <c r="T93" s="381"/>
      <c r="U93" s="381"/>
      <c r="V93" s="382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  <c r="P94" s="380" t="s">
        <v>69</v>
      </c>
      <c r="Q94" s="381"/>
      <c r="R94" s="381"/>
      <c r="S94" s="381"/>
      <c r="T94" s="381"/>
      <c r="U94" s="381"/>
      <c r="V94" s="382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419" t="s">
        <v>163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70"/>
      <c r="AB95" s="370"/>
      <c r="AC95" s="370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3">
        <v>4680115881532</v>
      </c>
      <c r="E96" s="384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164</v>
      </c>
      <c r="B97" s="54" t="s">
        <v>166</v>
      </c>
      <c r="C97" s="31">
        <v>4301060371</v>
      </c>
      <c r="D97" s="383">
        <v>4680115881532</v>
      </c>
      <c r="E97" s="384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3">
        <v>4680115881464</v>
      </c>
      <c r="E98" s="384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85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7"/>
      <c r="P99" s="380" t="s">
        <v>69</v>
      </c>
      <c r="Q99" s="381"/>
      <c r="R99" s="381"/>
      <c r="S99" s="381"/>
      <c r="T99" s="381"/>
      <c r="U99" s="381"/>
      <c r="V99" s="382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hidden="1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7"/>
      <c r="P100" s="380" t="s">
        <v>69</v>
      </c>
      <c r="Q100" s="381"/>
      <c r="R100" s="381"/>
      <c r="S100" s="381"/>
      <c r="T100" s="381"/>
      <c r="U100" s="381"/>
      <c r="V100" s="382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hidden="1" customHeight="1" x14ac:dyDescent="0.25">
      <c r="A101" s="421" t="s">
        <v>169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69"/>
      <c r="AB101" s="369"/>
      <c r="AC101" s="369"/>
    </row>
    <row r="102" spans="1:68" ht="14.25" hidden="1" customHeight="1" x14ac:dyDescent="0.25">
      <c r="A102" s="419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70"/>
      <c r="AB102" s="370"/>
      <c r="AC102" s="370"/>
    </row>
    <row r="103" spans="1:68" ht="27" hidden="1" customHeight="1" x14ac:dyDescent="0.25">
      <c r="A103" s="54" t="s">
        <v>170</v>
      </c>
      <c r="B103" s="54" t="s">
        <v>171</v>
      </c>
      <c r="C103" s="31">
        <v>4301011468</v>
      </c>
      <c r="D103" s="383">
        <v>4680115881327</v>
      </c>
      <c r="E103" s="384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3">
        <v>4680115881518</v>
      </c>
      <c r="E104" s="384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175</v>
      </c>
      <c r="B105" s="54" t="s">
        <v>176</v>
      </c>
      <c r="C105" s="31">
        <v>4301011443</v>
      </c>
      <c r="D105" s="383">
        <v>4680115881303</v>
      </c>
      <c r="E105" s="384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9"/>
      <c r="R105" s="389"/>
      <c r="S105" s="389"/>
      <c r="T105" s="390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4301012007</v>
      </c>
      <c r="D106" s="383">
        <v>4680115881303</v>
      </c>
      <c r="E106" s="384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5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9"/>
      <c r="R106" s="389"/>
      <c r="S106" s="389"/>
      <c r="T106" s="390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385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7"/>
      <c r="P107" s="380" t="s">
        <v>69</v>
      </c>
      <c r="Q107" s="381"/>
      <c r="R107" s="381"/>
      <c r="S107" s="381"/>
      <c r="T107" s="381"/>
      <c r="U107" s="381"/>
      <c r="V107" s="382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hidden="1" x14ac:dyDescent="0.2">
      <c r="A108" s="386"/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7"/>
      <c r="P108" s="380" t="s">
        <v>69</v>
      </c>
      <c r="Q108" s="381"/>
      <c r="R108" s="381"/>
      <c r="S108" s="381"/>
      <c r="T108" s="381"/>
      <c r="U108" s="381"/>
      <c r="V108" s="382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hidden="1" customHeight="1" x14ac:dyDescent="0.25">
      <c r="A109" s="419" t="s">
        <v>71</v>
      </c>
      <c r="B109" s="386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  <c r="X109" s="386"/>
      <c r="Y109" s="386"/>
      <c r="Z109" s="386"/>
      <c r="AA109" s="370"/>
      <c r="AB109" s="370"/>
      <c r="AC109" s="370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3">
        <v>4607091386967</v>
      </c>
      <c r="E110" s="384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183</v>
      </c>
      <c r="C111" s="31">
        <v>4301051543</v>
      </c>
      <c r="D111" s="383">
        <v>4607091386967</v>
      </c>
      <c r="E111" s="384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184</v>
      </c>
      <c r="B112" s="54" t="s">
        <v>185</v>
      </c>
      <c r="C112" s="31">
        <v>4301051436</v>
      </c>
      <c r="D112" s="383">
        <v>4607091385731</v>
      </c>
      <c r="E112" s="384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3">
        <v>4680115880894</v>
      </c>
      <c r="E113" s="384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3">
        <v>4680115880214</v>
      </c>
      <c r="E114" s="384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385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7"/>
      <c r="P115" s="380" t="s">
        <v>69</v>
      </c>
      <c r="Q115" s="381"/>
      <c r="R115" s="381"/>
      <c r="S115" s="381"/>
      <c r="T115" s="381"/>
      <c r="U115" s="381"/>
      <c r="V115" s="382"/>
      <c r="W115" s="37" t="s">
        <v>70</v>
      </c>
      <c r="X115" s="376">
        <f>IFERROR(X110/H110,"0")+IFERROR(X111/H111,"0")+IFERROR(X112/H112,"0")+IFERROR(X113/H113,"0")+IFERROR(X114/H114,"0")</f>
        <v>0</v>
      </c>
      <c r="Y115" s="376">
        <f>IFERROR(Y110/H110,"0")+IFERROR(Y111/H111,"0")+IFERROR(Y112/H112,"0")+IFERROR(Y113/H113,"0")+IFERROR(Y114/H114,"0")</f>
        <v>0</v>
      </c>
      <c r="Z115" s="376">
        <f>IFERROR(IF(Z110="",0,Z110),"0")+IFERROR(IF(Z111="",0,Z111),"0")+IFERROR(IF(Z112="",0,Z112),"0")+IFERROR(IF(Z113="",0,Z113),"0")+IFERROR(IF(Z114="",0,Z114),"0")</f>
        <v>0</v>
      </c>
      <c r="AA115" s="377"/>
      <c r="AB115" s="377"/>
      <c r="AC115" s="377"/>
    </row>
    <row r="116" spans="1:68" hidden="1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7"/>
      <c r="P116" s="380" t="s">
        <v>69</v>
      </c>
      <c r="Q116" s="381"/>
      <c r="R116" s="381"/>
      <c r="S116" s="381"/>
      <c r="T116" s="381"/>
      <c r="U116" s="381"/>
      <c r="V116" s="382"/>
      <c r="W116" s="37" t="s">
        <v>68</v>
      </c>
      <c r="X116" s="376">
        <f>IFERROR(SUM(X110:X114),"0")</f>
        <v>0</v>
      </c>
      <c r="Y116" s="376">
        <f>IFERROR(SUM(Y110:Y114),"0")</f>
        <v>0</v>
      </c>
      <c r="Z116" s="37"/>
      <c r="AA116" s="377"/>
      <c r="AB116" s="377"/>
      <c r="AC116" s="377"/>
    </row>
    <row r="117" spans="1:68" ht="16.5" hidden="1" customHeight="1" x14ac:dyDescent="0.25">
      <c r="A117" s="421" t="s">
        <v>190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69"/>
      <c r="AB117" s="369"/>
      <c r="AC117" s="369"/>
    </row>
    <row r="118" spans="1:68" ht="14.25" hidden="1" customHeight="1" x14ac:dyDescent="0.25">
      <c r="A118" s="419" t="s">
        <v>109</v>
      </c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  <c r="X118" s="386"/>
      <c r="Y118" s="386"/>
      <c r="Z118" s="386"/>
      <c r="AA118" s="370"/>
      <c r="AB118" s="370"/>
      <c r="AC118" s="370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3">
        <v>4680115882133</v>
      </c>
      <c r="E119" s="384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3">
        <v>4680115882133</v>
      </c>
      <c r="E120" s="384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3">
        <v>4680115880269</v>
      </c>
      <c r="E121" s="384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3">
        <v>4680115880429</v>
      </c>
      <c r="E122" s="384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3">
        <v>4680115881457</v>
      </c>
      <c r="E123" s="384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385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7"/>
      <c r="P124" s="380" t="s">
        <v>69</v>
      </c>
      <c r="Q124" s="381"/>
      <c r="R124" s="381"/>
      <c r="S124" s="381"/>
      <c r="T124" s="381"/>
      <c r="U124" s="381"/>
      <c r="V124" s="382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hidden="1" x14ac:dyDescent="0.2">
      <c r="A125" s="386"/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7"/>
      <c r="P125" s="380" t="s">
        <v>69</v>
      </c>
      <c r="Q125" s="381"/>
      <c r="R125" s="381"/>
      <c r="S125" s="381"/>
      <c r="T125" s="381"/>
      <c r="U125" s="381"/>
      <c r="V125" s="382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hidden="1" customHeight="1" x14ac:dyDescent="0.25">
      <c r="A126" s="419" t="s">
        <v>142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386"/>
      <c r="Z126" s="386"/>
      <c r="AA126" s="370"/>
      <c r="AB126" s="370"/>
      <c r="AC126" s="370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3">
        <v>4680115881488</v>
      </c>
      <c r="E127" s="384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3">
        <v>4680115882775</v>
      </c>
      <c r="E128" s="384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0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3">
        <v>4680115880658</v>
      </c>
      <c r="E129" s="384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385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7"/>
      <c r="P130" s="380" t="s">
        <v>69</v>
      </c>
      <c r="Q130" s="381"/>
      <c r="R130" s="381"/>
      <c r="S130" s="381"/>
      <c r="T130" s="381"/>
      <c r="U130" s="381"/>
      <c r="V130" s="382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7"/>
      <c r="P131" s="380" t="s">
        <v>69</v>
      </c>
      <c r="Q131" s="381"/>
      <c r="R131" s="381"/>
      <c r="S131" s="381"/>
      <c r="T131" s="381"/>
      <c r="U131" s="381"/>
      <c r="V131" s="382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hidden="1" customHeight="1" x14ac:dyDescent="0.25">
      <c r="A132" s="419" t="s">
        <v>71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86"/>
      <c r="AA132" s="370"/>
      <c r="AB132" s="370"/>
      <c r="AC132" s="370"/>
    </row>
    <row r="133" spans="1:68" ht="16.5" hidden="1" customHeight="1" x14ac:dyDescent="0.25">
      <c r="A133" s="54" t="s">
        <v>206</v>
      </c>
      <c r="B133" s="54" t="s">
        <v>207</v>
      </c>
      <c r="C133" s="31">
        <v>4301051612</v>
      </c>
      <c r="D133" s="383">
        <v>4607091385168</v>
      </c>
      <c r="E133" s="384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hidden="1" customHeight="1" x14ac:dyDescent="0.25">
      <c r="A134" s="54" t="s">
        <v>206</v>
      </c>
      <c r="B134" s="54" t="s">
        <v>208</v>
      </c>
      <c r="C134" s="31">
        <v>4301051360</v>
      </c>
      <c r="D134" s="383">
        <v>4607091385168</v>
      </c>
      <c r="E134" s="384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9"/>
      <c r="R134" s="389"/>
      <c r="S134" s="389"/>
      <c r="T134" s="390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3">
        <v>4607091383256</v>
      </c>
      <c r="E135" s="384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211</v>
      </c>
      <c r="B136" s="54" t="s">
        <v>212</v>
      </c>
      <c r="C136" s="31">
        <v>4301051358</v>
      </c>
      <c r="D136" s="383">
        <v>4607091385748</v>
      </c>
      <c r="E136" s="384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3">
        <v>4680115884533</v>
      </c>
      <c r="E137" s="384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3">
        <v>4680115882645</v>
      </c>
      <c r="E138" s="384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idden="1" x14ac:dyDescent="0.2">
      <c r="A139" s="385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7"/>
      <c r="P139" s="380" t="s">
        <v>69</v>
      </c>
      <c r="Q139" s="381"/>
      <c r="R139" s="381"/>
      <c r="S139" s="381"/>
      <c r="T139" s="381"/>
      <c r="U139" s="381"/>
      <c r="V139" s="382"/>
      <c r="W139" s="37" t="s">
        <v>70</v>
      </c>
      <c r="X139" s="376">
        <f>IFERROR(X133/H133,"0")+IFERROR(X134/H134,"0")+IFERROR(X135/H135,"0")+IFERROR(X136/H136,"0")+IFERROR(X137/H137,"0")+IFERROR(X138/H138,"0")</f>
        <v>0</v>
      </c>
      <c r="Y139" s="376">
        <f>IFERROR(Y133/H133,"0")+IFERROR(Y134/H134,"0")+IFERROR(Y135/H135,"0")+IFERROR(Y136/H136,"0")+IFERROR(Y137/H137,"0")+IFERROR(Y138/H138,"0")</f>
        <v>0</v>
      </c>
      <c r="Z139" s="376">
        <f>IFERROR(IF(Z133="",0,Z133),"0")+IFERROR(IF(Z134="",0,Z134),"0")+IFERROR(IF(Z135="",0,Z135),"0")+IFERROR(IF(Z136="",0,Z136),"0")+IFERROR(IF(Z137="",0,Z137),"0")+IFERROR(IF(Z138="",0,Z138),"0")</f>
        <v>0</v>
      </c>
      <c r="AA139" s="377"/>
      <c r="AB139" s="377"/>
      <c r="AC139" s="377"/>
    </row>
    <row r="140" spans="1:68" hidden="1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7"/>
      <c r="P140" s="380" t="s">
        <v>69</v>
      </c>
      <c r="Q140" s="381"/>
      <c r="R140" s="381"/>
      <c r="S140" s="381"/>
      <c r="T140" s="381"/>
      <c r="U140" s="381"/>
      <c r="V140" s="382"/>
      <c r="W140" s="37" t="s">
        <v>68</v>
      </c>
      <c r="X140" s="376">
        <f>IFERROR(SUM(X133:X138),"0")</f>
        <v>0</v>
      </c>
      <c r="Y140" s="376">
        <f>IFERROR(SUM(Y133:Y138),"0")</f>
        <v>0</v>
      </c>
      <c r="Z140" s="37"/>
      <c r="AA140" s="377"/>
      <c r="AB140" s="377"/>
      <c r="AC140" s="377"/>
    </row>
    <row r="141" spans="1:68" ht="14.25" hidden="1" customHeight="1" x14ac:dyDescent="0.25">
      <c r="A141" s="419" t="s">
        <v>163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86"/>
      <c r="AA141" s="370"/>
      <c r="AB141" s="370"/>
      <c r="AC141" s="370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3">
        <v>4680115882652</v>
      </c>
      <c r="E142" s="384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3">
        <v>4680115880238</v>
      </c>
      <c r="E143" s="384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8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7"/>
      <c r="P144" s="380" t="s">
        <v>69</v>
      </c>
      <c r="Q144" s="381"/>
      <c r="R144" s="381"/>
      <c r="S144" s="381"/>
      <c r="T144" s="381"/>
      <c r="U144" s="381"/>
      <c r="V144" s="382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7"/>
      <c r="P145" s="380" t="s">
        <v>69</v>
      </c>
      <c r="Q145" s="381"/>
      <c r="R145" s="381"/>
      <c r="S145" s="381"/>
      <c r="T145" s="381"/>
      <c r="U145" s="381"/>
      <c r="V145" s="382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421" t="s">
        <v>221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69"/>
      <c r="AB146" s="369"/>
      <c r="AC146" s="369"/>
    </row>
    <row r="147" spans="1:68" ht="14.25" hidden="1" customHeight="1" x14ac:dyDescent="0.25">
      <c r="A147" s="419" t="s">
        <v>109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86"/>
      <c r="AA147" s="370"/>
      <c r="AB147" s="370"/>
      <c r="AC147" s="370"/>
    </row>
    <row r="148" spans="1:68" ht="27" hidden="1" customHeight="1" x14ac:dyDescent="0.25">
      <c r="A148" s="54" t="s">
        <v>222</v>
      </c>
      <c r="B148" s="54" t="s">
        <v>223</v>
      </c>
      <c r="C148" s="31">
        <v>4301011562</v>
      </c>
      <c r="D148" s="383">
        <v>4680115882577</v>
      </c>
      <c r="E148" s="384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3">
        <v>4680115882577</v>
      </c>
      <c r="E149" s="384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385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7"/>
      <c r="P150" s="380" t="s">
        <v>69</v>
      </c>
      <c r="Q150" s="381"/>
      <c r="R150" s="381"/>
      <c r="S150" s="381"/>
      <c r="T150" s="381"/>
      <c r="U150" s="381"/>
      <c r="V150" s="382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hidden="1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7"/>
      <c r="P151" s="380" t="s">
        <v>69</v>
      </c>
      <c r="Q151" s="381"/>
      <c r="R151" s="381"/>
      <c r="S151" s="381"/>
      <c r="T151" s="381"/>
      <c r="U151" s="381"/>
      <c r="V151" s="382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hidden="1" customHeight="1" x14ac:dyDescent="0.25">
      <c r="A152" s="419" t="s">
        <v>63</v>
      </c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6"/>
      <c r="M152" s="386"/>
      <c r="N152" s="386"/>
      <c r="O152" s="386"/>
      <c r="P152" s="386"/>
      <c r="Q152" s="386"/>
      <c r="R152" s="386"/>
      <c r="S152" s="386"/>
      <c r="T152" s="386"/>
      <c r="U152" s="386"/>
      <c r="V152" s="386"/>
      <c r="W152" s="386"/>
      <c r="X152" s="386"/>
      <c r="Y152" s="386"/>
      <c r="Z152" s="386"/>
      <c r="AA152" s="370"/>
      <c r="AB152" s="370"/>
      <c r="AC152" s="370"/>
    </row>
    <row r="153" spans="1:68" ht="27" hidden="1" customHeight="1" x14ac:dyDescent="0.25">
      <c r="A153" s="54" t="s">
        <v>225</v>
      </c>
      <c r="B153" s="54" t="s">
        <v>226</v>
      </c>
      <c r="C153" s="31">
        <v>4301031235</v>
      </c>
      <c r="D153" s="383">
        <v>4680115883444</v>
      </c>
      <c r="E153" s="384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4301031234</v>
      </c>
      <c r="D154" s="383">
        <v>4680115883444</v>
      </c>
      <c r="E154" s="384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85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7"/>
      <c r="P155" s="380" t="s">
        <v>69</v>
      </c>
      <c r="Q155" s="381"/>
      <c r="R155" s="381"/>
      <c r="S155" s="381"/>
      <c r="T155" s="381"/>
      <c r="U155" s="381"/>
      <c r="V155" s="382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hidden="1" x14ac:dyDescent="0.2">
      <c r="A156" s="386"/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7"/>
      <c r="P156" s="380" t="s">
        <v>69</v>
      </c>
      <c r="Q156" s="381"/>
      <c r="R156" s="381"/>
      <c r="S156" s="381"/>
      <c r="T156" s="381"/>
      <c r="U156" s="381"/>
      <c r="V156" s="382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hidden="1" customHeight="1" x14ac:dyDescent="0.25">
      <c r="A157" s="419" t="s">
        <v>71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386"/>
      <c r="Z157" s="386"/>
      <c r="AA157" s="370"/>
      <c r="AB157" s="370"/>
      <c r="AC157" s="370"/>
    </row>
    <row r="158" spans="1:68" ht="16.5" hidden="1" customHeight="1" x14ac:dyDescent="0.25">
      <c r="A158" s="54" t="s">
        <v>228</v>
      </c>
      <c r="B158" s="54" t="s">
        <v>229</v>
      </c>
      <c r="C158" s="31">
        <v>4301051476</v>
      </c>
      <c r="D158" s="383">
        <v>4680115882584</v>
      </c>
      <c r="E158" s="384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9"/>
      <c r="R158" s="389"/>
      <c r="S158" s="389"/>
      <c r="T158" s="390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3">
        <v>4680115882584</v>
      </c>
      <c r="E159" s="384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9"/>
      <c r="R159" s="389"/>
      <c r="S159" s="389"/>
      <c r="T159" s="390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85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7"/>
      <c r="P160" s="380" t="s">
        <v>69</v>
      </c>
      <c r="Q160" s="381"/>
      <c r="R160" s="381"/>
      <c r="S160" s="381"/>
      <c r="T160" s="381"/>
      <c r="U160" s="381"/>
      <c r="V160" s="382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hidden="1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7"/>
      <c r="P161" s="380" t="s">
        <v>69</v>
      </c>
      <c r="Q161" s="381"/>
      <c r="R161" s="381"/>
      <c r="S161" s="381"/>
      <c r="T161" s="381"/>
      <c r="U161" s="381"/>
      <c r="V161" s="382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hidden="1" customHeight="1" x14ac:dyDescent="0.25">
      <c r="A162" s="421" t="s">
        <v>107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69"/>
      <c r="AB162" s="369"/>
      <c r="AC162" s="369"/>
    </row>
    <row r="163" spans="1:68" ht="14.25" hidden="1" customHeight="1" x14ac:dyDescent="0.25">
      <c r="A163" s="419" t="s">
        <v>109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370"/>
      <c r="AB163" s="370"/>
      <c r="AC163" s="370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3">
        <v>4607091382945</v>
      </c>
      <c r="E164" s="384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3">
        <v>4607091382952</v>
      </c>
      <c r="E165" s="384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3">
        <v>4607091384604</v>
      </c>
      <c r="E166" s="384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385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7"/>
      <c r="P167" s="380" t="s">
        <v>69</v>
      </c>
      <c r="Q167" s="381"/>
      <c r="R167" s="381"/>
      <c r="S167" s="381"/>
      <c r="T167" s="381"/>
      <c r="U167" s="381"/>
      <c r="V167" s="382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hidden="1" x14ac:dyDescent="0.2">
      <c r="A168" s="386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7"/>
      <c r="P168" s="380" t="s">
        <v>69</v>
      </c>
      <c r="Q168" s="381"/>
      <c r="R168" s="381"/>
      <c r="S168" s="381"/>
      <c r="T168" s="381"/>
      <c r="U168" s="381"/>
      <c r="V168" s="382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hidden="1" customHeight="1" x14ac:dyDescent="0.25">
      <c r="A169" s="419" t="s">
        <v>63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386"/>
      <c r="AA169" s="370"/>
      <c r="AB169" s="370"/>
      <c r="AC169" s="370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3">
        <v>4607091387667</v>
      </c>
      <c r="E170" s="384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3">
        <v>4607091387636</v>
      </c>
      <c r="E171" s="384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3">
        <v>4607091382426</v>
      </c>
      <c r="E172" s="384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3">
        <v>4607091386547</v>
      </c>
      <c r="E173" s="384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3">
        <v>4607091382464</v>
      </c>
      <c r="E174" s="384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8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7"/>
      <c r="P175" s="380" t="s">
        <v>69</v>
      </c>
      <c r="Q175" s="381"/>
      <c r="R175" s="381"/>
      <c r="S175" s="381"/>
      <c r="T175" s="381"/>
      <c r="U175" s="381"/>
      <c r="V175" s="382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7"/>
      <c r="P176" s="380" t="s">
        <v>69</v>
      </c>
      <c r="Q176" s="381"/>
      <c r="R176" s="381"/>
      <c r="S176" s="381"/>
      <c r="T176" s="381"/>
      <c r="U176" s="381"/>
      <c r="V176" s="382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419" t="s">
        <v>71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86"/>
      <c r="AA177" s="370"/>
      <c r="AB177" s="370"/>
      <c r="AC177" s="370"/>
    </row>
    <row r="178" spans="1:68" ht="16.5" hidden="1" customHeight="1" x14ac:dyDescent="0.25">
      <c r="A178" s="54" t="s">
        <v>247</v>
      </c>
      <c r="B178" s="54" t="s">
        <v>248</v>
      </c>
      <c r="C178" s="31">
        <v>4301051611</v>
      </c>
      <c r="D178" s="383">
        <v>4607091385304</v>
      </c>
      <c r="E178" s="384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3">
        <v>4607091386264</v>
      </c>
      <c r="E179" s="384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3">
        <v>4607091385427</v>
      </c>
      <c r="E180" s="384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385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7"/>
      <c r="P181" s="380" t="s">
        <v>69</v>
      </c>
      <c r="Q181" s="381"/>
      <c r="R181" s="381"/>
      <c r="S181" s="381"/>
      <c r="T181" s="381"/>
      <c r="U181" s="381"/>
      <c r="V181" s="382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hidden="1" x14ac:dyDescent="0.2">
      <c r="A182" s="386"/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7"/>
      <c r="P182" s="380" t="s">
        <v>69</v>
      </c>
      <c r="Q182" s="381"/>
      <c r="R182" s="381"/>
      <c r="S182" s="381"/>
      <c r="T182" s="381"/>
      <c r="U182" s="381"/>
      <c r="V182" s="382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hidden="1" customHeight="1" x14ac:dyDescent="0.2">
      <c r="A183" s="440" t="s">
        <v>253</v>
      </c>
      <c r="B183" s="441"/>
      <c r="C183" s="441"/>
      <c r="D183" s="441"/>
      <c r="E183" s="441"/>
      <c r="F183" s="441"/>
      <c r="G183" s="441"/>
      <c r="H183" s="441"/>
      <c r="I183" s="441"/>
      <c r="J183" s="441"/>
      <c r="K183" s="441"/>
      <c r="L183" s="441"/>
      <c r="M183" s="441"/>
      <c r="N183" s="441"/>
      <c r="O183" s="441"/>
      <c r="P183" s="441"/>
      <c r="Q183" s="441"/>
      <c r="R183" s="441"/>
      <c r="S183" s="441"/>
      <c r="T183" s="441"/>
      <c r="U183" s="441"/>
      <c r="V183" s="441"/>
      <c r="W183" s="441"/>
      <c r="X183" s="441"/>
      <c r="Y183" s="441"/>
      <c r="Z183" s="441"/>
      <c r="AA183" s="48"/>
      <c r="AB183" s="48"/>
      <c r="AC183" s="48"/>
    </row>
    <row r="184" spans="1:68" ht="16.5" hidden="1" customHeight="1" x14ac:dyDescent="0.25">
      <c r="A184" s="421" t="s">
        <v>254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69"/>
      <c r="AB184" s="369"/>
      <c r="AC184" s="369"/>
    </row>
    <row r="185" spans="1:68" ht="14.25" hidden="1" customHeight="1" x14ac:dyDescent="0.25">
      <c r="A185" s="419" t="s">
        <v>63</v>
      </c>
      <c r="B185" s="386"/>
      <c r="C185" s="386"/>
      <c r="D185" s="386"/>
      <c r="E185" s="386"/>
      <c r="F185" s="386"/>
      <c r="G185" s="386"/>
      <c r="H185" s="386"/>
      <c r="I185" s="386"/>
      <c r="J185" s="386"/>
      <c r="K185" s="386"/>
      <c r="L185" s="386"/>
      <c r="M185" s="386"/>
      <c r="N185" s="386"/>
      <c r="O185" s="386"/>
      <c r="P185" s="386"/>
      <c r="Q185" s="386"/>
      <c r="R185" s="386"/>
      <c r="S185" s="386"/>
      <c r="T185" s="386"/>
      <c r="U185" s="386"/>
      <c r="V185" s="386"/>
      <c r="W185" s="386"/>
      <c r="X185" s="386"/>
      <c r="Y185" s="386"/>
      <c r="Z185" s="386"/>
      <c r="AA185" s="370"/>
      <c r="AB185" s="370"/>
      <c r="AC185" s="370"/>
    </row>
    <row r="186" spans="1:68" ht="27" hidden="1" customHeight="1" x14ac:dyDescent="0.25">
      <c r="A186" s="54" t="s">
        <v>255</v>
      </c>
      <c r="B186" s="54" t="s">
        <v>256</v>
      </c>
      <c r="C186" s="31">
        <v>4301031191</v>
      </c>
      <c r="D186" s="383">
        <v>4680115880993</v>
      </c>
      <c r="E186" s="384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3">
        <v>4680115881761</v>
      </c>
      <c r="E187" s="384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4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259</v>
      </c>
      <c r="B188" s="54" t="s">
        <v>260</v>
      </c>
      <c r="C188" s="31">
        <v>4301031201</v>
      </c>
      <c r="D188" s="383">
        <v>4680115881563</v>
      </c>
      <c r="E188" s="384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261</v>
      </c>
      <c r="B189" s="54" t="s">
        <v>262</v>
      </c>
      <c r="C189" s="31">
        <v>4301031199</v>
      </c>
      <c r="D189" s="383">
        <v>4680115880986</v>
      </c>
      <c r="E189" s="384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263</v>
      </c>
      <c r="B190" s="54" t="s">
        <v>264</v>
      </c>
      <c r="C190" s="31">
        <v>4301031205</v>
      </c>
      <c r="D190" s="383">
        <v>4680115881785</v>
      </c>
      <c r="E190" s="384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265</v>
      </c>
      <c r="B191" s="54" t="s">
        <v>266</v>
      </c>
      <c r="C191" s="31">
        <v>4301031202</v>
      </c>
      <c r="D191" s="383">
        <v>4680115881679</v>
      </c>
      <c r="E191" s="384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6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3">
        <v>4680115880191</v>
      </c>
      <c r="E192" s="384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3">
        <v>4680115883963</v>
      </c>
      <c r="E193" s="384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idden="1" x14ac:dyDescent="0.2">
      <c r="A194" s="385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7"/>
      <c r="P194" s="380" t="s">
        <v>69</v>
      </c>
      <c r="Q194" s="381"/>
      <c r="R194" s="381"/>
      <c r="S194" s="381"/>
      <c r="T194" s="381"/>
      <c r="U194" s="381"/>
      <c r="V194" s="382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0</v>
      </c>
      <c r="Y194" s="376">
        <f>IFERROR(Y186/H186,"0")+IFERROR(Y187/H187,"0")+IFERROR(Y188/H188,"0")+IFERROR(Y189/H189,"0")+IFERROR(Y190/H190,"0")+IFERROR(Y191/H191,"0")+IFERROR(Y192/H192,"0")+IFERROR(Y193/H193,"0")</f>
        <v>0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77"/>
      <c r="AB194" s="377"/>
      <c r="AC194" s="377"/>
    </row>
    <row r="195" spans="1:68" hidden="1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7"/>
      <c r="P195" s="380" t="s">
        <v>69</v>
      </c>
      <c r="Q195" s="381"/>
      <c r="R195" s="381"/>
      <c r="S195" s="381"/>
      <c r="T195" s="381"/>
      <c r="U195" s="381"/>
      <c r="V195" s="382"/>
      <c r="W195" s="37" t="s">
        <v>68</v>
      </c>
      <c r="X195" s="376">
        <f>IFERROR(SUM(X186:X193),"0")</f>
        <v>0</v>
      </c>
      <c r="Y195" s="376">
        <f>IFERROR(SUM(Y186:Y193),"0")</f>
        <v>0</v>
      </c>
      <c r="Z195" s="37"/>
      <c r="AA195" s="377"/>
      <c r="AB195" s="377"/>
      <c r="AC195" s="377"/>
    </row>
    <row r="196" spans="1:68" ht="16.5" hidden="1" customHeight="1" x14ac:dyDescent="0.25">
      <c r="A196" s="421" t="s">
        <v>271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69"/>
      <c r="AB196" s="369"/>
      <c r="AC196" s="369"/>
    </row>
    <row r="197" spans="1:68" ht="14.25" hidden="1" customHeight="1" x14ac:dyDescent="0.25">
      <c r="A197" s="419" t="s">
        <v>109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86"/>
      <c r="AA197" s="370"/>
      <c r="AB197" s="370"/>
      <c r="AC197" s="370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3">
        <v>4680115881402</v>
      </c>
      <c r="E198" s="384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3">
        <v>4680115881396</v>
      </c>
      <c r="E199" s="384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85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7"/>
      <c r="P200" s="380" t="s">
        <v>69</v>
      </c>
      <c r="Q200" s="381"/>
      <c r="R200" s="381"/>
      <c r="S200" s="381"/>
      <c r="T200" s="381"/>
      <c r="U200" s="381"/>
      <c r="V200" s="382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7"/>
      <c r="P201" s="380" t="s">
        <v>69</v>
      </c>
      <c r="Q201" s="381"/>
      <c r="R201" s="381"/>
      <c r="S201" s="381"/>
      <c r="T201" s="381"/>
      <c r="U201" s="381"/>
      <c r="V201" s="382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419" t="s">
        <v>142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370"/>
      <c r="AB202" s="370"/>
      <c r="AC202" s="370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3">
        <v>4680115882935</v>
      </c>
      <c r="E203" s="384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3">
        <v>4680115880764</v>
      </c>
      <c r="E204" s="384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85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7"/>
      <c r="P205" s="380" t="s">
        <v>69</v>
      </c>
      <c r="Q205" s="381"/>
      <c r="R205" s="381"/>
      <c r="S205" s="381"/>
      <c r="T205" s="381"/>
      <c r="U205" s="381"/>
      <c r="V205" s="382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7"/>
      <c r="P206" s="380" t="s">
        <v>69</v>
      </c>
      <c r="Q206" s="381"/>
      <c r="R206" s="381"/>
      <c r="S206" s="381"/>
      <c r="T206" s="381"/>
      <c r="U206" s="381"/>
      <c r="V206" s="382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419" t="s">
        <v>63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86"/>
      <c r="AA207" s="370"/>
      <c r="AB207" s="370"/>
      <c r="AC207" s="370"/>
    </row>
    <row r="208" spans="1:68" ht="27" hidden="1" customHeight="1" x14ac:dyDescent="0.25">
      <c r="A208" s="54" t="s">
        <v>280</v>
      </c>
      <c r="B208" s="54" t="s">
        <v>281</v>
      </c>
      <c r="C208" s="31">
        <v>4301031224</v>
      </c>
      <c r="D208" s="383">
        <v>4680115882683</v>
      </c>
      <c r="E208" s="384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hidden="1" customHeight="1" x14ac:dyDescent="0.25">
      <c r="A209" s="54" t="s">
        <v>282</v>
      </c>
      <c r="B209" s="54" t="s">
        <v>283</v>
      </c>
      <c r="C209" s="31">
        <v>4301031230</v>
      </c>
      <c r="D209" s="383">
        <v>4680115882690</v>
      </c>
      <c r="E209" s="384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74">
        <v>0</v>
      </c>
      <c r="Y209" s="375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284</v>
      </c>
      <c r="B210" s="54" t="s">
        <v>285</v>
      </c>
      <c r="C210" s="31">
        <v>4301031220</v>
      </c>
      <c r="D210" s="383">
        <v>4680115882669</v>
      </c>
      <c r="E210" s="384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286</v>
      </c>
      <c r="B211" s="54" t="s">
        <v>287</v>
      </c>
      <c r="C211" s="31">
        <v>4301031221</v>
      </c>
      <c r="D211" s="383">
        <v>4680115882676</v>
      </c>
      <c r="E211" s="384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3">
        <v>4680115884014</v>
      </c>
      <c r="E212" s="384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3">
        <v>4680115884007</v>
      </c>
      <c r="E213" s="384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3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3">
        <v>4680115884038</v>
      </c>
      <c r="E214" s="384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3">
        <v>4680115884021</v>
      </c>
      <c r="E215" s="384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385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7"/>
      <c r="P216" s="380" t="s">
        <v>69</v>
      </c>
      <c r="Q216" s="381"/>
      <c r="R216" s="381"/>
      <c r="S216" s="381"/>
      <c r="T216" s="381"/>
      <c r="U216" s="381"/>
      <c r="V216" s="382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0</v>
      </c>
      <c r="Y216" s="376">
        <f>IFERROR(Y208/H208,"0")+IFERROR(Y209/H209,"0")+IFERROR(Y210/H210,"0")+IFERROR(Y211/H211,"0")+IFERROR(Y212/H212,"0")+IFERROR(Y213/H213,"0")+IFERROR(Y214/H214,"0")+IFERROR(Y215/H215,"0")</f>
        <v>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77"/>
      <c r="AB216" s="377"/>
      <c r="AC216" s="377"/>
    </row>
    <row r="217" spans="1:68" hidden="1" x14ac:dyDescent="0.2">
      <c r="A217" s="386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7"/>
      <c r="P217" s="380" t="s">
        <v>69</v>
      </c>
      <c r="Q217" s="381"/>
      <c r="R217" s="381"/>
      <c r="S217" s="381"/>
      <c r="T217" s="381"/>
      <c r="U217" s="381"/>
      <c r="V217" s="382"/>
      <c r="W217" s="37" t="s">
        <v>68</v>
      </c>
      <c r="X217" s="376">
        <f>IFERROR(SUM(X208:X215),"0")</f>
        <v>0</v>
      </c>
      <c r="Y217" s="376">
        <f>IFERROR(SUM(Y208:Y215),"0")</f>
        <v>0</v>
      </c>
      <c r="Z217" s="37"/>
      <c r="AA217" s="377"/>
      <c r="AB217" s="377"/>
      <c r="AC217" s="377"/>
    </row>
    <row r="218" spans="1:68" ht="14.25" hidden="1" customHeight="1" x14ac:dyDescent="0.25">
      <c r="A218" s="419" t="s">
        <v>71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386"/>
      <c r="AA218" s="370"/>
      <c r="AB218" s="370"/>
      <c r="AC218" s="370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3">
        <v>4680115881594</v>
      </c>
      <c r="E219" s="384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298</v>
      </c>
      <c r="B220" s="54" t="s">
        <v>299</v>
      </c>
      <c r="C220" s="31">
        <v>4301051754</v>
      </c>
      <c r="D220" s="383">
        <v>4680115880962</v>
      </c>
      <c r="E220" s="384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3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9"/>
      <c r="R220" s="389"/>
      <c r="S220" s="389"/>
      <c r="T220" s="390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3">
        <v>4680115881617</v>
      </c>
      <c r="E221" s="384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302</v>
      </c>
      <c r="B222" s="54" t="s">
        <v>303</v>
      </c>
      <c r="C222" s="31">
        <v>4301051632</v>
      </c>
      <c r="D222" s="383">
        <v>4680115880573</v>
      </c>
      <c r="E222" s="384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304</v>
      </c>
      <c r="B223" s="54" t="s">
        <v>305</v>
      </c>
      <c r="C223" s="31">
        <v>4301051407</v>
      </c>
      <c r="D223" s="383">
        <v>4680115882195</v>
      </c>
      <c r="E223" s="384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74">
        <v>0</v>
      </c>
      <c r="Y223" s="375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3">
        <v>4680115882607</v>
      </c>
      <c r="E224" s="384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308</v>
      </c>
      <c r="B225" s="54" t="s">
        <v>309</v>
      </c>
      <c r="C225" s="31">
        <v>4301051630</v>
      </c>
      <c r="D225" s="383">
        <v>4680115880092</v>
      </c>
      <c r="E225" s="384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74">
        <v>0</v>
      </c>
      <c r="Y225" s="37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4301051631</v>
      </c>
      <c r="D226" s="383">
        <v>4680115880221</v>
      </c>
      <c r="E226" s="384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3">
        <v>4680115882942</v>
      </c>
      <c r="E227" s="384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9"/>
      <c r="R227" s="389"/>
      <c r="S227" s="389"/>
      <c r="T227" s="390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314</v>
      </c>
      <c r="B228" s="54" t="s">
        <v>315</v>
      </c>
      <c r="C228" s="31">
        <v>4301051753</v>
      </c>
      <c r="D228" s="383">
        <v>4680115880504</v>
      </c>
      <c r="E228" s="384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9"/>
      <c r="R228" s="389"/>
      <c r="S228" s="389"/>
      <c r="T228" s="390"/>
      <c r="U228" s="34"/>
      <c r="V228" s="34"/>
      <c r="W228" s="35" t="s">
        <v>68</v>
      </c>
      <c r="X228" s="374">
        <v>0</v>
      </c>
      <c r="Y228" s="375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4301051410</v>
      </c>
      <c r="D229" s="383">
        <v>4680115882164</v>
      </c>
      <c r="E229" s="384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idden="1" x14ac:dyDescent="0.2">
      <c r="A230" s="385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7"/>
      <c r="P230" s="380" t="s">
        <v>69</v>
      </c>
      <c r="Q230" s="381"/>
      <c r="R230" s="381"/>
      <c r="S230" s="381"/>
      <c r="T230" s="381"/>
      <c r="U230" s="381"/>
      <c r="V230" s="382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377"/>
      <c r="AB230" s="377"/>
      <c r="AC230" s="377"/>
    </row>
    <row r="231" spans="1:68" hidden="1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7"/>
      <c r="P231" s="380" t="s">
        <v>69</v>
      </c>
      <c r="Q231" s="381"/>
      <c r="R231" s="381"/>
      <c r="S231" s="381"/>
      <c r="T231" s="381"/>
      <c r="U231" s="381"/>
      <c r="V231" s="382"/>
      <c r="W231" s="37" t="s">
        <v>68</v>
      </c>
      <c r="X231" s="376">
        <f>IFERROR(SUM(X219:X229),"0")</f>
        <v>0</v>
      </c>
      <c r="Y231" s="376">
        <f>IFERROR(SUM(Y219:Y229),"0")</f>
        <v>0</v>
      </c>
      <c r="Z231" s="37"/>
      <c r="AA231" s="377"/>
      <c r="AB231" s="377"/>
      <c r="AC231" s="377"/>
    </row>
    <row r="232" spans="1:68" ht="14.25" hidden="1" customHeight="1" x14ac:dyDescent="0.25">
      <c r="A232" s="419" t="s">
        <v>163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86"/>
      <c r="AA232" s="370"/>
      <c r="AB232" s="370"/>
      <c r="AC232" s="370"/>
    </row>
    <row r="233" spans="1:68" ht="16.5" hidden="1" customHeight="1" x14ac:dyDescent="0.25">
      <c r="A233" s="54" t="s">
        <v>318</v>
      </c>
      <c r="B233" s="54" t="s">
        <v>319</v>
      </c>
      <c r="C233" s="31">
        <v>4301060360</v>
      </c>
      <c r="D233" s="383">
        <v>4680115882874</v>
      </c>
      <c r="E233" s="384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4301060404</v>
      </c>
      <c r="D234" s="383">
        <v>4680115882874</v>
      </c>
      <c r="E234" s="384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3">
        <v>4680115884434</v>
      </c>
      <c r="E235" s="384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323</v>
      </c>
      <c r="B236" s="54" t="s">
        <v>324</v>
      </c>
      <c r="C236" s="31">
        <v>4301060375</v>
      </c>
      <c r="D236" s="383">
        <v>4680115880818</v>
      </c>
      <c r="E236" s="384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9"/>
      <c r="R236" s="389"/>
      <c r="S236" s="389"/>
      <c r="T236" s="390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hidden="1" customHeight="1" x14ac:dyDescent="0.25">
      <c r="A237" s="54" t="s">
        <v>325</v>
      </c>
      <c r="B237" s="54" t="s">
        <v>326</v>
      </c>
      <c r="C237" s="31">
        <v>4301060389</v>
      </c>
      <c r="D237" s="383">
        <v>4680115880801</v>
      </c>
      <c r="E237" s="384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385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7"/>
      <c r="P238" s="380" t="s">
        <v>69</v>
      </c>
      <c r="Q238" s="381"/>
      <c r="R238" s="381"/>
      <c r="S238" s="381"/>
      <c r="T238" s="381"/>
      <c r="U238" s="381"/>
      <c r="V238" s="382"/>
      <c r="W238" s="37" t="s">
        <v>70</v>
      </c>
      <c r="X238" s="376">
        <f>IFERROR(X233/H233,"0")+IFERROR(X234/H234,"0")+IFERROR(X235/H235,"0")+IFERROR(X236/H236,"0")+IFERROR(X237/H237,"0")</f>
        <v>0</v>
      </c>
      <c r="Y238" s="376">
        <f>IFERROR(Y233/H233,"0")+IFERROR(Y234/H234,"0")+IFERROR(Y235/H235,"0")+IFERROR(Y236/H236,"0")+IFERROR(Y237/H237,"0")</f>
        <v>0</v>
      </c>
      <c r="Z238" s="376">
        <f>IFERROR(IF(Z233="",0,Z233),"0")+IFERROR(IF(Z234="",0,Z234),"0")+IFERROR(IF(Z235="",0,Z235),"0")+IFERROR(IF(Z236="",0,Z236),"0")+IFERROR(IF(Z237="",0,Z237),"0")</f>
        <v>0</v>
      </c>
      <c r="AA238" s="377"/>
      <c r="AB238" s="377"/>
      <c r="AC238" s="377"/>
    </row>
    <row r="239" spans="1:68" hidden="1" x14ac:dyDescent="0.2">
      <c r="A239" s="386"/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7"/>
      <c r="P239" s="380" t="s">
        <v>69</v>
      </c>
      <c r="Q239" s="381"/>
      <c r="R239" s="381"/>
      <c r="S239" s="381"/>
      <c r="T239" s="381"/>
      <c r="U239" s="381"/>
      <c r="V239" s="382"/>
      <c r="W239" s="37" t="s">
        <v>68</v>
      </c>
      <c r="X239" s="376">
        <f>IFERROR(SUM(X233:X237),"0")</f>
        <v>0</v>
      </c>
      <c r="Y239" s="376">
        <f>IFERROR(SUM(Y233:Y237),"0")</f>
        <v>0</v>
      </c>
      <c r="Z239" s="37"/>
      <c r="AA239" s="377"/>
      <c r="AB239" s="377"/>
      <c r="AC239" s="377"/>
    </row>
    <row r="240" spans="1:68" ht="16.5" hidden="1" customHeight="1" x14ac:dyDescent="0.25">
      <c r="A240" s="421" t="s">
        <v>327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69"/>
      <c r="AB240" s="369"/>
      <c r="AC240" s="369"/>
    </row>
    <row r="241" spans="1:68" ht="14.25" hidden="1" customHeight="1" x14ac:dyDescent="0.25">
      <c r="A241" s="419" t="s">
        <v>109</v>
      </c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6"/>
      <c r="V241" s="386"/>
      <c r="W241" s="386"/>
      <c r="X241" s="386"/>
      <c r="Y241" s="386"/>
      <c r="Z241" s="386"/>
      <c r="AA241" s="370"/>
      <c r="AB241" s="370"/>
      <c r="AC241" s="370"/>
    </row>
    <row r="242" spans="1:68" ht="27" hidden="1" customHeight="1" x14ac:dyDescent="0.25">
      <c r="A242" s="54" t="s">
        <v>328</v>
      </c>
      <c r="B242" s="54" t="s">
        <v>329</v>
      </c>
      <c r="C242" s="31">
        <v>4301011717</v>
      </c>
      <c r="D242" s="383">
        <v>4680115884274</v>
      </c>
      <c r="E242" s="384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4301011945</v>
      </c>
      <c r="D243" s="383">
        <v>4680115884274</v>
      </c>
      <c r="E243" s="384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3">
        <v>4680115884298</v>
      </c>
      <c r="E244" s="384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333</v>
      </c>
      <c r="B245" s="54" t="s">
        <v>334</v>
      </c>
      <c r="C245" s="31">
        <v>4301011733</v>
      </c>
      <c r="D245" s="383">
        <v>4680115884250</v>
      </c>
      <c r="E245" s="384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4301011944</v>
      </c>
      <c r="D246" s="383">
        <v>4680115884250</v>
      </c>
      <c r="E246" s="384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2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3">
        <v>4680115884281</v>
      </c>
      <c r="E247" s="384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3">
        <v>4680115884199</v>
      </c>
      <c r="E248" s="384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340</v>
      </c>
      <c r="B249" s="54" t="s">
        <v>341</v>
      </c>
      <c r="C249" s="31">
        <v>4301011716</v>
      </c>
      <c r="D249" s="383">
        <v>4680115884267</v>
      </c>
      <c r="E249" s="384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385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7"/>
      <c r="P250" s="380" t="s">
        <v>69</v>
      </c>
      <c r="Q250" s="381"/>
      <c r="R250" s="381"/>
      <c r="S250" s="381"/>
      <c r="T250" s="381"/>
      <c r="U250" s="381"/>
      <c r="V250" s="382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hidden="1" x14ac:dyDescent="0.2">
      <c r="A251" s="386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7"/>
      <c r="P251" s="380" t="s">
        <v>69</v>
      </c>
      <c r="Q251" s="381"/>
      <c r="R251" s="381"/>
      <c r="S251" s="381"/>
      <c r="T251" s="381"/>
      <c r="U251" s="381"/>
      <c r="V251" s="382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hidden="1" customHeight="1" x14ac:dyDescent="0.25">
      <c r="A252" s="421" t="s">
        <v>342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69"/>
      <c r="AB252" s="369"/>
      <c r="AC252" s="369"/>
    </row>
    <row r="253" spans="1:68" ht="14.25" hidden="1" customHeight="1" x14ac:dyDescent="0.25">
      <c r="A253" s="419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86"/>
      <c r="AA253" s="370"/>
      <c r="AB253" s="370"/>
      <c r="AC253" s="370"/>
    </row>
    <row r="254" spans="1:68" ht="27" hidden="1" customHeight="1" x14ac:dyDescent="0.25">
      <c r="A254" s="54" t="s">
        <v>343</v>
      </c>
      <c r="B254" s="54" t="s">
        <v>344</v>
      </c>
      <c r="C254" s="31">
        <v>4301011826</v>
      </c>
      <c r="D254" s="383">
        <v>4680115884137</v>
      </c>
      <c r="E254" s="384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5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4301011942</v>
      </c>
      <c r="D255" s="383">
        <v>4680115884137</v>
      </c>
      <c r="E255" s="384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3">
        <v>4680115884236</v>
      </c>
      <c r="E256" s="384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3">
        <v>4680115884175</v>
      </c>
      <c r="E257" s="384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350</v>
      </c>
      <c r="B258" s="54" t="s">
        <v>351</v>
      </c>
      <c r="C258" s="31">
        <v>4301011824</v>
      </c>
      <c r="D258" s="383">
        <v>4680115884144</v>
      </c>
      <c r="E258" s="384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3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3">
        <v>4680115885288</v>
      </c>
      <c r="E259" s="384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9"/>
      <c r="R259" s="389"/>
      <c r="S259" s="389"/>
      <c r="T259" s="390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3">
        <v>4680115884182</v>
      </c>
      <c r="E260" s="384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3">
        <v>4680115884205</v>
      </c>
      <c r="E261" s="384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385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7"/>
      <c r="P262" s="380" t="s">
        <v>69</v>
      </c>
      <c r="Q262" s="381"/>
      <c r="R262" s="381"/>
      <c r="S262" s="381"/>
      <c r="T262" s="381"/>
      <c r="U262" s="381"/>
      <c r="V262" s="382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hidden="1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7"/>
      <c r="P263" s="380" t="s">
        <v>69</v>
      </c>
      <c r="Q263" s="381"/>
      <c r="R263" s="381"/>
      <c r="S263" s="381"/>
      <c r="T263" s="381"/>
      <c r="U263" s="381"/>
      <c r="V263" s="382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hidden="1" customHeight="1" x14ac:dyDescent="0.25">
      <c r="A264" s="421" t="s">
        <v>358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69"/>
      <c r="AB264" s="369"/>
      <c r="AC264" s="369"/>
    </row>
    <row r="265" spans="1:68" ht="14.25" hidden="1" customHeight="1" x14ac:dyDescent="0.25">
      <c r="A265" s="419" t="s">
        <v>109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386"/>
      <c r="Z265" s="386"/>
      <c r="AA265" s="370"/>
      <c r="AB265" s="370"/>
      <c r="AC265" s="370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3">
        <v>4680115885837</v>
      </c>
      <c r="E266" s="384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9"/>
      <c r="R266" s="389"/>
      <c r="S266" s="389"/>
      <c r="T266" s="390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3">
        <v>4680115885806</v>
      </c>
      <c r="E267" s="384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9"/>
      <c r="R267" s="389"/>
      <c r="S267" s="389"/>
      <c r="T267" s="390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3">
        <v>4680115885851</v>
      </c>
      <c r="E268" s="384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9"/>
      <c r="R268" s="389"/>
      <c r="S268" s="389"/>
      <c r="T268" s="390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3">
        <v>4680115885844</v>
      </c>
      <c r="E269" s="384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9"/>
      <c r="R269" s="389"/>
      <c r="S269" s="389"/>
      <c r="T269" s="390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3">
        <v>4680115885820</v>
      </c>
      <c r="E270" s="384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9"/>
      <c r="R270" s="389"/>
      <c r="S270" s="389"/>
      <c r="T270" s="390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85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7"/>
      <c r="P271" s="380" t="s">
        <v>69</v>
      </c>
      <c r="Q271" s="381"/>
      <c r="R271" s="381"/>
      <c r="S271" s="381"/>
      <c r="T271" s="381"/>
      <c r="U271" s="381"/>
      <c r="V271" s="382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7"/>
      <c r="P272" s="380" t="s">
        <v>69</v>
      </c>
      <c r="Q272" s="381"/>
      <c r="R272" s="381"/>
      <c r="S272" s="381"/>
      <c r="T272" s="381"/>
      <c r="U272" s="381"/>
      <c r="V272" s="382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421" t="s">
        <v>369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69"/>
      <c r="AB273" s="369"/>
      <c r="AC273" s="369"/>
    </row>
    <row r="274" spans="1:68" ht="14.25" hidden="1" customHeight="1" x14ac:dyDescent="0.25">
      <c r="A274" s="419" t="s">
        <v>109</v>
      </c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  <c r="X274" s="386"/>
      <c r="Y274" s="386"/>
      <c r="Z274" s="386"/>
      <c r="AA274" s="370"/>
      <c r="AB274" s="370"/>
      <c r="AC274" s="370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3">
        <v>4680115885707</v>
      </c>
      <c r="E275" s="384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85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7"/>
      <c r="P276" s="380" t="s">
        <v>69</v>
      </c>
      <c r="Q276" s="381"/>
      <c r="R276" s="381"/>
      <c r="S276" s="381"/>
      <c r="T276" s="381"/>
      <c r="U276" s="381"/>
      <c r="V276" s="382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7"/>
      <c r="P277" s="380" t="s">
        <v>69</v>
      </c>
      <c r="Q277" s="381"/>
      <c r="R277" s="381"/>
      <c r="S277" s="381"/>
      <c r="T277" s="381"/>
      <c r="U277" s="381"/>
      <c r="V277" s="382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421" t="s">
        <v>372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69"/>
      <c r="AB278" s="369"/>
      <c r="AC278" s="369"/>
    </row>
    <row r="279" spans="1:68" ht="14.25" hidden="1" customHeight="1" x14ac:dyDescent="0.25">
      <c r="A279" s="419" t="s">
        <v>109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86"/>
      <c r="AA279" s="370"/>
      <c r="AB279" s="370"/>
      <c r="AC279" s="370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3">
        <v>4607091383423</v>
      </c>
      <c r="E280" s="384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3">
        <v>4680115885691</v>
      </c>
      <c r="E281" s="384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9"/>
      <c r="R281" s="389"/>
      <c r="S281" s="389"/>
      <c r="T281" s="390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3">
        <v>4680115885660</v>
      </c>
      <c r="E282" s="384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9"/>
      <c r="R282" s="389"/>
      <c r="S282" s="389"/>
      <c r="T282" s="390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85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7"/>
      <c r="P283" s="380" t="s">
        <v>69</v>
      </c>
      <c r="Q283" s="381"/>
      <c r="R283" s="381"/>
      <c r="S283" s="381"/>
      <c r="T283" s="381"/>
      <c r="U283" s="381"/>
      <c r="V283" s="382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7"/>
      <c r="P284" s="380" t="s">
        <v>69</v>
      </c>
      <c r="Q284" s="381"/>
      <c r="R284" s="381"/>
      <c r="S284" s="381"/>
      <c r="T284" s="381"/>
      <c r="U284" s="381"/>
      <c r="V284" s="382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421" t="s">
        <v>379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69"/>
      <c r="AB285" s="369"/>
      <c r="AC285" s="369"/>
    </row>
    <row r="286" spans="1:68" ht="14.25" hidden="1" customHeight="1" x14ac:dyDescent="0.25">
      <c r="A286" s="419" t="s">
        <v>71</v>
      </c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386"/>
      <c r="Z286" s="386"/>
      <c r="AA286" s="370"/>
      <c r="AB286" s="370"/>
      <c r="AC286" s="370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3">
        <v>4680115881556</v>
      </c>
      <c r="E287" s="384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3">
        <v>4680115881037</v>
      </c>
      <c r="E288" s="384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384</v>
      </c>
      <c r="B289" s="54" t="s">
        <v>385</v>
      </c>
      <c r="C289" s="31">
        <v>4301051487</v>
      </c>
      <c r="D289" s="383">
        <v>4680115881228</v>
      </c>
      <c r="E289" s="384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74">
        <v>0</v>
      </c>
      <c r="Y289" s="375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386</v>
      </c>
      <c r="B290" s="54" t="s">
        <v>387</v>
      </c>
      <c r="C290" s="31">
        <v>4301051384</v>
      </c>
      <c r="D290" s="383">
        <v>4680115881211</v>
      </c>
      <c r="E290" s="384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74">
        <v>0</v>
      </c>
      <c r="Y290" s="375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3">
        <v>4680115881020</v>
      </c>
      <c r="E291" s="384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385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7"/>
      <c r="P292" s="380" t="s">
        <v>69</v>
      </c>
      <c r="Q292" s="381"/>
      <c r="R292" s="381"/>
      <c r="S292" s="381"/>
      <c r="T292" s="381"/>
      <c r="U292" s="381"/>
      <c r="V292" s="382"/>
      <c r="W292" s="37" t="s">
        <v>70</v>
      </c>
      <c r="X292" s="376">
        <f>IFERROR(X287/H287,"0")+IFERROR(X288/H288,"0")+IFERROR(X289/H289,"0")+IFERROR(X290/H290,"0")+IFERROR(X291/H291,"0")</f>
        <v>0</v>
      </c>
      <c r="Y292" s="376">
        <f>IFERROR(Y287/H287,"0")+IFERROR(Y288/H288,"0")+IFERROR(Y289/H289,"0")+IFERROR(Y290/H290,"0")+IFERROR(Y291/H291,"0")</f>
        <v>0</v>
      </c>
      <c r="Z292" s="376">
        <f>IFERROR(IF(Z287="",0,Z287),"0")+IFERROR(IF(Z288="",0,Z288),"0")+IFERROR(IF(Z289="",0,Z289),"0")+IFERROR(IF(Z290="",0,Z290),"0")+IFERROR(IF(Z291="",0,Z291),"0")</f>
        <v>0</v>
      </c>
      <c r="AA292" s="377"/>
      <c r="AB292" s="377"/>
      <c r="AC292" s="377"/>
    </row>
    <row r="293" spans="1:68" hidden="1" x14ac:dyDescent="0.2">
      <c r="A293" s="386"/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7"/>
      <c r="P293" s="380" t="s">
        <v>69</v>
      </c>
      <c r="Q293" s="381"/>
      <c r="R293" s="381"/>
      <c r="S293" s="381"/>
      <c r="T293" s="381"/>
      <c r="U293" s="381"/>
      <c r="V293" s="382"/>
      <c r="W293" s="37" t="s">
        <v>68</v>
      </c>
      <c r="X293" s="376">
        <f>IFERROR(SUM(X287:X291),"0")</f>
        <v>0</v>
      </c>
      <c r="Y293" s="376">
        <f>IFERROR(SUM(Y287:Y291),"0")</f>
        <v>0</v>
      </c>
      <c r="Z293" s="37"/>
      <c r="AA293" s="377"/>
      <c r="AB293" s="377"/>
      <c r="AC293" s="377"/>
    </row>
    <row r="294" spans="1:68" ht="16.5" hidden="1" customHeight="1" x14ac:dyDescent="0.25">
      <c r="A294" s="421" t="s">
        <v>390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69"/>
      <c r="AB294" s="369"/>
      <c r="AC294" s="369"/>
    </row>
    <row r="295" spans="1:68" ht="14.25" hidden="1" customHeight="1" x14ac:dyDescent="0.25">
      <c r="A295" s="419" t="s">
        <v>71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386"/>
      <c r="AA295" s="370"/>
      <c r="AB295" s="370"/>
      <c r="AC295" s="370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3">
        <v>4680115884618</v>
      </c>
      <c r="E296" s="384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85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7"/>
      <c r="P297" s="380" t="s">
        <v>69</v>
      </c>
      <c r="Q297" s="381"/>
      <c r="R297" s="381"/>
      <c r="S297" s="381"/>
      <c r="T297" s="381"/>
      <c r="U297" s="381"/>
      <c r="V297" s="382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86"/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7"/>
      <c r="P298" s="380" t="s">
        <v>69</v>
      </c>
      <c r="Q298" s="381"/>
      <c r="R298" s="381"/>
      <c r="S298" s="381"/>
      <c r="T298" s="381"/>
      <c r="U298" s="381"/>
      <c r="V298" s="382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421" t="s">
        <v>393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69"/>
      <c r="AB299" s="369"/>
      <c r="AC299" s="369"/>
    </row>
    <row r="300" spans="1:68" ht="14.25" hidden="1" customHeight="1" x14ac:dyDescent="0.25">
      <c r="A300" s="419" t="s">
        <v>109</v>
      </c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70"/>
      <c r="AB300" s="370"/>
      <c r="AC300" s="370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3">
        <v>4680115882973</v>
      </c>
      <c r="E301" s="384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8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85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7"/>
      <c r="P302" s="380" t="s">
        <v>69</v>
      </c>
      <c r="Q302" s="381"/>
      <c r="R302" s="381"/>
      <c r="S302" s="381"/>
      <c r="T302" s="381"/>
      <c r="U302" s="381"/>
      <c r="V302" s="382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86"/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7"/>
      <c r="P303" s="380" t="s">
        <v>69</v>
      </c>
      <c r="Q303" s="381"/>
      <c r="R303" s="381"/>
      <c r="S303" s="381"/>
      <c r="T303" s="381"/>
      <c r="U303" s="381"/>
      <c r="V303" s="382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419" t="s">
        <v>63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70"/>
      <c r="AB304" s="370"/>
      <c r="AC304" s="370"/>
    </row>
    <row r="305" spans="1:68" ht="27" hidden="1" customHeight="1" x14ac:dyDescent="0.25">
      <c r="A305" s="54" t="s">
        <v>396</v>
      </c>
      <c r="B305" s="54" t="s">
        <v>397</v>
      </c>
      <c r="C305" s="31">
        <v>4301031305</v>
      </c>
      <c r="D305" s="383">
        <v>4607091389845</v>
      </c>
      <c r="E305" s="384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3">
        <v>4680115882881</v>
      </c>
      <c r="E306" s="384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85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7"/>
      <c r="P307" s="380" t="s">
        <v>69</v>
      </c>
      <c r="Q307" s="381"/>
      <c r="R307" s="381"/>
      <c r="S307" s="381"/>
      <c r="T307" s="381"/>
      <c r="U307" s="381"/>
      <c r="V307" s="382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hidden="1" x14ac:dyDescent="0.2">
      <c r="A308" s="386"/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7"/>
      <c r="P308" s="380" t="s">
        <v>69</v>
      </c>
      <c r="Q308" s="381"/>
      <c r="R308" s="381"/>
      <c r="S308" s="381"/>
      <c r="T308" s="381"/>
      <c r="U308" s="381"/>
      <c r="V308" s="382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hidden="1" customHeight="1" x14ac:dyDescent="0.25">
      <c r="A309" s="421" t="s">
        <v>400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69"/>
      <c r="AB309" s="369"/>
      <c r="AC309" s="369"/>
    </row>
    <row r="310" spans="1:68" ht="14.25" hidden="1" customHeight="1" x14ac:dyDescent="0.25">
      <c r="A310" s="419" t="s">
        <v>109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70"/>
      <c r="AB310" s="370"/>
      <c r="AC310" s="370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3">
        <v>4680115885615</v>
      </c>
      <c r="E311" s="384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3">
        <v>4680115885646</v>
      </c>
      <c r="E312" s="384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3">
        <v>4680115885554</v>
      </c>
      <c r="E313" s="384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3">
        <v>4680115885622</v>
      </c>
      <c r="E314" s="384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9"/>
      <c r="R314" s="389"/>
      <c r="S314" s="389"/>
      <c r="T314" s="390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3">
        <v>4680115881938</v>
      </c>
      <c r="E315" s="384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4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3">
        <v>4607091387346</v>
      </c>
      <c r="E316" s="384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3">
        <v>4680115885608</v>
      </c>
      <c r="E317" s="384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9"/>
      <c r="R317" s="389"/>
      <c r="S317" s="389"/>
      <c r="T317" s="390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85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7"/>
      <c r="P318" s="380" t="s">
        <v>69</v>
      </c>
      <c r="Q318" s="381"/>
      <c r="R318" s="381"/>
      <c r="S318" s="381"/>
      <c r="T318" s="381"/>
      <c r="U318" s="381"/>
      <c r="V318" s="382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7"/>
      <c r="P319" s="380" t="s">
        <v>69</v>
      </c>
      <c r="Q319" s="381"/>
      <c r="R319" s="381"/>
      <c r="S319" s="381"/>
      <c r="T319" s="381"/>
      <c r="U319" s="381"/>
      <c r="V319" s="382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419" t="s">
        <v>63</v>
      </c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70"/>
      <c r="AB320" s="370"/>
      <c r="AC320" s="370"/>
    </row>
    <row r="321" spans="1:68" ht="27" hidden="1" customHeight="1" x14ac:dyDescent="0.25">
      <c r="A321" s="54" t="s">
        <v>415</v>
      </c>
      <c r="B321" s="54" t="s">
        <v>416</v>
      </c>
      <c r="C321" s="31">
        <v>4301030878</v>
      </c>
      <c r="D321" s="383">
        <v>4607091387193</v>
      </c>
      <c r="E321" s="384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3">
        <v>4607091387230</v>
      </c>
      <c r="E322" s="384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3">
        <v>4607091387292</v>
      </c>
      <c r="E323" s="384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3">
        <v>4607091387285</v>
      </c>
      <c r="E324" s="384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385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7"/>
      <c r="P325" s="380" t="s">
        <v>69</v>
      </c>
      <c r="Q325" s="381"/>
      <c r="R325" s="381"/>
      <c r="S325" s="381"/>
      <c r="T325" s="381"/>
      <c r="U325" s="381"/>
      <c r="V325" s="382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hidden="1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7"/>
      <c r="P326" s="380" t="s">
        <v>69</v>
      </c>
      <c r="Q326" s="381"/>
      <c r="R326" s="381"/>
      <c r="S326" s="381"/>
      <c r="T326" s="381"/>
      <c r="U326" s="381"/>
      <c r="V326" s="382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hidden="1" customHeight="1" x14ac:dyDescent="0.25">
      <c r="A327" s="419" t="s">
        <v>71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70"/>
      <c r="AB327" s="370"/>
      <c r="AC327" s="370"/>
    </row>
    <row r="328" spans="1:68" ht="16.5" hidden="1" customHeight="1" x14ac:dyDescent="0.25">
      <c r="A328" s="54" t="s">
        <v>423</v>
      </c>
      <c r="B328" s="54" t="s">
        <v>424</v>
      </c>
      <c r="C328" s="31">
        <v>4301051100</v>
      </c>
      <c r="D328" s="383">
        <v>4607091387766</v>
      </c>
      <c r="E328" s="384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3">
        <v>4607091387957</v>
      </c>
      <c r="E329" s="384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3">
        <v>4607091387964</v>
      </c>
      <c r="E330" s="384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3">
        <v>4680115884588</v>
      </c>
      <c r="E331" s="384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3">
        <v>4607091387537</v>
      </c>
      <c r="E332" s="384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3">
        <v>4607091387513</v>
      </c>
      <c r="E333" s="384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385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7"/>
      <c r="P334" s="380" t="s">
        <v>69</v>
      </c>
      <c r="Q334" s="381"/>
      <c r="R334" s="381"/>
      <c r="S334" s="381"/>
      <c r="T334" s="381"/>
      <c r="U334" s="381"/>
      <c r="V334" s="382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hidden="1" x14ac:dyDescent="0.2">
      <c r="A335" s="386"/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7"/>
      <c r="P335" s="380" t="s">
        <v>69</v>
      </c>
      <c r="Q335" s="381"/>
      <c r="R335" s="381"/>
      <c r="S335" s="381"/>
      <c r="T335" s="381"/>
      <c r="U335" s="381"/>
      <c r="V335" s="382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hidden="1" customHeight="1" x14ac:dyDescent="0.25">
      <c r="A336" s="419" t="s">
        <v>163</v>
      </c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70"/>
      <c r="AB336" s="370"/>
      <c r="AC336" s="370"/>
    </row>
    <row r="337" spans="1:68" ht="16.5" hidden="1" customHeight="1" x14ac:dyDescent="0.25">
      <c r="A337" s="54" t="s">
        <v>435</v>
      </c>
      <c r="B337" s="54" t="s">
        <v>436</v>
      </c>
      <c r="C337" s="31">
        <v>4301060379</v>
      </c>
      <c r="D337" s="383">
        <v>4607091380880</v>
      </c>
      <c r="E337" s="384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9"/>
      <c r="R337" s="389"/>
      <c r="S337" s="389"/>
      <c r="T337" s="390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437</v>
      </c>
      <c r="B338" s="54" t="s">
        <v>438</v>
      </c>
      <c r="C338" s="31">
        <v>4301060308</v>
      </c>
      <c r="D338" s="383">
        <v>4607091384482</v>
      </c>
      <c r="E338" s="384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74">
        <v>0</v>
      </c>
      <c r="Y338" s="375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hidden="1" customHeight="1" x14ac:dyDescent="0.25">
      <c r="A339" s="54" t="s">
        <v>439</v>
      </c>
      <c r="B339" s="54" t="s">
        <v>440</v>
      </c>
      <c r="C339" s="31">
        <v>4301060325</v>
      </c>
      <c r="D339" s="383">
        <v>4607091380897</v>
      </c>
      <c r="E339" s="384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385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7"/>
      <c r="P340" s="380" t="s">
        <v>69</v>
      </c>
      <c r="Q340" s="381"/>
      <c r="R340" s="381"/>
      <c r="S340" s="381"/>
      <c r="T340" s="381"/>
      <c r="U340" s="381"/>
      <c r="V340" s="382"/>
      <c r="W340" s="37" t="s">
        <v>70</v>
      </c>
      <c r="X340" s="376">
        <f>IFERROR(X337/H337,"0")+IFERROR(X338/H338,"0")+IFERROR(X339/H339,"0")</f>
        <v>0</v>
      </c>
      <c r="Y340" s="376">
        <f>IFERROR(Y337/H337,"0")+IFERROR(Y338/H338,"0")+IFERROR(Y339/H339,"0")</f>
        <v>0</v>
      </c>
      <c r="Z340" s="376">
        <f>IFERROR(IF(Z337="",0,Z337),"0")+IFERROR(IF(Z338="",0,Z338),"0")+IFERROR(IF(Z339="",0,Z339),"0")</f>
        <v>0</v>
      </c>
      <c r="AA340" s="377"/>
      <c r="AB340" s="377"/>
      <c r="AC340" s="377"/>
    </row>
    <row r="341" spans="1:68" hidden="1" x14ac:dyDescent="0.2">
      <c r="A341" s="386"/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7"/>
      <c r="P341" s="380" t="s">
        <v>69</v>
      </c>
      <c r="Q341" s="381"/>
      <c r="R341" s="381"/>
      <c r="S341" s="381"/>
      <c r="T341" s="381"/>
      <c r="U341" s="381"/>
      <c r="V341" s="382"/>
      <c r="W341" s="37" t="s">
        <v>68</v>
      </c>
      <c r="X341" s="376">
        <f>IFERROR(SUM(X337:X339),"0")</f>
        <v>0</v>
      </c>
      <c r="Y341" s="376">
        <f>IFERROR(SUM(Y337:Y339),"0")</f>
        <v>0</v>
      </c>
      <c r="Z341" s="37"/>
      <c r="AA341" s="377"/>
      <c r="AB341" s="377"/>
      <c r="AC341" s="377"/>
    </row>
    <row r="342" spans="1:68" ht="14.25" hidden="1" customHeight="1" x14ac:dyDescent="0.25">
      <c r="A342" s="419" t="s">
        <v>95</v>
      </c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70"/>
      <c r="AB342" s="370"/>
      <c r="AC342" s="370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3">
        <v>4607091388374</v>
      </c>
      <c r="E343" s="384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74" t="s">
        <v>443</v>
      </c>
      <c r="Q343" s="389"/>
      <c r="R343" s="389"/>
      <c r="S343" s="389"/>
      <c r="T343" s="390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3">
        <v>4607091388381</v>
      </c>
      <c r="E344" s="384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6" t="s">
        <v>446</v>
      </c>
      <c r="Q344" s="389"/>
      <c r="R344" s="389"/>
      <c r="S344" s="389"/>
      <c r="T344" s="390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447</v>
      </c>
      <c r="B345" s="54" t="s">
        <v>448</v>
      </c>
      <c r="C345" s="31">
        <v>4301032015</v>
      </c>
      <c r="D345" s="383">
        <v>4607091383102</v>
      </c>
      <c r="E345" s="384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449</v>
      </c>
      <c r="B346" s="54" t="s">
        <v>450</v>
      </c>
      <c r="C346" s="31">
        <v>4301030233</v>
      </c>
      <c r="D346" s="383">
        <v>4607091388404</v>
      </c>
      <c r="E346" s="384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385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7"/>
      <c r="P347" s="380" t="s">
        <v>69</v>
      </c>
      <c r="Q347" s="381"/>
      <c r="R347" s="381"/>
      <c r="S347" s="381"/>
      <c r="T347" s="381"/>
      <c r="U347" s="381"/>
      <c r="V347" s="382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hidden="1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7"/>
      <c r="P348" s="380" t="s">
        <v>69</v>
      </c>
      <c r="Q348" s="381"/>
      <c r="R348" s="381"/>
      <c r="S348" s="381"/>
      <c r="T348" s="381"/>
      <c r="U348" s="381"/>
      <c r="V348" s="382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hidden="1" customHeight="1" x14ac:dyDescent="0.25">
      <c r="A349" s="419" t="s">
        <v>451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70"/>
      <c r="AB349" s="370"/>
      <c r="AC349" s="370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3">
        <v>4680115881808</v>
      </c>
      <c r="E350" s="384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3">
        <v>4680115881822</v>
      </c>
      <c r="E351" s="384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3">
        <v>4680115880016</v>
      </c>
      <c r="E352" s="384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85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7"/>
      <c r="P353" s="380" t="s">
        <v>69</v>
      </c>
      <c r="Q353" s="381"/>
      <c r="R353" s="381"/>
      <c r="S353" s="381"/>
      <c r="T353" s="381"/>
      <c r="U353" s="381"/>
      <c r="V353" s="382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8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7"/>
      <c r="P354" s="380" t="s">
        <v>69</v>
      </c>
      <c r="Q354" s="381"/>
      <c r="R354" s="381"/>
      <c r="S354" s="381"/>
      <c r="T354" s="381"/>
      <c r="U354" s="381"/>
      <c r="V354" s="382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421" t="s">
        <v>460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69"/>
      <c r="AB355" s="369"/>
      <c r="AC355" s="369"/>
    </row>
    <row r="356" spans="1:68" ht="14.25" hidden="1" customHeight="1" x14ac:dyDescent="0.25">
      <c r="A356" s="419" t="s">
        <v>63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70"/>
      <c r="AB356" s="370"/>
      <c r="AC356" s="370"/>
    </row>
    <row r="357" spans="1:68" ht="27" hidden="1" customHeight="1" x14ac:dyDescent="0.25">
      <c r="A357" s="54" t="s">
        <v>461</v>
      </c>
      <c r="B357" s="54" t="s">
        <v>462</v>
      </c>
      <c r="C357" s="31">
        <v>4301031066</v>
      </c>
      <c r="D357" s="383">
        <v>4607091383836</v>
      </c>
      <c r="E357" s="384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385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7"/>
      <c r="P358" s="380" t="s">
        <v>69</v>
      </c>
      <c r="Q358" s="381"/>
      <c r="R358" s="381"/>
      <c r="S358" s="381"/>
      <c r="T358" s="381"/>
      <c r="U358" s="381"/>
      <c r="V358" s="382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hidden="1" x14ac:dyDescent="0.2">
      <c r="A359" s="386"/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7"/>
      <c r="P359" s="380" t="s">
        <v>69</v>
      </c>
      <c r="Q359" s="381"/>
      <c r="R359" s="381"/>
      <c r="S359" s="381"/>
      <c r="T359" s="381"/>
      <c r="U359" s="381"/>
      <c r="V359" s="382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hidden="1" customHeight="1" x14ac:dyDescent="0.25">
      <c r="A360" s="419" t="s">
        <v>71</v>
      </c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70"/>
      <c r="AB360" s="370"/>
      <c r="AC360" s="370"/>
    </row>
    <row r="361" spans="1:68" ht="27" hidden="1" customHeight="1" x14ac:dyDescent="0.25">
      <c r="A361" s="54" t="s">
        <v>463</v>
      </c>
      <c r="B361" s="54" t="s">
        <v>464</v>
      </c>
      <c r="C361" s="31">
        <v>4301051142</v>
      </c>
      <c r="D361" s="383">
        <v>4607091387919</v>
      </c>
      <c r="E361" s="384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465</v>
      </c>
      <c r="B362" s="54" t="s">
        <v>466</v>
      </c>
      <c r="C362" s="31">
        <v>4301051461</v>
      </c>
      <c r="D362" s="383">
        <v>4680115883604</v>
      </c>
      <c r="E362" s="384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6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467</v>
      </c>
      <c r="B363" s="54" t="s">
        <v>468</v>
      </c>
      <c r="C363" s="31">
        <v>4301051485</v>
      </c>
      <c r="D363" s="383">
        <v>4680115883567</v>
      </c>
      <c r="E363" s="384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385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7"/>
      <c r="P364" s="380" t="s">
        <v>69</v>
      </c>
      <c r="Q364" s="381"/>
      <c r="R364" s="381"/>
      <c r="S364" s="381"/>
      <c r="T364" s="381"/>
      <c r="U364" s="381"/>
      <c r="V364" s="382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hidden="1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7"/>
      <c r="P365" s="380" t="s">
        <v>69</v>
      </c>
      <c r="Q365" s="381"/>
      <c r="R365" s="381"/>
      <c r="S365" s="381"/>
      <c r="T365" s="381"/>
      <c r="U365" s="381"/>
      <c r="V365" s="382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hidden="1" customHeight="1" x14ac:dyDescent="0.2">
      <c r="A366" s="440" t="s">
        <v>469</v>
      </c>
      <c r="B366" s="441"/>
      <c r="C366" s="441"/>
      <c r="D366" s="441"/>
      <c r="E366" s="441"/>
      <c r="F366" s="441"/>
      <c r="G366" s="441"/>
      <c r="H366" s="441"/>
      <c r="I366" s="441"/>
      <c r="J366" s="441"/>
      <c r="K366" s="441"/>
      <c r="L366" s="441"/>
      <c r="M366" s="441"/>
      <c r="N366" s="441"/>
      <c r="O366" s="441"/>
      <c r="P366" s="441"/>
      <c r="Q366" s="441"/>
      <c r="R366" s="441"/>
      <c r="S366" s="441"/>
      <c r="T366" s="441"/>
      <c r="U366" s="441"/>
      <c r="V366" s="441"/>
      <c r="W366" s="441"/>
      <c r="X366" s="441"/>
      <c r="Y366" s="441"/>
      <c r="Z366" s="441"/>
      <c r="AA366" s="48"/>
      <c r="AB366" s="48"/>
      <c r="AC366" s="48"/>
    </row>
    <row r="367" spans="1:68" ht="16.5" hidden="1" customHeight="1" x14ac:dyDescent="0.25">
      <c r="A367" s="421" t="s">
        <v>470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69"/>
      <c r="AB367" s="369"/>
      <c r="AC367" s="369"/>
    </row>
    <row r="368" spans="1:68" ht="14.25" hidden="1" customHeight="1" x14ac:dyDescent="0.25">
      <c r="A368" s="419" t="s">
        <v>109</v>
      </c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83">
        <v>4680115884847</v>
      </c>
      <c r="E369" s="384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74">
        <v>1350</v>
      </c>
      <c r="Y369" s="375">
        <f t="shared" ref="Y369:Y377" si="62">IFERROR(IF(X369="",0,CEILING((X369/$H369),1)*$H369),"")</f>
        <v>1350</v>
      </c>
      <c r="Z369" s="36">
        <f>IFERROR(IF(Y369=0,"",ROUNDUP(Y369/H369,0)*0.02175),"")</f>
        <v>1.9574999999999998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1393.2</v>
      </c>
      <c r="BN369" s="64">
        <f t="shared" ref="BN369:BN377" si="64">IFERROR(Y369*I369/H369,"0")</f>
        <v>1393.2</v>
      </c>
      <c r="BO369" s="64">
        <f t="shared" ref="BO369:BO377" si="65">IFERROR(1/J369*(X369/H369),"0")</f>
        <v>1.875</v>
      </c>
      <c r="BP369" s="64">
        <f t="shared" ref="BP369:BP377" si="66">IFERROR(1/J369*(Y369/H369),"0")</f>
        <v>1.875</v>
      </c>
    </row>
    <row r="370" spans="1:68" ht="27" hidden="1" customHeight="1" x14ac:dyDescent="0.25">
      <c r="A370" s="54" t="s">
        <v>471</v>
      </c>
      <c r="B370" s="54" t="s">
        <v>473</v>
      </c>
      <c r="C370" s="31">
        <v>4301011946</v>
      </c>
      <c r="D370" s="383">
        <v>4680115884847</v>
      </c>
      <c r="E370" s="384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hidden="1" customHeight="1" x14ac:dyDescent="0.25">
      <c r="A371" s="54" t="s">
        <v>474</v>
      </c>
      <c r="B371" s="54" t="s">
        <v>475</v>
      </c>
      <c r="C371" s="31">
        <v>4301011870</v>
      </c>
      <c r="D371" s="383">
        <v>4680115884854</v>
      </c>
      <c r="E371" s="384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474</v>
      </c>
      <c r="B372" s="54" t="s">
        <v>476</v>
      </c>
      <c r="C372" s="31">
        <v>4301011947</v>
      </c>
      <c r="D372" s="383">
        <v>4680115884854</v>
      </c>
      <c r="E372" s="384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477</v>
      </c>
      <c r="B373" s="54" t="s">
        <v>478</v>
      </c>
      <c r="C373" s="31">
        <v>4301011943</v>
      </c>
      <c r="D373" s="383">
        <v>4680115884830</v>
      </c>
      <c r="E373" s="384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83">
        <v>4680115884830</v>
      </c>
      <c r="E374" s="384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74">
        <v>1350</v>
      </c>
      <c r="Y374" s="375">
        <f t="shared" si="62"/>
        <v>1350</v>
      </c>
      <c r="Z374" s="36">
        <f>IFERROR(IF(Y374=0,"",ROUNDUP(Y374/H374,0)*0.02175),"")</f>
        <v>1.9574999999999998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1393.2</v>
      </c>
      <c r="BN374" s="64">
        <f t="shared" si="64"/>
        <v>1393.2</v>
      </c>
      <c r="BO374" s="64">
        <f t="shared" si="65"/>
        <v>1.875</v>
      </c>
      <c r="BP374" s="64">
        <f t="shared" si="66"/>
        <v>1.875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3">
        <v>4680115882638</v>
      </c>
      <c r="E375" s="384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3">
        <v>4680115884922</v>
      </c>
      <c r="E376" s="384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4301011868</v>
      </c>
      <c r="D377" s="383">
        <v>4680115884861</v>
      </c>
      <c r="E377" s="384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85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7"/>
      <c r="P378" s="380" t="s">
        <v>69</v>
      </c>
      <c r="Q378" s="381"/>
      <c r="R378" s="381"/>
      <c r="S378" s="381"/>
      <c r="T378" s="381"/>
      <c r="U378" s="381"/>
      <c r="V378" s="382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180</v>
      </c>
      <c r="Y378" s="376">
        <f>IFERROR(Y369/H369,"0")+IFERROR(Y370/H370,"0")+IFERROR(Y371/H371,"0")+IFERROR(Y372/H372,"0")+IFERROR(Y373/H373,"0")+IFERROR(Y374/H374,"0")+IFERROR(Y375/H375,"0")+IFERROR(Y376/H376,"0")+IFERROR(Y377/H377,"0")</f>
        <v>180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3.9149999999999996</v>
      </c>
      <c r="AA378" s="377"/>
      <c r="AB378" s="377"/>
      <c r="AC378" s="377"/>
    </row>
    <row r="379" spans="1:68" x14ac:dyDescent="0.2">
      <c r="A379" s="38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7"/>
      <c r="P379" s="380" t="s">
        <v>69</v>
      </c>
      <c r="Q379" s="381"/>
      <c r="R379" s="381"/>
      <c r="S379" s="381"/>
      <c r="T379" s="381"/>
      <c r="U379" s="381"/>
      <c r="V379" s="382"/>
      <c r="W379" s="37" t="s">
        <v>68</v>
      </c>
      <c r="X379" s="376">
        <f>IFERROR(SUM(X369:X377),"0")</f>
        <v>2700</v>
      </c>
      <c r="Y379" s="376">
        <f>IFERROR(SUM(Y369:Y377),"0")</f>
        <v>2700</v>
      </c>
      <c r="Z379" s="37"/>
      <c r="AA379" s="377"/>
      <c r="AB379" s="377"/>
      <c r="AC379" s="377"/>
    </row>
    <row r="380" spans="1:68" ht="14.25" hidden="1" customHeight="1" x14ac:dyDescent="0.25">
      <c r="A380" s="419" t="s">
        <v>142</v>
      </c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70"/>
      <c r="AB380" s="370"/>
      <c r="AC380" s="370"/>
    </row>
    <row r="381" spans="1:68" ht="27" hidden="1" customHeight="1" x14ac:dyDescent="0.25">
      <c r="A381" s="54" t="s">
        <v>486</v>
      </c>
      <c r="B381" s="54" t="s">
        <v>487</v>
      </c>
      <c r="C381" s="31">
        <v>4301020178</v>
      </c>
      <c r="D381" s="383">
        <v>4607091383980</v>
      </c>
      <c r="E381" s="384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74">
        <v>0</v>
      </c>
      <c r="Y381" s="375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3">
        <v>4607091384178</v>
      </c>
      <c r="E382" s="384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385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7"/>
      <c r="P383" s="380" t="s">
        <v>69</v>
      </c>
      <c r="Q383" s="381"/>
      <c r="R383" s="381"/>
      <c r="S383" s="381"/>
      <c r="T383" s="381"/>
      <c r="U383" s="381"/>
      <c r="V383" s="382"/>
      <c r="W383" s="37" t="s">
        <v>70</v>
      </c>
      <c r="X383" s="376">
        <f>IFERROR(X381/H381,"0")+IFERROR(X382/H382,"0")</f>
        <v>0</v>
      </c>
      <c r="Y383" s="376">
        <f>IFERROR(Y381/H381,"0")+IFERROR(Y382/H382,"0")</f>
        <v>0</v>
      </c>
      <c r="Z383" s="376">
        <f>IFERROR(IF(Z381="",0,Z381),"0")+IFERROR(IF(Z382="",0,Z382),"0")</f>
        <v>0</v>
      </c>
      <c r="AA383" s="377"/>
      <c r="AB383" s="377"/>
      <c r="AC383" s="377"/>
    </row>
    <row r="384" spans="1:68" hidden="1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7"/>
      <c r="P384" s="380" t="s">
        <v>69</v>
      </c>
      <c r="Q384" s="381"/>
      <c r="R384" s="381"/>
      <c r="S384" s="381"/>
      <c r="T384" s="381"/>
      <c r="U384" s="381"/>
      <c r="V384" s="382"/>
      <c r="W384" s="37" t="s">
        <v>68</v>
      </c>
      <c r="X384" s="376">
        <f>IFERROR(SUM(X381:X382),"0")</f>
        <v>0</v>
      </c>
      <c r="Y384" s="376">
        <f>IFERROR(SUM(Y381:Y382),"0")</f>
        <v>0</v>
      </c>
      <c r="Z384" s="37"/>
      <c r="AA384" s="377"/>
      <c r="AB384" s="377"/>
      <c r="AC384" s="377"/>
    </row>
    <row r="385" spans="1:68" ht="14.25" hidden="1" customHeight="1" x14ac:dyDescent="0.25">
      <c r="A385" s="419" t="s">
        <v>71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70"/>
      <c r="AB385" s="370"/>
      <c r="AC385" s="370"/>
    </row>
    <row r="386" spans="1:68" ht="27" hidden="1" customHeight="1" x14ac:dyDescent="0.25">
      <c r="A386" s="54" t="s">
        <v>490</v>
      </c>
      <c r="B386" s="54" t="s">
        <v>491</v>
      </c>
      <c r="C386" s="31">
        <v>4301051639</v>
      </c>
      <c r="D386" s="383">
        <v>4607091383928</v>
      </c>
      <c r="E386" s="384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4301051560</v>
      </c>
      <c r="D387" s="383">
        <v>4607091383928</v>
      </c>
      <c r="E387" s="384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7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493</v>
      </c>
      <c r="B388" s="54" t="s">
        <v>494</v>
      </c>
      <c r="C388" s="31">
        <v>4301051636</v>
      </c>
      <c r="D388" s="383">
        <v>4607091384260</v>
      </c>
      <c r="E388" s="384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385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7"/>
      <c r="P389" s="380" t="s">
        <v>69</v>
      </c>
      <c r="Q389" s="381"/>
      <c r="R389" s="381"/>
      <c r="S389" s="381"/>
      <c r="T389" s="381"/>
      <c r="U389" s="381"/>
      <c r="V389" s="382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hidden="1" x14ac:dyDescent="0.2">
      <c r="A390" s="386"/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7"/>
      <c r="P390" s="380" t="s">
        <v>69</v>
      </c>
      <c r="Q390" s="381"/>
      <c r="R390" s="381"/>
      <c r="S390" s="381"/>
      <c r="T390" s="381"/>
      <c r="U390" s="381"/>
      <c r="V390" s="382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hidden="1" customHeight="1" x14ac:dyDescent="0.25">
      <c r="A391" s="419" t="s">
        <v>163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70"/>
      <c r="AB391" s="370"/>
      <c r="AC391" s="370"/>
    </row>
    <row r="392" spans="1:68" ht="16.5" hidden="1" customHeight="1" x14ac:dyDescent="0.25">
      <c r="A392" s="54" t="s">
        <v>495</v>
      </c>
      <c r="B392" s="54" t="s">
        <v>496</v>
      </c>
      <c r="C392" s="31">
        <v>4301060345</v>
      </c>
      <c r="D392" s="383">
        <v>4607091384673</v>
      </c>
      <c r="E392" s="384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9"/>
      <c r="R392" s="389"/>
      <c r="S392" s="389"/>
      <c r="T392" s="390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495</v>
      </c>
      <c r="B393" s="54" t="s">
        <v>497</v>
      </c>
      <c r="C393" s="31">
        <v>4301060314</v>
      </c>
      <c r="D393" s="383">
        <v>4607091384673</v>
      </c>
      <c r="E393" s="384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9"/>
      <c r="R393" s="389"/>
      <c r="S393" s="389"/>
      <c r="T393" s="390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385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7"/>
      <c r="P394" s="380" t="s">
        <v>69</v>
      </c>
      <c r="Q394" s="381"/>
      <c r="R394" s="381"/>
      <c r="S394" s="381"/>
      <c r="T394" s="381"/>
      <c r="U394" s="381"/>
      <c r="V394" s="382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hidden="1" x14ac:dyDescent="0.2">
      <c r="A395" s="386"/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7"/>
      <c r="P395" s="380" t="s">
        <v>69</v>
      </c>
      <c r="Q395" s="381"/>
      <c r="R395" s="381"/>
      <c r="S395" s="381"/>
      <c r="T395" s="381"/>
      <c r="U395" s="381"/>
      <c r="V395" s="382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hidden="1" customHeight="1" x14ac:dyDescent="0.25">
      <c r="A396" s="421" t="s">
        <v>498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69"/>
      <c r="AB396" s="369"/>
      <c r="AC396" s="369"/>
    </row>
    <row r="397" spans="1:68" ht="14.25" hidden="1" customHeight="1" x14ac:dyDescent="0.25">
      <c r="A397" s="419" t="s">
        <v>109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70"/>
      <c r="AB397" s="370"/>
      <c r="AC397" s="370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3">
        <v>4680115881907</v>
      </c>
      <c r="E398" s="384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9"/>
      <c r="R398" s="389"/>
      <c r="S398" s="389"/>
      <c r="T398" s="390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3">
        <v>4680115884892</v>
      </c>
      <c r="E399" s="384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504</v>
      </c>
      <c r="B400" s="54" t="s">
        <v>505</v>
      </c>
      <c r="C400" s="31">
        <v>4301011875</v>
      </c>
      <c r="D400" s="383">
        <v>4680115884885</v>
      </c>
      <c r="E400" s="384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3">
        <v>4680115884908</v>
      </c>
      <c r="E401" s="384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38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7"/>
      <c r="P402" s="380" t="s">
        <v>69</v>
      </c>
      <c r="Q402" s="381"/>
      <c r="R402" s="381"/>
      <c r="S402" s="381"/>
      <c r="T402" s="381"/>
      <c r="U402" s="381"/>
      <c r="V402" s="382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hidden="1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7"/>
      <c r="P403" s="380" t="s">
        <v>69</v>
      </c>
      <c r="Q403" s="381"/>
      <c r="R403" s="381"/>
      <c r="S403" s="381"/>
      <c r="T403" s="381"/>
      <c r="U403" s="381"/>
      <c r="V403" s="382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hidden="1" customHeight="1" x14ac:dyDescent="0.25">
      <c r="A404" s="419" t="s">
        <v>63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70"/>
      <c r="AB404" s="370"/>
      <c r="AC404" s="370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3">
        <v>4607091384802</v>
      </c>
      <c r="E405" s="384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3">
        <v>4607091384826</v>
      </c>
      <c r="E406" s="384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85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7"/>
      <c r="P407" s="380" t="s">
        <v>69</v>
      </c>
      <c r="Q407" s="381"/>
      <c r="R407" s="381"/>
      <c r="S407" s="381"/>
      <c r="T407" s="381"/>
      <c r="U407" s="381"/>
      <c r="V407" s="382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7"/>
      <c r="P408" s="380" t="s">
        <v>69</v>
      </c>
      <c r="Q408" s="381"/>
      <c r="R408" s="381"/>
      <c r="S408" s="381"/>
      <c r="T408" s="381"/>
      <c r="U408" s="381"/>
      <c r="V408" s="382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419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70"/>
      <c r="AB409" s="370"/>
      <c r="AC409" s="370"/>
    </row>
    <row r="410" spans="1:68" ht="27" hidden="1" customHeight="1" x14ac:dyDescent="0.25">
      <c r="A410" s="54" t="s">
        <v>512</v>
      </c>
      <c r="B410" s="54" t="s">
        <v>513</v>
      </c>
      <c r="C410" s="31">
        <v>4301051635</v>
      </c>
      <c r="D410" s="383">
        <v>4607091384246</v>
      </c>
      <c r="E410" s="384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74">
        <v>0</v>
      </c>
      <c r="Y410" s="375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3">
        <v>4680115881976</v>
      </c>
      <c r="E411" s="384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9"/>
      <c r="R411" s="389"/>
      <c r="S411" s="389"/>
      <c r="T411" s="390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4301051634</v>
      </c>
      <c r="D412" s="383">
        <v>4607091384253</v>
      </c>
      <c r="E412" s="384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4301051297</v>
      </c>
      <c r="D413" s="383">
        <v>4607091384253</v>
      </c>
      <c r="E413" s="384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9"/>
      <c r="R413" s="389"/>
      <c r="S413" s="389"/>
      <c r="T413" s="390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3">
        <v>4680115881969</v>
      </c>
      <c r="E414" s="384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385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7"/>
      <c r="P415" s="380" t="s">
        <v>69</v>
      </c>
      <c r="Q415" s="381"/>
      <c r="R415" s="381"/>
      <c r="S415" s="381"/>
      <c r="T415" s="381"/>
      <c r="U415" s="381"/>
      <c r="V415" s="382"/>
      <c r="W415" s="37" t="s">
        <v>70</v>
      </c>
      <c r="X415" s="376">
        <f>IFERROR(X410/H410,"0")+IFERROR(X411/H411,"0")+IFERROR(X412/H412,"0")+IFERROR(X413/H413,"0")+IFERROR(X414/H414,"0")</f>
        <v>0</v>
      </c>
      <c r="Y415" s="376">
        <f>IFERROR(Y410/H410,"0")+IFERROR(Y411/H411,"0")+IFERROR(Y412/H412,"0")+IFERROR(Y413/H413,"0")+IFERROR(Y414/H414,"0")</f>
        <v>0</v>
      </c>
      <c r="Z415" s="376">
        <f>IFERROR(IF(Z410="",0,Z410),"0")+IFERROR(IF(Z411="",0,Z411),"0")+IFERROR(IF(Z412="",0,Z412),"0")+IFERROR(IF(Z413="",0,Z413),"0")+IFERROR(IF(Z414="",0,Z414),"0")</f>
        <v>0</v>
      </c>
      <c r="AA415" s="377"/>
      <c r="AB415" s="377"/>
      <c r="AC415" s="377"/>
    </row>
    <row r="416" spans="1:68" hidden="1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7"/>
      <c r="P416" s="380" t="s">
        <v>69</v>
      </c>
      <c r="Q416" s="381"/>
      <c r="R416" s="381"/>
      <c r="S416" s="381"/>
      <c r="T416" s="381"/>
      <c r="U416" s="381"/>
      <c r="V416" s="382"/>
      <c r="W416" s="37" t="s">
        <v>68</v>
      </c>
      <c r="X416" s="376">
        <f>IFERROR(SUM(X410:X414),"0")</f>
        <v>0</v>
      </c>
      <c r="Y416" s="376">
        <f>IFERROR(SUM(Y410:Y414),"0")</f>
        <v>0</v>
      </c>
      <c r="Z416" s="37"/>
      <c r="AA416" s="377"/>
      <c r="AB416" s="377"/>
      <c r="AC416" s="377"/>
    </row>
    <row r="417" spans="1:68" ht="14.25" hidden="1" customHeight="1" x14ac:dyDescent="0.25">
      <c r="A417" s="419" t="s">
        <v>163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70"/>
      <c r="AB417" s="370"/>
      <c r="AC417" s="370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3">
        <v>4607091389357</v>
      </c>
      <c r="E418" s="384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9"/>
      <c r="R418" s="389"/>
      <c r="S418" s="389"/>
      <c r="T418" s="390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85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7"/>
      <c r="P419" s="380" t="s">
        <v>69</v>
      </c>
      <c r="Q419" s="381"/>
      <c r="R419" s="381"/>
      <c r="S419" s="381"/>
      <c r="T419" s="381"/>
      <c r="U419" s="381"/>
      <c r="V419" s="382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7"/>
      <c r="P420" s="380" t="s">
        <v>69</v>
      </c>
      <c r="Q420" s="381"/>
      <c r="R420" s="381"/>
      <c r="S420" s="381"/>
      <c r="T420" s="381"/>
      <c r="U420" s="381"/>
      <c r="V420" s="382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40" t="s">
        <v>523</v>
      </c>
      <c r="B421" s="441"/>
      <c r="C421" s="441"/>
      <c r="D421" s="441"/>
      <c r="E421" s="441"/>
      <c r="F421" s="441"/>
      <c r="G421" s="441"/>
      <c r="H421" s="441"/>
      <c r="I421" s="441"/>
      <c r="J421" s="441"/>
      <c r="K421" s="441"/>
      <c r="L421" s="441"/>
      <c r="M421" s="441"/>
      <c r="N421" s="441"/>
      <c r="O421" s="441"/>
      <c r="P421" s="441"/>
      <c r="Q421" s="441"/>
      <c r="R421" s="441"/>
      <c r="S421" s="441"/>
      <c r="T421" s="441"/>
      <c r="U421" s="441"/>
      <c r="V421" s="441"/>
      <c r="W421" s="441"/>
      <c r="X421" s="441"/>
      <c r="Y421" s="441"/>
      <c r="Z421" s="441"/>
      <c r="AA421" s="48"/>
      <c r="AB421" s="48"/>
      <c r="AC421" s="48"/>
    </row>
    <row r="422" spans="1:68" ht="16.5" hidden="1" customHeight="1" x14ac:dyDescent="0.25">
      <c r="A422" s="421" t="s">
        <v>524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69"/>
      <c r="AB422" s="369"/>
      <c r="AC422" s="369"/>
    </row>
    <row r="423" spans="1:68" ht="14.25" hidden="1" customHeight="1" x14ac:dyDescent="0.25">
      <c r="A423" s="419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70"/>
      <c r="AB423" s="370"/>
      <c r="AC423" s="370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3">
        <v>4607091389708</v>
      </c>
      <c r="E424" s="384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9"/>
      <c r="R424" s="389"/>
      <c r="S424" s="389"/>
      <c r="T424" s="390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85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7"/>
      <c r="P425" s="380" t="s">
        <v>69</v>
      </c>
      <c r="Q425" s="381"/>
      <c r="R425" s="381"/>
      <c r="S425" s="381"/>
      <c r="T425" s="381"/>
      <c r="U425" s="381"/>
      <c r="V425" s="382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7"/>
      <c r="P426" s="380" t="s">
        <v>69</v>
      </c>
      <c r="Q426" s="381"/>
      <c r="R426" s="381"/>
      <c r="S426" s="381"/>
      <c r="T426" s="381"/>
      <c r="U426" s="381"/>
      <c r="V426" s="382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419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70"/>
      <c r="AB427" s="370"/>
      <c r="AC427" s="370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3">
        <v>4607091389753</v>
      </c>
      <c r="E428" s="384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9"/>
      <c r="R428" s="389"/>
      <c r="S428" s="389"/>
      <c r="T428" s="390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hidden="1" customHeight="1" x14ac:dyDescent="0.25">
      <c r="A429" s="54" t="s">
        <v>527</v>
      </c>
      <c r="B429" s="54" t="s">
        <v>529</v>
      </c>
      <c r="C429" s="31">
        <v>4301031355</v>
      </c>
      <c r="D429" s="383">
        <v>4607091389753</v>
      </c>
      <c r="E429" s="384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3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3">
        <v>4607091389760</v>
      </c>
      <c r="E430" s="384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532</v>
      </c>
      <c r="B431" s="54" t="s">
        <v>533</v>
      </c>
      <c r="C431" s="31">
        <v>4301031325</v>
      </c>
      <c r="D431" s="383">
        <v>4607091389746</v>
      </c>
      <c r="E431" s="384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3">
        <v>4607091389746</v>
      </c>
      <c r="E432" s="384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9"/>
      <c r="R432" s="389"/>
      <c r="S432" s="389"/>
      <c r="T432" s="390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4301031257</v>
      </c>
      <c r="D433" s="383">
        <v>4680115883147</v>
      </c>
      <c r="E433" s="384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9"/>
      <c r="R433" s="389"/>
      <c r="S433" s="389"/>
      <c r="T433" s="390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4301031335</v>
      </c>
      <c r="D434" s="383">
        <v>4680115883147</v>
      </c>
      <c r="E434" s="384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4301031330</v>
      </c>
      <c r="D435" s="383">
        <v>4607091384338</v>
      </c>
      <c r="E435" s="384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4301031178</v>
      </c>
      <c r="D436" s="383">
        <v>4607091384338</v>
      </c>
      <c r="E436" s="384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4301031254</v>
      </c>
      <c r="D437" s="383">
        <v>4680115883154</v>
      </c>
      <c r="E437" s="384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9"/>
      <c r="R437" s="389"/>
      <c r="S437" s="389"/>
      <c r="T437" s="390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4301031336</v>
      </c>
      <c r="D438" s="383">
        <v>4680115883154</v>
      </c>
      <c r="E438" s="384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544</v>
      </c>
      <c r="B439" s="54" t="s">
        <v>545</v>
      </c>
      <c r="C439" s="31">
        <v>4301031331</v>
      </c>
      <c r="D439" s="383">
        <v>4607091389524</v>
      </c>
      <c r="E439" s="384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9"/>
      <c r="R439" s="389"/>
      <c r="S439" s="389"/>
      <c r="T439" s="390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3">
        <v>4607091389524</v>
      </c>
      <c r="E440" s="384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9" t="s">
        <v>547</v>
      </c>
      <c r="Q440" s="389"/>
      <c r="R440" s="389"/>
      <c r="S440" s="389"/>
      <c r="T440" s="390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4301031258</v>
      </c>
      <c r="D441" s="383">
        <v>4680115883161</v>
      </c>
      <c r="E441" s="384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9"/>
      <c r="R441" s="389"/>
      <c r="S441" s="389"/>
      <c r="T441" s="390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4301031337</v>
      </c>
      <c r="D442" s="383">
        <v>4680115883161</v>
      </c>
      <c r="E442" s="384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3">
        <v>4607091389531</v>
      </c>
      <c r="E443" s="384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9"/>
      <c r="R443" s="389"/>
      <c r="S443" s="389"/>
      <c r="T443" s="390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551</v>
      </c>
      <c r="B444" s="54" t="s">
        <v>553</v>
      </c>
      <c r="C444" s="31">
        <v>4301031358</v>
      </c>
      <c r="D444" s="383">
        <v>4607091389531</v>
      </c>
      <c r="E444" s="384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9"/>
      <c r="R444" s="389"/>
      <c r="S444" s="389"/>
      <c r="T444" s="390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3">
        <v>4607091384345</v>
      </c>
      <c r="E445" s="384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9"/>
      <c r="R445" s="389"/>
      <c r="S445" s="389"/>
      <c r="T445" s="390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4301031255</v>
      </c>
      <c r="D446" s="383">
        <v>4680115883185</v>
      </c>
      <c r="E446" s="384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9"/>
      <c r="R446" s="389"/>
      <c r="S446" s="389"/>
      <c r="T446" s="390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4301031338</v>
      </c>
      <c r="D447" s="383">
        <v>4680115883185</v>
      </c>
      <c r="E447" s="384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559</v>
      </c>
      <c r="B448" s="54" t="s">
        <v>560</v>
      </c>
      <c r="C448" s="31">
        <v>4301031236</v>
      </c>
      <c r="D448" s="383">
        <v>4680115882928</v>
      </c>
      <c r="E448" s="384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9"/>
      <c r="R448" s="389"/>
      <c r="S448" s="389"/>
      <c r="T448" s="390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idden="1" x14ac:dyDescent="0.2">
      <c r="A449" s="385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7"/>
      <c r="P449" s="380" t="s">
        <v>69</v>
      </c>
      <c r="Q449" s="381"/>
      <c r="R449" s="381"/>
      <c r="S449" s="381"/>
      <c r="T449" s="381"/>
      <c r="U449" s="381"/>
      <c r="V449" s="382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377"/>
      <c r="AB449" s="377"/>
      <c r="AC449" s="377"/>
    </row>
    <row r="450" spans="1:68" hidden="1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7"/>
      <c r="P450" s="380" t="s">
        <v>69</v>
      </c>
      <c r="Q450" s="381"/>
      <c r="R450" s="381"/>
      <c r="S450" s="381"/>
      <c r="T450" s="381"/>
      <c r="U450" s="381"/>
      <c r="V450" s="382"/>
      <c r="W450" s="37" t="s">
        <v>68</v>
      </c>
      <c r="X450" s="376">
        <f>IFERROR(SUM(X428:X448),"0")</f>
        <v>0</v>
      </c>
      <c r="Y450" s="376">
        <f>IFERROR(SUM(Y428:Y448),"0")</f>
        <v>0</v>
      </c>
      <c r="Z450" s="37"/>
      <c r="AA450" s="377"/>
      <c r="AB450" s="377"/>
      <c r="AC450" s="377"/>
    </row>
    <row r="451" spans="1:68" ht="14.25" hidden="1" customHeight="1" x14ac:dyDescent="0.25">
      <c r="A451" s="419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70"/>
      <c r="AB451" s="370"/>
      <c r="AC451" s="370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3">
        <v>4607091384352</v>
      </c>
      <c r="E452" s="384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9"/>
      <c r="R452" s="389"/>
      <c r="S452" s="389"/>
      <c r="T452" s="390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3">
        <v>4607091389654</v>
      </c>
      <c r="E453" s="384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85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7"/>
      <c r="P454" s="380" t="s">
        <v>69</v>
      </c>
      <c r="Q454" s="381"/>
      <c r="R454" s="381"/>
      <c r="S454" s="381"/>
      <c r="T454" s="381"/>
      <c r="U454" s="381"/>
      <c r="V454" s="382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7"/>
      <c r="P455" s="380" t="s">
        <v>69</v>
      </c>
      <c r="Q455" s="381"/>
      <c r="R455" s="381"/>
      <c r="S455" s="381"/>
      <c r="T455" s="381"/>
      <c r="U455" s="381"/>
      <c r="V455" s="382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419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70"/>
      <c r="AB456" s="370"/>
      <c r="AC456" s="370"/>
    </row>
    <row r="457" spans="1:68" ht="27" hidden="1" customHeight="1" x14ac:dyDescent="0.25">
      <c r="A457" s="54" t="s">
        <v>565</v>
      </c>
      <c r="B457" s="54" t="s">
        <v>566</v>
      </c>
      <c r="C457" s="31">
        <v>4301032047</v>
      </c>
      <c r="D457" s="383">
        <v>4680115884342</v>
      </c>
      <c r="E457" s="384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9"/>
      <c r="R457" s="389"/>
      <c r="S457" s="389"/>
      <c r="T457" s="390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385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7"/>
      <c r="P458" s="380" t="s">
        <v>69</v>
      </c>
      <c r="Q458" s="381"/>
      <c r="R458" s="381"/>
      <c r="S458" s="381"/>
      <c r="T458" s="381"/>
      <c r="U458" s="381"/>
      <c r="V458" s="382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hidden="1" x14ac:dyDescent="0.2">
      <c r="A459" s="386"/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7"/>
      <c r="P459" s="380" t="s">
        <v>69</v>
      </c>
      <c r="Q459" s="381"/>
      <c r="R459" s="381"/>
      <c r="S459" s="381"/>
      <c r="T459" s="381"/>
      <c r="U459" s="381"/>
      <c r="V459" s="382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hidden="1" customHeight="1" x14ac:dyDescent="0.25">
      <c r="A460" s="421" t="s">
        <v>569</v>
      </c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  <c r="X460" s="386"/>
      <c r="Y460" s="386"/>
      <c r="Z460" s="386"/>
      <c r="AA460" s="369"/>
      <c r="AB460" s="369"/>
      <c r="AC460" s="369"/>
    </row>
    <row r="461" spans="1:68" ht="14.25" hidden="1" customHeight="1" x14ac:dyDescent="0.25">
      <c r="A461" s="419" t="s">
        <v>142</v>
      </c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  <c r="X461" s="386"/>
      <c r="Y461" s="386"/>
      <c r="Z461" s="386"/>
      <c r="AA461" s="370"/>
      <c r="AB461" s="370"/>
      <c r="AC461" s="370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3">
        <v>4607091389364</v>
      </c>
      <c r="E462" s="384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9"/>
      <c r="R462" s="389"/>
      <c r="S462" s="389"/>
      <c r="T462" s="390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85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7"/>
      <c r="P463" s="380" t="s">
        <v>69</v>
      </c>
      <c r="Q463" s="381"/>
      <c r="R463" s="381"/>
      <c r="S463" s="381"/>
      <c r="T463" s="381"/>
      <c r="U463" s="381"/>
      <c r="V463" s="382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86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7"/>
      <c r="P464" s="380" t="s">
        <v>69</v>
      </c>
      <c r="Q464" s="381"/>
      <c r="R464" s="381"/>
      <c r="S464" s="381"/>
      <c r="T464" s="381"/>
      <c r="U464" s="381"/>
      <c r="V464" s="382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419" t="s">
        <v>63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70"/>
      <c r="AB465" s="370"/>
      <c r="AC465" s="370"/>
    </row>
    <row r="466" spans="1:68" ht="27" hidden="1" customHeight="1" x14ac:dyDescent="0.25">
      <c r="A466" s="54" t="s">
        <v>572</v>
      </c>
      <c r="B466" s="54" t="s">
        <v>573</v>
      </c>
      <c r="C466" s="31">
        <v>4301031324</v>
      </c>
      <c r="D466" s="383">
        <v>4607091389739</v>
      </c>
      <c r="E466" s="384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9"/>
      <c r="R466" s="389"/>
      <c r="S466" s="389"/>
      <c r="T466" s="390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hidden="1" customHeight="1" x14ac:dyDescent="0.25">
      <c r="A467" s="54" t="s">
        <v>572</v>
      </c>
      <c r="B467" s="54" t="s">
        <v>574</v>
      </c>
      <c r="C467" s="31">
        <v>4301031212</v>
      </c>
      <c r="D467" s="383">
        <v>4607091389739</v>
      </c>
      <c r="E467" s="384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9"/>
      <c r="R467" s="389"/>
      <c r="S467" s="389"/>
      <c r="T467" s="390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3">
        <v>4607091389425</v>
      </c>
      <c r="E468" s="384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9"/>
      <c r="R468" s="389"/>
      <c r="S468" s="389"/>
      <c r="T468" s="390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3">
        <v>4680115880771</v>
      </c>
      <c r="E469" s="384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2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9"/>
      <c r="R469" s="389"/>
      <c r="S469" s="389"/>
      <c r="T469" s="390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4301031327</v>
      </c>
      <c r="D470" s="383">
        <v>4607091389500</v>
      </c>
      <c r="E470" s="384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9"/>
      <c r="R470" s="389"/>
      <c r="S470" s="389"/>
      <c r="T470" s="390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4301031173</v>
      </c>
      <c r="D471" s="383">
        <v>4607091389500</v>
      </c>
      <c r="E471" s="384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9"/>
      <c r="R471" s="389"/>
      <c r="S471" s="389"/>
      <c r="T471" s="390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idden="1" x14ac:dyDescent="0.2">
      <c r="A472" s="385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7"/>
      <c r="P472" s="380" t="s">
        <v>69</v>
      </c>
      <c r="Q472" s="381"/>
      <c r="R472" s="381"/>
      <c r="S472" s="381"/>
      <c r="T472" s="381"/>
      <c r="U472" s="381"/>
      <c r="V472" s="382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hidden="1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7"/>
      <c r="P473" s="380" t="s">
        <v>69</v>
      </c>
      <c r="Q473" s="381"/>
      <c r="R473" s="381"/>
      <c r="S473" s="381"/>
      <c r="T473" s="381"/>
      <c r="U473" s="381"/>
      <c r="V473" s="382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hidden="1" customHeight="1" x14ac:dyDescent="0.25">
      <c r="A474" s="419" t="s">
        <v>104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86"/>
      <c r="AA474" s="370"/>
      <c r="AB474" s="370"/>
      <c r="AC474" s="370"/>
    </row>
    <row r="475" spans="1:68" ht="27" hidden="1" customHeight="1" x14ac:dyDescent="0.25">
      <c r="A475" s="54" t="s">
        <v>582</v>
      </c>
      <c r="B475" s="54" t="s">
        <v>583</v>
      </c>
      <c r="C475" s="31">
        <v>4301170010</v>
      </c>
      <c r="D475" s="383">
        <v>4680115884090</v>
      </c>
      <c r="E475" s="384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5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9"/>
      <c r="R475" s="389"/>
      <c r="S475" s="389"/>
      <c r="T475" s="390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385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7"/>
      <c r="P476" s="380" t="s">
        <v>69</v>
      </c>
      <c r="Q476" s="381"/>
      <c r="R476" s="381"/>
      <c r="S476" s="381"/>
      <c r="T476" s="381"/>
      <c r="U476" s="381"/>
      <c r="V476" s="382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hidden="1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6"/>
      <c r="O477" s="387"/>
      <c r="P477" s="380" t="s">
        <v>69</v>
      </c>
      <c r="Q477" s="381"/>
      <c r="R477" s="381"/>
      <c r="S477" s="381"/>
      <c r="T477" s="381"/>
      <c r="U477" s="381"/>
      <c r="V477" s="382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hidden="1" customHeight="1" x14ac:dyDescent="0.25">
      <c r="A478" s="421" t="s">
        <v>584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86"/>
      <c r="AA478" s="369"/>
      <c r="AB478" s="369"/>
      <c r="AC478" s="369"/>
    </row>
    <row r="479" spans="1:68" ht="14.25" hidden="1" customHeight="1" x14ac:dyDescent="0.25">
      <c r="A479" s="419" t="s">
        <v>63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86"/>
      <c r="AA479" s="370"/>
      <c r="AB479" s="370"/>
      <c r="AC479" s="370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3">
        <v>4680115885189</v>
      </c>
      <c r="E480" s="384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9"/>
      <c r="R480" s="389"/>
      <c r="S480" s="389"/>
      <c r="T480" s="390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3">
        <v>4680115885172</v>
      </c>
      <c r="E481" s="384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9"/>
      <c r="R481" s="389"/>
      <c r="S481" s="389"/>
      <c r="T481" s="390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589</v>
      </c>
      <c r="B482" s="54" t="s">
        <v>590</v>
      </c>
      <c r="C482" s="31">
        <v>4301031291</v>
      </c>
      <c r="D482" s="383">
        <v>4680115885110</v>
      </c>
      <c r="E482" s="384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9"/>
      <c r="R482" s="389"/>
      <c r="S482" s="389"/>
      <c r="T482" s="390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85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7"/>
      <c r="P483" s="380" t="s">
        <v>69</v>
      </c>
      <c r="Q483" s="381"/>
      <c r="R483" s="381"/>
      <c r="S483" s="381"/>
      <c r="T483" s="381"/>
      <c r="U483" s="381"/>
      <c r="V483" s="382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hidden="1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7"/>
      <c r="P484" s="380" t="s">
        <v>69</v>
      </c>
      <c r="Q484" s="381"/>
      <c r="R484" s="381"/>
      <c r="S484" s="381"/>
      <c r="T484" s="381"/>
      <c r="U484" s="381"/>
      <c r="V484" s="382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hidden="1" customHeight="1" x14ac:dyDescent="0.25">
      <c r="A485" s="421" t="s">
        <v>591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69"/>
      <c r="AB485" s="369"/>
      <c r="AC485" s="369"/>
    </row>
    <row r="486" spans="1:68" ht="14.25" hidden="1" customHeight="1" x14ac:dyDescent="0.25">
      <c r="A486" s="419" t="s">
        <v>63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86"/>
      <c r="AA486" s="370"/>
      <c r="AB486" s="370"/>
      <c r="AC486" s="370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3">
        <v>4680115885103</v>
      </c>
      <c r="E487" s="384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8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7"/>
      <c r="P488" s="380" t="s">
        <v>69</v>
      </c>
      <c r="Q488" s="381"/>
      <c r="R488" s="381"/>
      <c r="S488" s="381"/>
      <c r="T488" s="381"/>
      <c r="U488" s="381"/>
      <c r="V488" s="382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7"/>
      <c r="P489" s="380" t="s">
        <v>69</v>
      </c>
      <c r="Q489" s="381"/>
      <c r="R489" s="381"/>
      <c r="S489" s="381"/>
      <c r="T489" s="381"/>
      <c r="U489" s="381"/>
      <c r="V489" s="382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40" t="s">
        <v>594</v>
      </c>
      <c r="B490" s="441"/>
      <c r="C490" s="441"/>
      <c r="D490" s="441"/>
      <c r="E490" s="441"/>
      <c r="F490" s="441"/>
      <c r="G490" s="441"/>
      <c r="H490" s="441"/>
      <c r="I490" s="441"/>
      <c r="J490" s="441"/>
      <c r="K490" s="441"/>
      <c r="L490" s="441"/>
      <c r="M490" s="441"/>
      <c r="N490" s="441"/>
      <c r="O490" s="441"/>
      <c r="P490" s="441"/>
      <c r="Q490" s="441"/>
      <c r="R490" s="441"/>
      <c r="S490" s="441"/>
      <c r="T490" s="441"/>
      <c r="U490" s="441"/>
      <c r="V490" s="441"/>
      <c r="W490" s="441"/>
      <c r="X490" s="441"/>
      <c r="Y490" s="441"/>
      <c r="Z490" s="441"/>
      <c r="AA490" s="48"/>
      <c r="AB490" s="48"/>
      <c r="AC490" s="48"/>
    </row>
    <row r="491" spans="1:68" ht="16.5" hidden="1" customHeight="1" x14ac:dyDescent="0.25">
      <c r="A491" s="421" t="s">
        <v>594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86"/>
      <c r="AA491" s="369"/>
      <c r="AB491" s="369"/>
      <c r="AC491" s="369"/>
    </row>
    <row r="492" spans="1:68" ht="14.25" hidden="1" customHeight="1" x14ac:dyDescent="0.25">
      <c r="A492" s="419" t="s">
        <v>109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86"/>
      <c r="AA492" s="370"/>
      <c r="AB492" s="370"/>
      <c r="AC492" s="370"/>
    </row>
    <row r="493" spans="1:68" ht="27" hidden="1" customHeight="1" x14ac:dyDescent="0.25">
      <c r="A493" s="54" t="s">
        <v>595</v>
      </c>
      <c r="B493" s="54" t="s">
        <v>596</v>
      </c>
      <c r="C493" s="31">
        <v>4301011795</v>
      </c>
      <c r="D493" s="383">
        <v>4607091389067</v>
      </c>
      <c r="E493" s="384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hidden="1" customHeight="1" x14ac:dyDescent="0.25">
      <c r="A494" s="54" t="s">
        <v>597</v>
      </c>
      <c r="B494" s="54" t="s">
        <v>598</v>
      </c>
      <c r="C494" s="31">
        <v>4301011961</v>
      </c>
      <c r="D494" s="383">
        <v>4680115885271</v>
      </c>
      <c r="E494" s="384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3">
        <v>4680115884502</v>
      </c>
      <c r="E495" s="384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9"/>
      <c r="R495" s="389"/>
      <c r="S495" s="389"/>
      <c r="T495" s="390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hidden="1" customHeight="1" x14ac:dyDescent="0.25">
      <c r="A496" s="54" t="s">
        <v>601</v>
      </c>
      <c r="B496" s="54" t="s">
        <v>602</v>
      </c>
      <c r="C496" s="31">
        <v>4301011771</v>
      </c>
      <c r="D496" s="383">
        <v>4607091389104</v>
      </c>
      <c r="E496" s="384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9"/>
      <c r="R496" s="389"/>
      <c r="S496" s="389"/>
      <c r="T496" s="390"/>
      <c r="U496" s="34"/>
      <c r="V496" s="34"/>
      <c r="W496" s="35" t="s">
        <v>68</v>
      </c>
      <c r="X496" s="374">
        <v>0</v>
      </c>
      <c r="Y496" s="375">
        <f t="shared" si="78"/>
        <v>0</v>
      </c>
      <c r="Z496" s="36" t="str">
        <f t="shared" si="79"/>
        <v/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0</v>
      </c>
      <c r="BN496" s="64">
        <f t="shared" si="81"/>
        <v>0</v>
      </c>
      <c r="BO496" s="64">
        <f t="shared" si="82"/>
        <v>0</v>
      </c>
      <c r="BP496" s="64">
        <f t="shared" si="83"/>
        <v>0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3">
        <v>4680115884519</v>
      </c>
      <c r="E497" s="384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9"/>
      <c r="R497" s="389"/>
      <c r="S497" s="389"/>
      <c r="T497" s="390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hidden="1" customHeight="1" x14ac:dyDescent="0.25">
      <c r="A498" s="54" t="s">
        <v>605</v>
      </c>
      <c r="B498" s="54" t="s">
        <v>606</v>
      </c>
      <c r="C498" s="31">
        <v>4301011376</v>
      </c>
      <c r="D498" s="383">
        <v>4680115885226</v>
      </c>
      <c r="E498" s="384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74">
        <v>0</v>
      </c>
      <c r="Y498" s="375">
        <f t="shared" si="78"/>
        <v>0</v>
      </c>
      <c r="Z498" s="36" t="str">
        <f t="shared" si="79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0</v>
      </c>
      <c r="BN498" s="64">
        <f t="shared" si="81"/>
        <v>0</v>
      </c>
      <c r="BO498" s="64">
        <f t="shared" si="82"/>
        <v>0</v>
      </c>
      <c r="BP498" s="64">
        <f t="shared" si="83"/>
        <v>0</v>
      </c>
    </row>
    <row r="499" spans="1:68" ht="27" hidden="1" customHeight="1" x14ac:dyDescent="0.25">
      <c r="A499" s="54" t="s">
        <v>607</v>
      </c>
      <c r="B499" s="54" t="s">
        <v>608</v>
      </c>
      <c r="C499" s="31">
        <v>4301011778</v>
      </c>
      <c r="D499" s="383">
        <v>4680115880603</v>
      </c>
      <c r="E499" s="384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9"/>
      <c r="R499" s="389"/>
      <c r="S499" s="389"/>
      <c r="T499" s="390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hidden="1" customHeight="1" x14ac:dyDescent="0.25">
      <c r="A500" s="54" t="s">
        <v>609</v>
      </c>
      <c r="B500" s="54" t="s">
        <v>610</v>
      </c>
      <c r="C500" s="31">
        <v>4301011190</v>
      </c>
      <c r="D500" s="383">
        <v>4607091389098</v>
      </c>
      <c r="E500" s="384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9"/>
      <c r="R500" s="389"/>
      <c r="S500" s="389"/>
      <c r="T500" s="390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4301011784</v>
      </c>
      <c r="D501" s="383">
        <v>4607091389982</v>
      </c>
      <c r="E501" s="384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9"/>
      <c r="R501" s="389"/>
      <c r="S501" s="389"/>
      <c r="T501" s="390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hidden="1" x14ac:dyDescent="0.2">
      <c r="A502" s="385"/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7"/>
      <c r="P502" s="380" t="s">
        <v>69</v>
      </c>
      <c r="Q502" s="381"/>
      <c r="R502" s="381"/>
      <c r="S502" s="381"/>
      <c r="T502" s="381"/>
      <c r="U502" s="381"/>
      <c r="V502" s="382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0</v>
      </c>
      <c r="Y502" s="376">
        <f>IFERROR(Y493/H493,"0")+IFERROR(Y494/H494,"0")+IFERROR(Y495/H495,"0")+IFERROR(Y496/H496,"0")+IFERROR(Y497/H497,"0")+IFERROR(Y498/H498,"0")+IFERROR(Y499/H499,"0")+IFERROR(Y500/H500,"0")+IFERROR(Y501/H501,"0")</f>
        <v>0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</v>
      </c>
      <c r="AA502" s="377"/>
      <c r="AB502" s="377"/>
      <c r="AC502" s="377"/>
    </row>
    <row r="503" spans="1:68" hidden="1" x14ac:dyDescent="0.2">
      <c r="A503" s="386"/>
      <c r="B503" s="386"/>
      <c r="C503" s="386"/>
      <c r="D503" s="386"/>
      <c r="E503" s="386"/>
      <c r="F503" s="386"/>
      <c r="G503" s="386"/>
      <c r="H503" s="386"/>
      <c r="I503" s="386"/>
      <c r="J503" s="386"/>
      <c r="K503" s="386"/>
      <c r="L503" s="386"/>
      <c r="M503" s="386"/>
      <c r="N503" s="386"/>
      <c r="O503" s="387"/>
      <c r="P503" s="380" t="s">
        <v>69</v>
      </c>
      <c r="Q503" s="381"/>
      <c r="R503" s="381"/>
      <c r="S503" s="381"/>
      <c r="T503" s="381"/>
      <c r="U503" s="381"/>
      <c r="V503" s="382"/>
      <c r="W503" s="37" t="s">
        <v>68</v>
      </c>
      <c r="X503" s="376">
        <f>IFERROR(SUM(X493:X501),"0")</f>
        <v>0</v>
      </c>
      <c r="Y503" s="376">
        <f>IFERROR(SUM(Y493:Y501),"0")</f>
        <v>0</v>
      </c>
      <c r="Z503" s="37"/>
      <c r="AA503" s="377"/>
      <c r="AB503" s="377"/>
      <c r="AC503" s="377"/>
    </row>
    <row r="504" spans="1:68" ht="14.25" hidden="1" customHeight="1" x14ac:dyDescent="0.25">
      <c r="A504" s="419" t="s">
        <v>142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386"/>
      <c r="AA504" s="370"/>
      <c r="AB504" s="370"/>
      <c r="AC504" s="370"/>
    </row>
    <row r="505" spans="1:68" ht="16.5" hidden="1" customHeight="1" x14ac:dyDescent="0.25">
      <c r="A505" s="54" t="s">
        <v>613</v>
      </c>
      <c r="B505" s="54" t="s">
        <v>614</v>
      </c>
      <c r="C505" s="31">
        <v>4301020222</v>
      </c>
      <c r="D505" s="383">
        <v>4607091388930</v>
      </c>
      <c r="E505" s="384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9"/>
      <c r="R505" s="389"/>
      <c r="S505" s="389"/>
      <c r="T505" s="390"/>
      <c r="U505" s="34"/>
      <c r="V505" s="34"/>
      <c r="W505" s="35" t="s">
        <v>68</v>
      </c>
      <c r="X505" s="374">
        <v>0</v>
      </c>
      <c r="Y505" s="375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3">
        <v>4680115880054</v>
      </c>
      <c r="E506" s="384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9"/>
      <c r="R506" s="389"/>
      <c r="S506" s="389"/>
      <c r="T506" s="390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8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7"/>
      <c r="P507" s="380" t="s">
        <v>69</v>
      </c>
      <c r="Q507" s="381"/>
      <c r="R507" s="381"/>
      <c r="S507" s="381"/>
      <c r="T507" s="381"/>
      <c r="U507" s="381"/>
      <c r="V507" s="382"/>
      <c r="W507" s="37" t="s">
        <v>70</v>
      </c>
      <c r="X507" s="376">
        <f>IFERROR(X505/H505,"0")+IFERROR(X506/H506,"0")</f>
        <v>0</v>
      </c>
      <c r="Y507" s="376">
        <f>IFERROR(Y505/H505,"0")+IFERROR(Y506/H506,"0")</f>
        <v>0</v>
      </c>
      <c r="Z507" s="376">
        <f>IFERROR(IF(Z505="",0,Z505),"0")+IFERROR(IF(Z506="",0,Z506),"0")</f>
        <v>0</v>
      </c>
      <c r="AA507" s="377"/>
      <c r="AB507" s="377"/>
      <c r="AC507" s="377"/>
    </row>
    <row r="508" spans="1:68" hidden="1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7"/>
      <c r="P508" s="380" t="s">
        <v>69</v>
      </c>
      <c r="Q508" s="381"/>
      <c r="R508" s="381"/>
      <c r="S508" s="381"/>
      <c r="T508" s="381"/>
      <c r="U508" s="381"/>
      <c r="V508" s="382"/>
      <c r="W508" s="37" t="s">
        <v>68</v>
      </c>
      <c r="X508" s="376">
        <f>IFERROR(SUM(X505:X506),"0")</f>
        <v>0</v>
      </c>
      <c r="Y508" s="376">
        <f>IFERROR(SUM(Y505:Y506),"0")</f>
        <v>0</v>
      </c>
      <c r="Z508" s="37"/>
      <c r="AA508" s="377"/>
      <c r="AB508" s="377"/>
      <c r="AC508" s="377"/>
    </row>
    <row r="509" spans="1:68" ht="14.25" hidden="1" customHeight="1" x14ac:dyDescent="0.25">
      <c r="A509" s="419" t="s">
        <v>63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86"/>
      <c r="AA509" s="370"/>
      <c r="AB509" s="370"/>
      <c r="AC509" s="370"/>
    </row>
    <row r="510" spans="1:68" ht="27" hidden="1" customHeight="1" x14ac:dyDescent="0.25">
      <c r="A510" s="54" t="s">
        <v>617</v>
      </c>
      <c r="B510" s="54" t="s">
        <v>618</v>
      </c>
      <c r="C510" s="31">
        <v>4301031252</v>
      </c>
      <c r="D510" s="383">
        <v>4680115883116</v>
      </c>
      <c r="E510" s="384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6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9"/>
      <c r="R510" s="389"/>
      <c r="S510" s="389"/>
      <c r="T510" s="390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hidden="1" customHeight="1" x14ac:dyDescent="0.25">
      <c r="A511" s="54" t="s">
        <v>619</v>
      </c>
      <c r="B511" s="54" t="s">
        <v>620</v>
      </c>
      <c r="C511" s="31">
        <v>4301031248</v>
      </c>
      <c r="D511" s="383">
        <v>4680115883093</v>
      </c>
      <c r="E511" s="384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9"/>
      <c r="R511" s="389"/>
      <c r="S511" s="389"/>
      <c r="T511" s="390"/>
      <c r="U511" s="34"/>
      <c r="V511" s="34"/>
      <c r="W511" s="35" t="s">
        <v>68</v>
      </c>
      <c r="X511" s="374">
        <v>0</v>
      </c>
      <c r="Y511" s="375">
        <f t="shared" si="84"/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0</v>
      </c>
      <c r="BN511" s="64">
        <f t="shared" si="86"/>
        <v>0</v>
      </c>
      <c r="BO511" s="64">
        <f t="shared" si="87"/>
        <v>0</v>
      </c>
      <c r="BP511" s="64">
        <f t="shared" si="88"/>
        <v>0</v>
      </c>
    </row>
    <row r="512" spans="1:68" ht="27" hidden="1" customHeight="1" x14ac:dyDescent="0.25">
      <c r="A512" s="54" t="s">
        <v>621</v>
      </c>
      <c r="B512" s="54" t="s">
        <v>622</v>
      </c>
      <c r="C512" s="31">
        <v>4301031250</v>
      </c>
      <c r="D512" s="383">
        <v>4680115883109</v>
      </c>
      <c r="E512" s="384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74">
        <v>0</v>
      </c>
      <c r="Y512" s="375">
        <f t="shared" si="84"/>
        <v>0</v>
      </c>
      <c r="Z512" s="36" t="str">
        <f>IFERROR(IF(Y512=0,"",ROUNDUP(Y512/H512,0)*0.01196),"")</f>
        <v/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0</v>
      </c>
      <c r="BN512" s="64">
        <f t="shared" si="86"/>
        <v>0</v>
      </c>
      <c r="BO512" s="64">
        <f t="shared" si="87"/>
        <v>0</v>
      </c>
      <c r="BP512" s="64">
        <f t="shared" si="88"/>
        <v>0</v>
      </c>
    </row>
    <row r="513" spans="1:68" ht="27" hidden="1" customHeight="1" x14ac:dyDescent="0.25">
      <c r="A513" s="54" t="s">
        <v>623</v>
      </c>
      <c r="B513" s="54" t="s">
        <v>624</v>
      </c>
      <c r="C513" s="31">
        <v>4301031249</v>
      </c>
      <c r="D513" s="383">
        <v>4680115882072</v>
      </c>
      <c r="E513" s="384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3">
        <v>4680115882102</v>
      </c>
      <c r="E514" s="384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hidden="1" customHeight="1" x14ac:dyDescent="0.25">
      <c r="A515" s="54" t="s">
        <v>627</v>
      </c>
      <c r="B515" s="54" t="s">
        <v>628</v>
      </c>
      <c r="C515" s="31">
        <v>4301031253</v>
      </c>
      <c r="D515" s="383">
        <v>4680115882096</v>
      </c>
      <c r="E515" s="384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hidden="1" x14ac:dyDescent="0.2">
      <c r="A516" s="38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7"/>
      <c r="P516" s="380" t="s">
        <v>69</v>
      </c>
      <c r="Q516" s="381"/>
      <c r="R516" s="381"/>
      <c r="S516" s="381"/>
      <c r="T516" s="381"/>
      <c r="U516" s="381"/>
      <c r="V516" s="382"/>
      <c r="W516" s="37" t="s">
        <v>70</v>
      </c>
      <c r="X516" s="376">
        <f>IFERROR(X510/H510,"0")+IFERROR(X511/H511,"0")+IFERROR(X512/H512,"0")+IFERROR(X513/H513,"0")+IFERROR(X514/H514,"0")+IFERROR(X515/H515,"0")</f>
        <v>0</v>
      </c>
      <c r="Y516" s="376">
        <f>IFERROR(Y510/H510,"0")+IFERROR(Y511/H511,"0")+IFERROR(Y512/H512,"0")+IFERROR(Y513/H513,"0")+IFERROR(Y514/H514,"0")+IFERROR(Y515/H515,"0")</f>
        <v>0</v>
      </c>
      <c r="Z516" s="376">
        <f>IFERROR(IF(Z510="",0,Z510),"0")+IFERROR(IF(Z511="",0,Z511),"0")+IFERROR(IF(Z512="",0,Z512),"0")+IFERROR(IF(Z513="",0,Z513),"0")+IFERROR(IF(Z514="",0,Z514),"0")+IFERROR(IF(Z515="",0,Z515),"0")</f>
        <v>0</v>
      </c>
      <c r="AA516" s="377"/>
      <c r="AB516" s="377"/>
      <c r="AC516" s="377"/>
    </row>
    <row r="517" spans="1:68" hidden="1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386"/>
      <c r="O517" s="387"/>
      <c r="P517" s="380" t="s">
        <v>69</v>
      </c>
      <c r="Q517" s="381"/>
      <c r="R517" s="381"/>
      <c r="S517" s="381"/>
      <c r="T517" s="381"/>
      <c r="U517" s="381"/>
      <c r="V517" s="382"/>
      <c r="W517" s="37" t="s">
        <v>68</v>
      </c>
      <c r="X517" s="376">
        <f>IFERROR(SUM(X510:X515),"0")</f>
        <v>0</v>
      </c>
      <c r="Y517" s="376">
        <f>IFERROR(SUM(Y510:Y515),"0")</f>
        <v>0</v>
      </c>
      <c r="Z517" s="37"/>
      <c r="AA517" s="377"/>
      <c r="AB517" s="377"/>
      <c r="AC517" s="377"/>
    </row>
    <row r="518" spans="1:68" ht="14.25" hidden="1" customHeight="1" x14ac:dyDescent="0.25">
      <c r="A518" s="419" t="s">
        <v>71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86"/>
      <c r="AA518" s="370"/>
      <c r="AB518" s="370"/>
      <c r="AC518" s="370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3">
        <v>4607091383409</v>
      </c>
      <c r="E519" s="384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3">
        <v>4607091383416</v>
      </c>
      <c r="E520" s="384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9"/>
      <c r="R520" s="389"/>
      <c r="S520" s="389"/>
      <c r="T520" s="390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3">
        <v>4680115883536</v>
      </c>
      <c r="E521" s="384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9"/>
      <c r="R521" s="389"/>
      <c r="S521" s="389"/>
      <c r="T521" s="390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85"/>
      <c r="B522" s="386"/>
      <c r="C522" s="386"/>
      <c r="D522" s="386"/>
      <c r="E522" s="386"/>
      <c r="F522" s="386"/>
      <c r="G522" s="386"/>
      <c r="H522" s="386"/>
      <c r="I522" s="386"/>
      <c r="J522" s="386"/>
      <c r="K522" s="386"/>
      <c r="L522" s="386"/>
      <c r="M522" s="386"/>
      <c r="N522" s="386"/>
      <c r="O522" s="387"/>
      <c r="P522" s="380" t="s">
        <v>69</v>
      </c>
      <c r="Q522" s="381"/>
      <c r="R522" s="381"/>
      <c r="S522" s="381"/>
      <c r="T522" s="381"/>
      <c r="U522" s="381"/>
      <c r="V522" s="382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8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7"/>
      <c r="P523" s="380" t="s">
        <v>69</v>
      </c>
      <c r="Q523" s="381"/>
      <c r="R523" s="381"/>
      <c r="S523" s="381"/>
      <c r="T523" s="381"/>
      <c r="U523" s="381"/>
      <c r="V523" s="382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419" t="s">
        <v>163</v>
      </c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6"/>
      <c r="P524" s="386"/>
      <c r="Q524" s="386"/>
      <c r="R524" s="386"/>
      <c r="S524" s="386"/>
      <c r="T524" s="386"/>
      <c r="U524" s="386"/>
      <c r="V524" s="386"/>
      <c r="W524" s="386"/>
      <c r="X524" s="386"/>
      <c r="Y524" s="386"/>
      <c r="Z524" s="386"/>
      <c r="AA524" s="370"/>
      <c r="AB524" s="370"/>
      <c r="AC524" s="370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3">
        <v>4680115885035</v>
      </c>
      <c r="E525" s="384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85"/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7"/>
      <c r="P526" s="380" t="s">
        <v>69</v>
      </c>
      <c r="Q526" s="381"/>
      <c r="R526" s="381"/>
      <c r="S526" s="381"/>
      <c r="T526" s="381"/>
      <c r="U526" s="381"/>
      <c r="V526" s="382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86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386"/>
      <c r="O527" s="387"/>
      <c r="P527" s="380" t="s">
        <v>69</v>
      </c>
      <c r="Q527" s="381"/>
      <c r="R527" s="381"/>
      <c r="S527" s="381"/>
      <c r="T527" s="381"/>
      <c r="U527" s="381"/>
      <c r="V527" s="382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40" t="s">
        <v>637</v>
      </c>
      <c r="B528" s="441"/>
      <c r="C528" s="441"/>
      <c r="D528" s="441"/>
      <c r="E528" s="441"/>
      <c r="F528" s="441"/>
      <c r="G528" s="441"/>
      <c r="H528" s="441"/>
      <c r="I528" s="441"/>
      <c r="J528" s="441"/>
      <c r="K528" s="441"/>
      <c r="L528" s="441"/>
      <c r="M528" s="441"/>
      <c r="N528" s="441"/>
      <c r="O528" s="441"/>
      <c r="P528" s="441"/>
      <c r="Q528" s="441"/>
      <c r="R528" s="441"/>
      <c r="S528" s="441"/>
      <c r="T528" s="441"/>
      <c r="U528" s="441"/>
      <c r="V528" s="441"/>
      <c r="W528" s="441"/>
      <c r="X528" s="441"/>
      <c r="Y528" s="441"/>
      <c r="Z528" s="441"/>
      <c r="AA528" s="48"/>
      <c r="AB528" s="48"/>
      <c r="AC528" s="48"/>
    </row>
    <row r="529" spans="1:68" ht="16.5" hidden="1" customHeight="1" x14ac:dyDescent="0.25">
      <c r="A529" s="421" t="s">
        <v>637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86"/>
      <c r="AA529" s="369"/>
      <c r="AB529" s="369"/>
      <c r="AC529" s="369"/>
    </row>
    <row r="530" spans="1:68" ht="14.25" hidden="1" customHeight="1" x14ac:dyDescent="0.25">
      <c r="A530" s="419" t="s">
        <v>109</v>
      </c>
      <c r="B530" s="386"/>
      <c r="C530" s="386"/>
      <c r="D530" s="386"/>
      <c r="E530" s="386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  <c r="X530" s="386"/>
      <c r="Y530" s="386"/>
      <c r="Z530" s="386"/>
      <c r="AA530" s="370"/>
      <c r="AB530" s="370"/>
      <c r="AC530" s="370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3">
        <v>4640242181011</v>
      </c>
      <c r="E531" s="384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8" t="s">
        <v>640</v>
      </c>
      <c r="Q531" s="389"/>
      <c r="R531" s="389"/>
      <c r="S531" s="389"/>
      <c r="T531" s="390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3">
        <v>4640242180441</v>
      </c>
      <c r="E532" s="384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30" t="s">
        <v>643</v>
      </c>
      <c r="Q532" s="389"/>
      <c r="R532" s="389"/>
      <c r="S532" s="389"/>
      <c r="T532" s="390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3">
        <v>4640242180564</v>
      </c>
      <c r="E533" s="384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21" t="s">
        <v>646</v>
      </c>
      <c r="Q533" s="389"/>
      <c r="R533" s="389"/>
      <c r="S533" s="389"/>
      <c r="T533" s="390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3">
        <v>4640242180922</v>
      </c>
      <c r="E534" s="384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4" t="s">
        <v>649</v>
      </c>
      <c r="Q534" s="389"/>
      <c r="R534" s="389"/>
      <c r="S534" s="389"/>
      <c r="T534" s="390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3">
        <v>4640242181189</v>
      </c>
      <c r="E535" s="384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24" t="s">
        <v>652</v>
      </c>
      <c r="Q535" s="389"/>
      <c r="R535" s="389"/>
      <c r="S535" s="389"/>
      <c r="T535" s="390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3">
        <v>4640242180038</v>
      </c>
      <c r="E536" s="384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7" t="s">
        <v>655</v>
      </c>
      <c r="Q536" s="389"/>
      <c r="R536" s="389"/>
      <c r="S536" s="389"/>
      <c r="T536" s="390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3">
        <v>4640242181172</v>
      </c>
      <c r="E537" s="384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9" t="s">
        <v>658</v>
      </c>
      <c r="Q537" s="389"/>
      <c r="R537" s="389"/>
      <c r="S537" s="389"/>
      <c r="T537" s="390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hidden="1" x14ac:dyDescent="0.2">
      <c r="A538" s="385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7"/>
      <c r="P538" s="380" t="s">
        <v>69</v>
      </c>
      <c r="Q538" s="381"/>
      <c r="R538" s="381"/>
      <c r="S538" s="381"/>
      <c r="T538" s="381"/>
      <c r="U538" s="381"/>
      <c r="V538" s="382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7"/>
      <c r="P539" s="380" t="s">
        <v>69</v>
      </c>
      <c r="Q539" s="381"/>
      <c r="R539" s="381"/>
      <c r="S539" s="381"/>
      <c r="T539" s="381"/>
      <c r="U539" s="381"/>
      <c r="V539" s="382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hidden="1" customHeight="1" x14ac:dyDescent="0.25">
      <c r="A540" s="419" t="s">
        <v>142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70"/>
      <c r="AB540" s="370"/>
      <c r="AC540" s="370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3">
        <v>4640242180519</v>
      </c>
      <c r="E541" s="384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43" t="s">
        <v>661</v>
      </c>
      <c r="Q541" s="389"/>
      <c r="R541" s="389"/>
      <c r="S541" s="389"/>
      <c r="T541" s="390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3">
        <v>4640242180526</v>
      </c>
      <c r="E542" s="384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81" t="s">
        <v>664</v>
      </c>
      <c r="Q542" s="389"/>
      <c r="R542" s="389"/>
      <c r="S542" s="389"/>
      <c r="T542" s="390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3">
        <v>4640242180090</v>
      </c>
      <c r="E543" s="384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70" t="s">
        <v>667</v>
      </c>
      <c r="Q543" s="389"/>
      <c r="R543" s="389"/>
      <c r="S543" s="389"/>
      <c r="T543" s="390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3">
        <v>4640242181363</v>
      </c>
      <c r="E544" s="384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7" t="s">
        <v>670</v>
      </c>
      <c r="Q544" s="389"/>
      <c r="R544" s="389"/>
      <c r="S544" s="389"/>
      <c r="T544" s="390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85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7"/>
      <c r="P545" s="380" t="s">
        <v>69</v>
      </c>
      <c r="Q545" s="381"/>
      <c r="R545" s="381"/>
      <c r="S545" s="381"/>
      <c r="T545" s="381"/>
      <c r="U545" s="381"/>
      <c r="V545" s="382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hidden="1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7"/>
      <c r="P546" s="380" t="s">
        <v>69</v>
      </c>
      <c r="Q546" s="381"/>
      <c r="R546" s="381"/>
      <c r="S546" s="381"/>
      <c r="T546" s="381"/>
      <c r="U546" s="381"/>
      <c r="V546" s="382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hidden="1" customHeight="1" x14ac:dyDescent="0.25">
      <c r="A547" s="419" t="s">
        <v>63</v>
      </c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  <c r="X547" s="386"/>
      <c r="Y547" s="386"/>
      <c r="Z547" s="386"/>
      <c r="AA547" s="370"/>
      <c r="AB547" s="370"/>
      <c r="AC547" s="370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3">
        <v>4640242180816</v>
      </c>
      <c r="E548" s="384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72" t="s">
        <v>673</v>
      </c>
      <c r="Q548" s="389"/>
      <c r="R548" s="389"/>
      <c r="S548" s="389"/>
      <c r="T548" s="390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hidden="1" customHeight="1" x14ac:dyDescent="0.25">
      <c r="A549" s="54" t="s">
        <v>674</v>
      </c>
      <c r="B549" s="54" t="s">
        <v>675</v>
      </c>
      <c r="C549" s="31">
        <v>4301031244</v>
      </c>
      <c r="D549" s="383">
        <v>4640242180595</v>
      </c>
      <c r="E549" s="384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08" t="s">
        <v>676</v>
      </c>
      <c r="Q549" s="389"/>
      <c r="R549" s="389"/>
      <c r="S549" s="389"/>
      <c r="T549" s="390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3">
        <v>4640242181615</v>
      </c>
      <c r="E550" s="384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2" t="s">
        <v>679</v>
      </c>
      <c r="Q550" s="389"/>
      <c r="R550" s="389"/>
      <c r="S550" s="389"/>
      <c r="T550" s="390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3">
        <v>4640242181639</v>
      </c>
      <c r="E551" s="384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6" t="s">
        <v>682</v>
      </c>
      <c r="Q551" s="389"/>
      <c r="R551" s="389"/>
      <c r="S551" s="389"/>
      <c r="T551" s="390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3">
        <v>4640242181622</v>
      </c>
      <c r="E552" s="384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6" t="s">
        <v>685</v>
      </c>
      <c r="Q552" s="389"/>
      <c r="R552" s="389"/>
      <c r="S552" s="389"/>
      <c r="T552" s="390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hidden="1" customHeight="1" x14ac:dyDescent="0.25">
      <c r="A553" s="54" t="s">
        <v>686</v>
      </c>
      <c r="B553" s="54" t="s">
        <v>687</v>
      </c>
      <c r="C553" s="31">
        <v>4301031200</v>
      </c>
      <c r="D553" s="383">
        <v>4640242180489</v>
      </c>
      <c r="E553" s="384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9"/>
      <c r="R553" s="389"/>
      <c r="S553" s="389"/>
      <c r="T553" s="390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hidden="1" x14ac:dyDescent="0.2">
      <c r="A554" s="385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7"/>
      <c r="P554" s="380" t="s">
        <v>69</v>
      </c>
      <c r="Q554" s="381"/>
      <c r="R554" s="381"/>
      <c r="S554" s="381"/>
      <c r="T554" s="381"/>
      <c r="U554" s="381"/>
      <c r="V554" s="382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hidden="1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7"/>
      <c r="P555" s="380" t="s">
        <v>69</v>
      </c>
      <c r="Q555" s="381"/>
      <c r="R555" s="381"/>
      <c r="S555" s="381"/>
      <c r="T555" s="381"/>
      <c r="U555" s="381"/>
      <c r="V555" s="382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hidden="1" customHeight="1" x14ac:dyDescent="0.25">
      <c r="A556" s="419" t="s">
        <v>71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70"/>
      <c r="AB556" s="370"/>
      <c r="AC556" s="370"/>
    </row>
    <row r="557" spans="1:68" ht="27" hidden="1" customHeight="1" x14ac:dyDescent="0.25">
      <c r="A557" s="54" t="s">
        <v>689</v>
      </c>
      <c r="B557" s="54" t="s">
        <v>690</v>
      </c>
      <c r="C557" s="31">
        <v>4301051746</v>
      </c>
      <c r="D557" s="383">
        <v>4640242180533</v>
      </c>
      <c r="E557" s="384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6" t="s">
        <v>691</v>
      </c>
      <c r="Q557" s="389"/>
      <c r="R557" s="389"/>
      <c r="S557" s="389"/>
      <c r="T557" s="390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3">
        <v>4640242180540</v>
      </c>
      <c r="E558" s="384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9" t="s">
        <v>694</v>
      </c>
      <c r="Q558" s="389"/>
      <c r="R558" s="389"/>
      <c r="S558" s="389"/>
      <c r="T558" s="390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385"/>
      <c r="B559" s="386"/>
      <c r="C559" s="386"/>
      <c r="D559" s="386"/>
      <c r="E559" s="386"/>
      <c r="F559" s="386"/>
      <c r="G559" s="386"/>
      <c r="H559" s="386"/>
      <c r="I559" s="386"/>
      <c r="J559" s="386"/>
      <c r="K559" s="386"/>
      <c r="L559" s="386"/>
      <c r="M559" s="386"/>
      <c r="N559" s="386"/>
      <c r="O559" s="387"/>
      <c r="P559" s="380" t="s">
        <v>69</v>
      </c>
      <c r="Q559" s="381"/>
      <c r="R559" s="381"/>
      <c r="S559" s="381"/>
      <c r="T559" s="381"/>
      <c r="U559" s="381"/>
      <c r="V559" s="382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hidden="1" x14ac:dyDescent="0.2">
      <c r="A560" s="386"/>
      <c r="B560" s="386"/>
      <c r="C560" s="386"/>
      <c r="D560" s="386"/>
      <c r="E560" s="386"/>
      <c r="F560" s="386"/>
      <c r="G560" s="386"/>
      <c r="H560" s="386"/>
      <c r="I560" s="386"/>
      <c r="J560" s="386"/>
      <c r="K560" s="386"/>
      <c r="L560" s="386"/>
      <c r="M560" s="386"/>
      <c r="N560" s="386"/>
      <c r="O560" s="387"/>
      <c r="P560" s="380" t="s">
        <v>69</v>
      </c>
      <c r="Q560" s="381"/>
      <c r="R560" s="381"/>
      <c r="S560" s="381"/>
      <c r="T560" s="381"/>
      <c r="U560" s="381"/>
      <c r="V560" s="382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hidden="1" customHeight="1" x14ac:dyDescent="0.25">
      <c r="A561" s="419" t="s">
        <v>163</v>
      </c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  <c r="X561" s="386"/>
      <c r="Y561" s="386"/>
      <c r="Z561" s="386"/>
      <c r="AA561" s="370"/>
      <c r="AB561" s="370"/>
      <c r="AC561" s="370"/>
    </row>
    <row r="562" spans="1:68" ht="27" hidden="1" customHeight="1" x14ac:dyDescent="0.25">
      <c r="A562" s="54" t="s">
        <v>695</v>
      </c>
      <c r="B562" s="54" t="s">
        <v>696</v>
      </c>
      <c r="C562" s="31">
        <v>4301060354</v>
      </c>
      <c r="D562" s="383">
        <v>4640242180120</v>
      </c>
      <c r="E562" s="384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388" t="s">
        <v>697</v>
      </c>
      <c r="Q562" s="389"/>
      <c r="R562" s="389"/>
      <c r="S562" s="389"/>
      <c r="T562" s="390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4301060408</v>
      </c>
      <c r="D563" s="383">
        <v>4640242180120</v>
      </c>
      <c r="E563" s="384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48" t="s">
        <v>699</v>
      </c>
      <c r="Q563" s="389"/>
      <c r="R563" s="389"/>
      <c r="S563" s="389"/>
      <c r="T563" s="390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4301060355</v>
      </c>
      <c r="D564" s="383">
        <v>4640242180137</v>
      </c>
      <c r="E564" s="384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2" t="s">
        <v>702</v>
      </c>
      <c r="Q564" s="389"/>
      <c r="R564" s="389"/>
      <c r="S564" s="389"/>
      <c r="T564" s="390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4301060407</v>
      </c>
      <c r="D565" s="383">
        <v>4640242180137</v>
      </c>
      <c r="E565" s="384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57" t="s">
        <v>704</v>
      </c>
      <c r="Q565" s="389"/>
      <c r="R565" s="389"/>
      <c r="S565" s="389"/>
      <c r="T565" s="390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385"/>
      <c r="B566" s="386"/>
      <c r="C566" s="386"/>
      <c r="D566" s="386"/>
      <c r="E566" s="386"/>
      <c r="F566" s="386"/>
      <c r="G566" s="386"/>
      <c r="H566" s="386"/>
      <c r="I566" s="386"/>
      <c r="J566" s="386"/>
      <c r="K566" s="386"/>
      <c r="L566" s="386"/>
      <c r="M566" s="386"/>
      <c r="N566" s="386"/>
      <c r="O566" s="387"/>
      <c r="P566" s="380" t="s">
        <v>69</v>
      </c>
      <c r="Q566" s="381"/>
      <c r="R566" s="381"/>
      <c r="S566" s="381"/>
      <c r="T566" s="381"/>
      <c r="U566" s="381"/>
      <c r="V566" s="382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hidden="1" x14ac:dyDescent="0.2">
      <c r="A567" s="386"/>
      <c r="B567" s="386"/>
      <c r="C567" s="386"/>
      <c r="D567" s="386"/>
      <c r="E567" s="386"/>
      <c r="F567" s="386"/>
      <c r="G567" s="386"/>
      <c r="H567" s="386"/>
      <c r="I567" s="386"/>
      <c r="J567" s="386"/>
      <c r="K567" s="386"/>
      <c r="L567" s="386"/>
      <c r="M567" s="386"/>
      <c r="N567" s="386"/>
      <c r="O567" s="387"/>
      <c r="P567" s="380" t="s">
        <v>69</v>
      </c>
      <c r="Q567" s="381"/>
      <c r="R567" s="381"/>
      <c r="S567" s="381"/>
      <c r="T567" s="381"/>
      <c r="U567" s="381"/>
      <c r="V567" s="382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hidden="1" customHeight="1" x14ac:dyDescent="0.25">
      <c r="A568" s="421" t="s">
        <v>705</v>
      </c>
      <c r="B568" s="386"/>
      <c r="C568" s="386"/>
      <c r="D568" s="386"/>
      <c r="E568" s="386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  <c r="X568" s="386"/>
      <c r="Y568" s="386"/>
      <c r="Z568" s="386"/>
      <c r="AA568" s="369"/>
      <c r="AB568" s="369"/>
      <c r="AC568" s="369"/>
    </row>
    <row r="569" spans="1:68" ht="14.25" hidden="1" customHeight="1" x14ac:dyDescent="0.25">
      <c r="A569" s="419" t="s">
        <v>109</v>
      </c>
      <c r="B569" s="386"/>
      <c r="C569" s="386"/>
      <c r="D569" s="386"/>
      <c r="E569" s="386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  <c r="X569" s="386"/>
      <c r="Y569" s="386"/>
      <c r="Z569" s="386"/>
      <c r="AA569" s="370"/>
      <c r="AB569" s="370"/>
      <c r="AC569" s="370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3">
        <v>4640242180045</v>
      </c>
      <c r="E570" s="384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44" t="s">
        <v>708</v>
      </c>
      <c r="Q570" s="389"/>
      <c r="R570" s="389"/>
      <c r="S570" s="389"/>
      <c r="T570" s="390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3">
        <v>4640242180601</v>
      </c>
      <c r="E571" s="384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6" t="s">
        <v>711</v>
      </c>
      <c r="Q571" s="389"/>
      <c r="R571" s="389"/>
      <c r="S571" s="389"/>
      <c r="T571" s="390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85"/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7"/>
      <c r="P572" s="380" t="s">
        <v>69</v>
      </c>
      <c r="Q572" s="381"/>
      <c r="R572" s="381"/>
      <c r="S572" s="381"/>
      <c r="T572" s="381"/>
      <c r="U572" s="381"/>
      <c r="V572" s="382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86"/>
      <c r="B573" s="386"/>
      <c r="C573" s="386"/>
      <c r="D573" s="386"/>
      <c r="E573" s="386"/>
      <c r="F573" s="386"/>
      <c r="G573" s="386"/>
      <c r="H573" s="386"/>
      <c r="I573" s="386"/>
      <c r="J573" s="386"/>
      <c r="K573" s="386"/>
      <c r="L573" s="386"/>
      <c r="M573" s="386"/>
      <c r="N573" s="386"/>
      <c r="O573" s="387"/>
      <c r="P573" s="380" t="s">
        <v>69</v>
      </c>
      <c r="Q573" s="381"/>
      <c r="R573" s="381"/>
      <c r="S573" s="381"/>
      <c r="T573" s="381"/>
      <c r="U573" s="381"/>
      <c r="V573" s="382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419" t="s">
        <v>142</v>
      </c>
      <c r="B574" s="386"/>
      <c r="C574" s="386"/>
      <c r="D574" s="386"/>
      <c r="E574" s="386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  <c r="X574" s="386"/>
      <c r="Y574" s="386"/>
      <c r="Z574" s="386"/>
      <c r="AA574" s="370"/>
      <c r="AB574" s="370"/>
      <c r="AC574" s="370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3">
        <v>4640242180090</v>
      </c>
      <c r="E575" s="384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93" t="s">
        <v>714</v>
      </c>
      <c r="Q575" s="389"/>
      <c r="R575" s="389"/>
      <c r="S575" s="389"/>
      <c r="T575" s="390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85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7"/>
      <c r="P576" s="380" t="s">
        <v>69</v>
      </c>
      <c r="Q576" s="381"/>
      <c r="R576" s="381"/>
      <c r="S576" s="381"/>
      <c r="T576" s="381"/>
      <c r="U576" s="381"/>
      <c r="V576" s="382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86"/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7"/>
      <c r="P577" s="380" t="s">
        <v>69</v>
      </c>
      <c r="Q577" s="381"/>
      <c r="R577" s="381"/>
      <c r="S577" s="381"/>
      <c r="T577" s="381"/>
      <c r="U577" s="381"/>
      <c r="V577" s="382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419" t="s">
        <v>63</v>
      </c>
      <c r="B578" s="386"/>
      <c r="C578" s="386"/>
      <c r="D578" s="386"/>
      <c r="E578" s="386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  <c r="X578" s="386"/>
      <c r="Y578" s="386"/>
      <c r="Z578" s="386"/>
      <c r="AA578" s="370"/>
      <c r="AB578" s="370"/>
      <c r="AC578" s="370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3">
        <v>4640242180076</v>
      </c>
      <c r="E579" s="384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30" t="s">
        <v>717</v>
      </c>
      <c r="Q579" s="389"/>
      <c r="R579" s="389"/>
      <c r="S579" s="389"/>
      <c r="T579" s="390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85"/>
      <c r="B580" s="386"/>
      <c r="C580" s="386"/>
      <c r="D580" s="386"/>
      <c r="E580" s="386"/>
      <c r="F580" s="386"/>
      <c r="G580" s="386"/>
      <c r="H580" s="386"/>
      <c r="I580" s="386"/>
      <c r="J580" s="386"/>
      <c r="K580" s="386"/>
      <c r="L580" s="386"/>
      <c r="M580" s="386"/>
      <c r="N580" s="386"/>
      <c r="O580" s="387"/>
      <c r="P580" s="380" t="s">
        <v>69</v>
      </c>
      <c r="Q580" s="381"/>
      <c r="R580" s="381"/>
      <c r="S580" s="381"/>
      <c r="T580" s="381"/>
      <c r="U580" s="381"/>
      <c r="V580" s="382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86"/>
      <c r="B581" s="386"/>
      <c r="C581" s="386"/>
      <c r="D581" s="386"/>
      <c r="E581" s="386"/>
      <c r="F581" s="386"/>
      <c r="G581" s="386"/>
      <c r="H581" s="386"/>
      <c r="I581" s="386"/>
      <c r="J581" s="386"/>
      <c r="K581" s="386"/>
      <c r="L581" s="386"/>
      <c r="M581" s="386"/>
      <c r="N581" s="386"/>
      <c r="O581" s="387"/>
      <c r="P581" s="380" t="s">
        <v>69</v>
      </c>
      <c r="Q581" s="381"/>
      <c r="R581" s="381"/>
      <c r="S581" s="381"/>
      <c r="T581" s="381"/>
      <c r="U581" s="381"/>
      <c r="V581" s="382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419" t="s">
        <v>71</v>
      </c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6"/>
      <c r="P582" s="386"/>
      <c r="Q582" s="386"/>
      <c r="R582" s="386"/>
      <c r="S582" s="386"/>
      <c r="T582" s="386"/>
      <c r="U582" s="386"/>
      <c r="V582" s="386"/>
      <c r="W582" s="386"/>
      <c r="X582" s="386"/>
      <c r="Y582" s="386"/>
      <c r="Z582" s="386"/>
      <c r="AA582" s="370"/>
      <c r="AB582" s="370"/>
      <c r="AC582" s="370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3">
        <v>4640242180106</v>
      </c>
      <c r="E583" s="384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12" t="s">
        <v>720</v>
      </c>
      <c r="Q583" s="389"/>
      <c r="R583" s="389"/>
      <c r="S583" s="389"/>
      <c r="T583" s="390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85"/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7"/>
      <c r="P584" s="380" t="s">
        <v>69</v>
      </c>
      <c r="Q584" s="381"/>
      <c r="R584" s="381"/>
      <c r="S584" s="381"/>
      <c r="T584" s="381"/>
      <c r="U584" s="381"/>
      <c r="V584" s="382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86"/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7"/>
      <c r="P585" s="380" t="s">
        <v>69</v>
      </c>
      <c r="Q585" s="381"/>
      <c r="R585" s="381"/>
      <c r="S585" s="381"/>
      <c r="T585" s="381"/>
      <c r="U585" s="381"/>
      <c r="V585" s="382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412"/>
      <c r="B586" s="386"/>
      <c r="C586" s="386"/>
      <c r="D586" s="386"/>
      <c r="E586" s="386"/>
      <c r="F586" s="386"/>
      <c r="G586" s="386"/>
      <c r="H586" s="386"/>
      <c r="I586" s="386"/>
      <c r="J586" s="386"/>
      <c r="K586" s="386"/>
      <c r="L586" s="386"/>
      <c r="M586" s="386"/>
      <c r="N586" s="386"/>
      <c r="O586" s="413"/>
      <c r="P586" s="398" t="s">
        <v>721</v>
      </c>
      <c r="Q586" s="399"/>
      <c r="R586" s="399"/>
      <c r="S586" s="399"/>
      <c r="T586" s="399"/>
      <c r="U586" s="399"/>
      <c r="V586" s="40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2700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2700</v>
      </c>
      <c r="Z586" s="37"/>
      <c r="AA586" s="377"/>
      <c r="AB586" s="377"/>
      <c r="AC586" s="377"/>
    </row>
    <row r="587" spans="1:68" x14ac:dyDescent="0.2">
      <c r="A587" s="386"/>
      <c r="B587" s="386"/>
      <c r="C587" s="386"/>
      <c r="D587" s="386"/>
      <c r="E587" s="386"/>
      <c r="F587" s="386"/>
      <c r="G587" s="386"/>
      <c r="H587" s="386"/>
      <c r="I587" s="386"/>
      <c r="J587" s="386"/>
      <c r="K587" s="386"/>
      <c r="L587" s="386"/>
      <c r="M587" s="386"/>
      <c r="N587" s="386"/>
      <c r="O587" s="413"/>
      <c r="P587" s="398" t="s">
        <v>722</v>
      </c>
      <c r="Q587" s="399"/>
      <c r="R587" s="399"/>
      <c r="S587" s="399"/>
      <c r="T587" s="399"/>
      <c r="U587" s="399"/>
      <c r="V587" s="400"/>
      <c r="W587" s="37" t="s">
        <v>68</v>
      </c>
      <c r="X587" s="376">
        <f>IFERROR(SUM(BM22:BM583),"0")</f>
        <v>2786.4</v>
      </c>
      <c r="Y587" s="376">
        <f>IFERROR(SUM(BN22:BN583),"0")</f>
        <v>2786.4</v>
      </c>
      <c r="Z587" s="37"/>
      <c r="AA587" s="377"/>
      <c r="AB587" s="377"/>
      <c r="AC587" s="377"/>
    </row>
    <row r="588" spans="1:68" x14ac:dyDescent="0.2">
      <c r="A588" s="386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413"/>
      <c r="P588" s="398" t="s">
        <v>723</v>
      </c>
      <c r="Q588" s="399"/>
      <c r="R588" s="399"/>
      <c r="S588" s="399"/>
      <c r="T588" s="399"/>
      <c r="U588" s="399"/>
      <c r="V588" s="400"/>
      <c r="W588" s="37" t="s">
        <v>724</v>
      </c>
      <c r="X588" s="38">
        <f>ROUNDUP(SUM(BO22:BO583),0)</f>
        <v>4</v>
      </c>
      <c r="Y588" s="38">
        <f>ROUNDUP(SUM(BP22:BP583),0)</f>
        <v>4</v>
      </c>
      <c r="Z588" s="37"/>
      <c r="AA588" s="377"/>
      <c r="AB588" s="377"/>
      <c r="AC588" s="377"/>
    </row>
    <row r="589" spans="1:68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413"/>
      <c r="P589" s="398" t="s">
        <v>725</v>
      </c>
      <c r="Q589" s="399"/>
      <c r="R589" s="399"/>
      <c r="S589" s="399"/>
      <c r="T589" s="399"/>
      <c r="U589" s="399"/>
      <c r="V589" s="400"/>
      <c r="W589" s="37" t="s">
        <v>68</v>
      </c>
      <c r="X589" s="376">
        <f>GrossWeightTotal+PalletQtyTotal*25</f>
        <v>2886.4</v>
      </c>
      <c r="Y589" s="376">
        <f>GrossWeightTotalR+PalletQtyTotalR*25</f>
        <v>2886.4</v>
      </c>
      <c r="Z589" s="37"/>
      <c r="AA589" s="377"/>
      <c r="AB589" s="377"/>
      <c r="AC589" s="377"/>
    </row>
    <row r="590" spans="1:68" x14ac:dyDescent="0.2">
      <c r="A590" s="386"/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413"/>
      <c r="P590" s="398" t="s">
        <v>726</v>
      </c>
      <c r="Q590" s="399"/>
      <c r="R590" s="399"/>
      <c r="S590" s="399"/>
      <c r="T590" s="399"/>
      <c r="U590" s="399"/>
      <c r="V590" s="40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180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180</v>
      </c>
      <c r="Z590" s="37"/>
      <c r="AA590" s="377"/>
      <c r="AB590" s="377"/>
      <c r="AC590" s="377"/>
    </row>
    <row r="591" spans="1:68" ht="14.25" hidden="1" customHeight="1" x14ac:dyDescent="0.2">
      <c r="A591" s="386"/>
      <c r="B591" s="386"/>
      <c r="C591" s="386"/>
      <c r="D591" s="386"/>
      <c r="E591" s="386"/>
      <c r="F591" s="386"/>
      <c r="G591" s="386"/>
      <c r="H591" s="386"/>
      <c r="I591" s="386"/>
      <c r="J591" s="386"/>
      <c r="K591" s="386"/>
      <c r="L591" s="386"/>
      <c r="M591" s="386"/>
      <c r="N591" s="386"/>
      <c r="O591" s="413"/>
      <c r="P591" s="398" t="s">
        <v>727</v>
      </c>
      <c r="Q591" s="399"/>
      <c r="R591" s="399"/>
      <c r="S591" s="399"/>
      <c r="T591" s="399"/>
      <c r="U591" s="399"/>
      <c r="V591" s="40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3.9149999999999996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401" t="s">
        <v>107</v>
      </c>
      <c r="D593" s="462"/>
      <c r="E593" s="462"/>
      <c r="F593" s="462"/>
      <c r="G593" s="462"/>
      <c r="H593" s="443"/>
      <c r="I593" s="401" t="s">
        <v>253</v>
      </c>
      <c r="J593" s="462"/>
      <c r="K593" s="462"/>
      <c r="L593" s="462"/>
      <c r="M593" s="462"/>
      <c r="N593" s="462"/>
      <c r="O593" s="462"/>
      <c r="P593" s="462"/>
      <c r="Q593" s="462"/>
      <c r="R593" s="462"/>
      <c r="S593" s="462"/>
      <c r="T593" s="462"/>
      <c r="U593" s="462"/>
      <c r="V593" s="443"/>
      <c r="W593" s="401" t="s">
        <v>469</v>
      </c>
      <c r="X593" s="443"/>
      <c r="Y593" s="401" t="s">
        <v>523</v>
      </c>
      <c r="Z593" s="462"/>
      <c r="AA593" s="462"/>
      <c r="AB593" s="443"/>
      <c r="AC593" s="371" t="s">
        <v>594</v>
      </c>
      <c r="AD593" s="401" t="s">
        <v>637</v>
      </c>
      <c r="AE593" s="443"/>
      <c r="AF593" s="372"/>
    </row>
    <row r="594" spans="1:32" ht="14.25" customHeight="1" thickTop="1" x14ac:dyDescent="0.2">
      <c r="A594" s="684" t="s">
        <v>730</v>
      </c>
      <c r="B594" s="401" t="s">
        <v>62</v>
      </c>
      <c r="C594" s="401" t="s">
        <v>108</v>
      </c>
      <c r="D594" s="401" t="s">
        <v>128</v>
      </c>
      <c r="E594" s="401" t="s">
        <v>169</v>
      </c>
      <c r="F594" s="401" t="s">
        <v>190</v>
      </c>
      <c r="G594" s="401" t="s">
        <v>221</v>
      </c>
      <c r="H594" s="401" t="s">
        <v>107</v>
      </c>
      <c r="I594" s="401" t="s">
        <v>254</v>
      </c>
      <c r="J594" s="401" t="s">
        <v>271</v>
      </c>
      <c r="K594" s="401" t="s">
        <v>327</v>
      </c>
      <c r="L594" s="372"/>
      <c r="M594" s="401" t="s">
        <v>342</v>
      </c>
      <c r="N594" s="372"/>
      <c r="O594" s="401" t="s">
        <v>358</v>
      </c>
      <c r="P594" s="401" t="s">
        <v>369</v>
      </c>
      <c r="Q594" s="401" t="s">
        <v>372</v>
      </c>
      <c r="R594" s="401" t="s">
        <v>379</v>
      </c>
      <c r="S594" s="401" t="s">
        <v>390</v>
      </c>
      <c r="T594" s="401" t="s">
        <v>393</v>
      </c>
      <c r="U594" s="401" t="s">
        <v>400</v>
      </c>
      <c r="V594" s="401" t="s">
        <v>460</v>
      </c>
      <c r="W594" s="401" t="s">
        <v>470</v>
      </c>
      <c r="X594" s="401" t="s">
        <v>498</v>
      </c>
      <c r="Y594" s="401" t="s">
        <v>524</v>
      </c>
      <c r="Z594" s="401" t="s">
        <v>569</v>
      </c>
      <c r="AA594" s="401" t="s">
        <v>584</v>
      </c>
      <c r="AB594" s="401" t="s">
        <v>591</v>
      </c>
      <c r="AC594" s="401" t="s">
        <v>594</v>
      </c>
      <c r="AD594" s="401" t="s">
        <v>637</v>
      </c>
      <c r="AE594" s="401" t="s">
        <v>705</v>
      </c>
      <c r="AF594" s="372"/>
    </row>
    <row r="595" spans="1:32" ht="13.5" customHeight="1" thickBot="1" x14ac:dyDescent="0.25">
      <c r="A595" s="685"/>
      <c r="B595" s="402"/>
      <c r="C595" s="402"/>
      <c r="D595" s="402"/>
      <c r="E595" s="402"/>
      <c r="F595" s="402"/>
      <c r="G595" s="402"/>
      <c r="H595" s="402"/>
      <c r="I595" s="402"/>
      <c r="J595" s="402"/>
      <c r="K595" s="402"/>
      <c r="L595" s="372"/>
      <c r="M595" s="402"/>
      <c r="N595" s="372"/>
      <c r="O595" s="402"/>
      <c r="P595" s="402"/>
      <c r="Q595" s="402"/>
      <c r="R595" s="402"/>
      <c r="S595" s="402"/>
      <c r="T595" s="402"/>
      <c r="U595" s="402"/>
      <c r="V595" s="402"/>
      <c r="W595" s="402"/>
      <c r="X595" s="402"/>
      <c r="Y595" s="402"/>
      <c r="Z595" s="402"/>
      <c r="AA595" s="402"/>
      <c r="AB595" s="402"/>
      <c r="AC595" s="402"/>
      <c r="AD595" s="402"/>
      <c r="AE595" s="402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0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596" s="46">
        <f>IFERROR(Y103*1,"0")+IFERROR(Y104*1,"0")+IFERROR(Y105*1,"0")+IFERROR(Y106*1,"0")+IFERROR(Y110*1,"0")+IFERROR(Y111*1,"0")+IFERROR(Y112*1,"0")+IFERROR(Y113*1,"0")+IFERROR(Y114*1,"0")</f>
        <v>0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0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596" s="46">
        <f>IFERROR(Y242*1,"0")+IFERROR(Y243*1,"0")+IFERROR(Y244*1,"0")+IFERROR(Y245*1,"0")+IFERROR(Y246*1,"0")+IFERROR(Y247*1,"0")+IFERROR(Y248*1,"0")+IFERROR(Y249*1,"0")</f>
        <v>0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0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0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2700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0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0</v>
      </c>
      <c r="Z596" s="46">
        <f>IFERROR(Y462*1,"0")+IFERROR(Y466*1,"0")+IFERROR(Y467*1,"0")+IFERROR(Y468*1,"0")+IFERROR(Y469*1,"0")+IFERROR(Y470*1,"0")+IFERROR(Y471*1,"0")+IFERROR(Y475*1,"0")</f>
        <v>0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0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350,00"/>
        <filter val="180,00"/>
        <filter val="2 700,00"/>
        <filter val="2 786,40"/>
        <filter val="2 886,40"/>
        <filter val="4"/>
      </filters>
    </filterColumn>
  </autoFilter>
  <mergeCells count="1052">
    <mergeCell ref="P58:T58"/>
    <mergeCell ref="X17:X18"/>
    <mergeCell ref="D579:E579"/>
    <mergeCell ref="P216:V216"/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P353:V353"/>
    <mergeCell ref="A349:Z349"/>
    <mergeCell ref="D170:E170"/>
    <mergeCell ref="D468:E468"/>
    <mergeCell ref="P303:V303"/>
    <mergeCell ref="P145:V145"/>
    <mergeCell ref="P370:T370"/>
    <mergeCell ref="D242:E242"/>
    <mergeCell ref="P199:T199"/>
    <mergeCell ref="P497:T497"/>
    <mergeCell ref="D120:E120"/>
    <mergeCell ref="P435:T435"/>
    <mergeCell ref="D549:E549"/>
    <mergeCell ref="P291:T291"/>
    <mergeCell ref="D405:E405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D29:E29"/>
    <mergeCell ref="P515:T515"/>
    <mergeCell ref="P344:T344"/>
    <mergeCell ref="P195:V195"/>
    <mergeCell ref="A20:Z20"/>
    <mergeCell ref="D105:E105"/>
    <mergeCell ref="A51:Z51"/>
    <mergeCell ref="P72:T72"/>
    <mergeCell ref="P23:V23"/>
    <mergeCell ref="N17:N18"/>
    <mergeCell ref="Q5:R5"/>
    <mergeCell ref="F17:F18"/>
    <mergeCell ref="P288:T288"/>
    <mergeCell ref="A478:Z478"/>
    <mergeCell ref="D34:E34"/>
    <mergeCell ref="P205:V205"/>
    <mergeCell ref="P128:T128"/>
    <mergeCell ref="P357:T357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A502:O503"/>
    <mergeCell ref="P444:T444"/>
    <mergeCell ref="A52:Z52"/>
    <mergeCell ref="P71:T71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A449:O450"/>
    <mergeCell ref="P313:T313"/>
    <mergeCell ref="P373:T373"/>
    <mergeCell ref="D123:E123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D256:E256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A15:M15"/>
    <mergeCell ref="P77:T77"/>
    <mergeCell ref="P375:T375"/>
    <mergeCell ref="A264:Z264"/>
    <mergeCell ref="P539:V539"/>
    <mergeCell ref="P269:T269"/>
    <mergeCell ref="P226:T226"/>
    <mergeCell ref="P462:T462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D153:E153"/>
    <mergeCell ref="P256:T256"/>
    <mergeCell ref="D199:E199"/>
    <mergeCell ref="A582:Z582"/>
    <mergeCell ref="P164:T164"/>
    <mergeCell ref="A150:O151"/>
    <mergeCell ref="D541:E541"/>
    <mergeCell ref="D370:E370"/>
    <mergeCell ref="P476:V476"/>
    <mergeCell ref="D222:E222"/>
    <mergeCell ref="P399:T399"/>
    <mergeCell ref="P333:T333"/>
    <mergeCell ref="H10:M10"/>
    <mergeCell ref="P107:V107"/>
    <mergeCell ref="A12:M12"/>
    <mergeCell ref="D487:E487"/>
    <mergeCell ref="P293:V293"/>
    <mergeCell ref="D343:E343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A144:O145"/>
    <mergeCell ref="D128:E128"/>
    <mergeCell ref="D85:E85"/>
    <mergeCell ref="P35:T35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Y594:Y595"/>
    <mergeCell ref="P302:V302"/>
    <mergeCell ref="P231:V231"/>
    <mergeCell ref="A183:Z183"/>
    <mergeCell ref="A88:O89"/>
    <mergeCell ref="D346:E346"/>
    <mergeCell ref="P229:T229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P212:T212"/>
    <mergeCell ref="P160:V160"/>
    <mergeCell ref="P283:V283"/>
    <mergeCell ref="P512:T512"/>
    <mergeCell ref="P487:T487"/>
    <mergeCell ref="A175:O176"/>
    <mergeCell ref="P343:T343"/>
    <mergeCell ref="P34:T34"/>
    <mergeCell ref="P105:T105"/>
    <mergeCell ref="D257:E257"/>
    <mergeCell ref="P270:T270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P322:T322"/>
    <mergeCell ref="D399:E399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C594:C595"/>
    <mergeCell ref="E594:E595"/>
    <mergeCell ref="G594:G595"/>
    <mergeCell ref="A540:Z540"/>
    <mergeCell ref="A580:O581"/>
    <mergeCell ref="P554:V554"/>
    <mergeCell ref="D564:E564"/>
    <mergeCell ref="P543:T543"/>
    <mergeCell ref="P576:V576"/>
    <mergeCell ref="P414:T414"/>
    <mergeCell ref="P548:T548"/>
    <mergeCell ref="P352:T352"/>
    <mergeCell ref="A240:Z240"/>
    <mergeCell ref="P200:V200"/>
    <mergeCell ref="D594:D595"/>
    <mergeCell ref="F594:F595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A421:Z421"/>
    <mergeCell ref="A304:Z304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D68:E68"/>
    <mergeCell ref="P245:T245"/>
    <mergeCell ref="D188:E188"/>
    <mergeCell ref="D424:E424"/>
    <mergeCell ref="P224:T224"/>
    <mergeCell ref="D352:E352"/>
    <mergeCell ref="P219:T219"/>
    <mergeCell ref="D91:E91"/>
    <mergeCell ref="A340:O341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A42:Z42"/>
    <mergeCell ref="D328:E328"/>
    <mergeCell ref="P65:V65"/>
    <mergeCell ref="P43:T43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P78:T78"/>
    <mergeCell ref="D322:E322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P254:T254"/>
    <mergeCell ref="A297:O298"/>
    <mergeCell ref="P475:T475"/>
    <mergeCell ref="D481:E481"/>
    <mergeCell ref="G17:G18"/>
    <mergeCell ref="P331:T331"/>
    <mergeCell ref="D470:E470"/>
    <mergeCell ref="P182:V182"/>
    <mergeCell ref="A81:Z81"/>
    <mergeCell ref="P281:T281"/>
    <mergeCell ref="D72:E72"/>
    <mergeCell ref="P376:T376"/>
    <mergeCell ref="D260:E260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353:O354"/>
    <mergeCell ref="P223:T223"/>
    <mergeCell ref="P494:T494"/>
    <mergeCell ref="A491:Z491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368:Z368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J594:J595"/>
    <mergeCell ref="D410:E410"/>
    <mergeCell ref="P516:V516"/>
    <mergeCell ref="A568:Z568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P156:V156"/>
    <mergeCell ref="A152:Z152"/>
    <mergeCell ref="P92:T92"/>
    <mergeCell ref="D315:E3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2024-08-29T11:01:32Z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