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8,24 ПОКОМ КИ филиалы\"/>
    </mc:Choice>
  </mc:AlternateContent>
  <xr:revisionPtr revIDLastSave="0" documentId="13_ncr:1_{FD84E25C-193C-488F-A8D9-461D3CF25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Q94" i="1"/>
  <c r="AD94" i="1" s="1"/>
  <c r="Q93" i="1"/>
  <c r="Q89" i="1"/>
  <c r="Q87" i="1"/>
  <c r="AD87" i="1" s="1"/>
  <c r="Q86" i="1"/>
  <c r="Q85" i="1"/>
  <c r="AD85" i="1" s="1"/>
  <c r="Q84" i="1"/>
  <c r="Q77" i="1"/>
  <c r="AD77" i="1" s="1"/>
  <c r="Q72" i="1"/>
  <c r="Q67" i="1"/>
  <c r="Q65" i="1"/>
  <c r="Q61" i="1"/>
  <c r="Q59" i="1"/>
  <c r="Q56" i="1"/>
  <c r="Q44" i="1"/>
  <c r="Q42" i="1"/>
  <c r="Q40" i="1"/>
  <c r="Q37" i="1"/>
  <c r="Q36" i="1"/>
  <c r="Q27" i="1"/>
  <c r="AD27" i="1" s="1"/>
  <c r="Q21" i="1"/>
  <c r="Q17" i="1"/>
  <c r="Q16" i="1"/>
  <c r="Q14" i="1"/>
  <c r="Q13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6" i="1"/>
  <c r="AD13" i="1"/>
  <c r="AD14" i="1"/>
  <c r="AD16" i="1"/>
  <c r="AD17" i="1"/>
  <c r="AD20" i="1"/>
  <c r="AD21" i="1"/>
  <c r="AD23" i="1"/>
  <c r="AD28" i="1"/>
  <c r="AD31" i="1"/>
  <c r="AD32" i="1"/>
  <c r="AD33" i="1"/>
  <c r="AD36" i="1"/>
  <c r="AD37" i="1"/>
  <c r="AD40" i="1"/>
  <c r="AD42" i="1"/>
  <c r="AD44" i="1"/>
  <c r="AD56" i="1"/>
  <c r="AD57" i="1"/>
  <c r="AD59" i="1"/>
  <c r="AD61" i="1"/>
  <c r="AD62" i="1"/>
  <c r="AD65" i="1"/>
  <c r="AD67" i="1"/>
  <c r="AD68" i="1"/>
  <c r="AD71" i="1"/>
  <c r="AD72" i="1"/>
  <c r="AD73" i="1"/>
  <c r="AD74" i="1"/>
  <c r="AD75" i="1"/>
  <c r="AD76" i="1"/>
  <c r="AD78" i="1"/>
  <c r="AD79" i="1"/>
  <c r="AD80" i="1"/>
  <c r="AD81" i="1"/>
  <c r="AD82" i="1"/>
  <c r="AD83" i="1"/>
  <c r="AD84" i="1"/>
  <c r="AD86" i="1"/>
  <c r="AD88" i="1"/>
  <c r="AD89" i="1"/>
  <c r="AD90" i="1"/>
  <c r="AD92" i="1"/>
  <c r="AD93" i="1"/>
  <c r="AD95" i="1"/>
  <c r="AD98" i="1"/>
  <c r="AD99" i="1"/>
  <c r="AD100" i="1"/>
  <c r="AD101" i="1"/>
  <c r="R5" i="1"/>
  <c r="AE5" i="1" l="1"/>
  <c r="F65" i="1"/>
  <c r="E65" i="1"/>
  <c r="O65" i="1" s="1"/>
  <c r="F56" i="1"/>
  <c r="E56" i="1"/>
  <c r="O56" i="1" s="1"/>
  <c r="F97" i="1"/>
  <c r="E97" i="1"/>
  <c r="O97" i="1" s="1"/>
  <c r="F36" i="1"/>
  <c r="E36" i="1"/>
  <c r="O3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U20" i="1" s="1"/>
  <c r="O21" i="1"/>
  <c r="O22" i="1"/>
  <c r="P22" i="1" s="1"/>
  <c r="Q22" i="1" s="1"/>
  <c r="AD22" i="1" s="1"/>
  <c r="O23" i="1"/>
  <c r="U23" i="1" s="1"/>
  <c r="O24" i="1"/>
  <c r="O25" i="1"/>
  <c r="O26" i="1"/>
  <c r="O27" i="1"/>
  <c r="O28" i="1"/>
  <c r="U28" i="1" s="1"/>
  <c r="O29" i="1"/>
  <c r="O30" i="1"/>
  <c r="P30" i="1" s="1"/>
  <c r="Q30" i="1" s="1"/>
  <c r="AD30" i="1" s="1"/>
  <c r="O31" i="1"/>
  <c r="U31" i="1" s="1"/>
  <c r="O32" i="1"/>
  <c r="U32" i="1" s="1"/>
  <c r="O33" i="1"/>
  <c r="U33" i="1" s="1"/>
  <c r="O34" i="1"/>
  <c r="O35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P55" i="1" s="1"/>
  <c r="Q55" i="1" s="1"/>
  <c r="AD55" i="1" s="1"/>
  <c r="O57" i="1"/>
  <c r="U57" i="1" s="1"/>
  <c r="O58" i="1"/>
  <c r="P58" i="1" s="1"/>
  <c r="Q58" i="1" s="1"/>
  <c r="AD58" i="1" s="1"/>
  <c r="O59" i="1"/>
  <c r="O60" i="1"/>
  <c r="O61" i="1"/>
  <c r="O62" i="1"/>
  <c r="U62" i="1" s="1"/>
  <c r="O63" i="1"/>
  <c r="O64" i="1"/>
  <c r="P64" i="1" s="1"/>
  <c r="Q64" i="1" s="1"/>
  <c r="AD64" i="1" s="1"/>
  <c r="O66" i="1"/>
  <c r="O67" i="1"/>
  <c r="O68" i="1"/>
  <c r="U68" i="1" s="1"/>
  <c r="O69" i="1"/>
  <c r="O70" i="1"/>
  <c r="O71" i="1"/>
  <c r="U71" i="1" s="1"/>
  <c r="O72" i="1"/>
  <c r="O73" i="1"/>
  <c r="U73" i="1" s="1"/>
  <c r="O74" i="1"/>
  <c r="U74" i="1" s="1"/>
  <c r="O75" i="1"/>
  <c r="U75" i="1" s="1"/>
  <c r="O76" i="1"/>
  <c r="U76" i="1" s="1"/>
  <c r="O77" i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O85" i="1"/>
  <c r="O86" i="1"/>
  <c r="O87" i="1"/>
  <c r="O88" i="1"/>
  <c r="U88" i="1" s="1"/>
  <c r="O89" i="1"/>
  <c r="O90" i="1"/>
  <c r="U90" i="1" s="1"/>
  <c r="O91" i="1"/>
  <c r="P91" i="1" s="1"/>
  <c r="Q91" i="1" s="1"/>
  <c r="AD91" i="1" s="1"/>
  <c r="O92" i="1"/>
  <c r="V92" i="1" s="1"/>
  <c r="O93" i="1"/>
  <c r="O94" i="1"/>
  <c r="V94" i="1" s="1"/>
  <c r="O95" i="1"/>
  <c r="V95" i="1" s="1"/>
  <c r="O96" i="1"/>
  <c r="O98" i="1"/>
  <c r="V98" i="1" s="1"/>
  <c r="O99" i="1"/>
  <c r="V99" i="1" s="1"/>
  <c r="O100" i="1"/>
  <c r="O101" i="1"/>
  <c r="V101" i="1" s="1"/>
  <c r="O6" i="1"/>
  <c r="P60" i="1" l="1"/>
  <c r="Q60" i="1" s="1"/>
  <c r="AD60" i="1" s="1"/>
  <c r="P97" i="1"/>
  <c r="Q97" i="1" s="1"/>
  <c r="AD97" i="1" s="1"/>
  <c r="V96" i="1"/>
  <c r="P96" i="1"/>
  <c r="Q96" i="1" s="1"/>
  <c r="AD96" i="1" s="1"/>
  <c r="P66" i="1"/>
  <c r="Q66" i="1" s="1"/>
  <c r="AD66" i="1" s="1"/>
  <c r="P29" i="1"/>
  <c r="Q29" i="1" s="1"/>
  <c r="AD29" i="1" s="1"/>
  <c r="U21" i="1"/>
  <c r="P7" i="1"/>
  <c r="Q7" i="1" s="1"/>
  <c r="AD7" i="1" s="1"/>
  <c r="P11" i="1"/>
  <c r="Q11" i="1" s="1"/>
  <c r="AD11" i="1" s="1"/>
  <c r="P15" i="1"/>
  <c r="Q15" i="1" s="1"/>
  <c r="AD15" i="1" s="1"/>
  <c r="P19" i="1"/>
  <c r="Q19" i="1" s="1"/>
  <c r="AD19" i="1" s="1"/>
  <c r="P25" i="1"/>
  <c r="Q25" i="1" s="1"/>
  <c r="AD25" i="1" s="1"/>
  <c r="P41" i="1"/>
  <c r="Q41" i="1" s="1"/>
  <c r="AD41" i="1" s="1"/>
  <c r="P45" i="1"/>
  <c r="Q45" i="1" s="1"/>
  <c r="AD45" i="1" s="1"/>
  <c r="P49" i="1"/>
  <c r="Q49" i="1" s="1"/>
  <c r="AD49" i="1" s="1"/>
  <c r="P53" i="1"/>
  <c r="Q53" i="1" s="1"/>
  <c r="AD53" i="1" s="1"/>
  <c r="P63" i="1"/>
  <c r="Q63" i="1" s="1"/>
  <c r="AD63" i="1" s="1"/>
  <c r="P6" i="1"/>
  <c r="Q6" i="1" s="1"/>
  <c r="V100" i="1"/>
  <c r="V93" i="1"/>
  <c r="P69" i="1"/>
  <c r="Q69" i="1" s="1"/>
  <c r="AD69" i="1" s="1"/>
  <c r="P54" i="1"/>
  <c r="Q54" i="1" s="1"/>
  <c r="AD54" i="1" s="1"/>
  <c r="P9" i="1"/>
  <c r="Q9" i="1" s="1"/>
  <c r="AD9" i="1" s="1"/>
  <c r="P35" i="1"/>
  <c r="Q35" i="1" s="1"/>
  <c r="AD35" i="1" s="1"/>
  <c r="P39" i="1"/>
  <c r="Q39" i="1" s="1"/>
  <c r="AD39" i="1" s="1"/>
  <c r="P43" i="1"/>
  <c r="Q43" i="1" s="1"/>
  <c r="AD43" i="1" s="1"/>
  <c r="P47" i="1"/>
  <c r="Q47" i="1" s="1"/>
  <c r="AD47" i="1" s="1"/>
  <c r="P51" i="1"/>
  <c r="Q51" i="1" s="1"/>
  <c r="AD51" i="1" s="1"/>
  <c r="P70" i="1"/>
  <c r="Q70" i="1" s="1"/>
  <c r="AD70" i="1" s="1"/>
  <c r="U44" i="1"/>
  <c r="U16" i="1"/>
  <c r="P8" i="1"/>
  <c r="Q8" i="1" s="1"/>
  <c r="AD8" i="1" s="1"/>
  <c r="P10" i="1"/>
  <c r="Q10" i="1" s="1"/>
  <c r="AD10" i="1" s="1"/>
  <c r="P12" i="1"/>
  <c r="Q12" i="1" s="1"/>
  <c r="AD12" i="1" s="1"/>
  <c r="P18" i="1"/>
  <c r="Q18" i="1" s="1"/>
  <c r="AD18" i="1" s="1"/>
  <c r="P24" i="1"/>
  <c r="Q24" i="1" s="1"/>
  <c r="AD24" i="1" s="1"/>
  <c r="P26" i="1"/>
  <c r="Q26" i="1" s="1"/>
  <c r="AD26" i="1" s="1"/>
  <c r="P34" i="1"/>
  <c r="Q34" i="1" s="1"/>
  <c r="AD34" i="1" s="1"/>
  <c r="P38" i="1"/>
  <c r="Q38" i="1" s="1"/>
  <c r="AD38" i="1" s="1"/>
  <c r="P46" i="1"/>
  <c r="Q46" i="1" s="1"/>
  <c r="AD46" i="1" s="1"/>
  <c r="P48" i="1"/>
  <c r="Q48" i="1" s="1"/>
  <c r="AD48" i="1" s="1"/>
  <c r="P50" i="1"/>
  <c r="Q50" i="1" s="1"/>
  <c r="AD50" i="1" s="1"/>
  <c r="P52" i="1"/>
  <c r="Q52" i="1" s="1"/>
  <c r="AD52" i="1" s="1"/>
  <c r="U91" i="1"/>
  <c r="U87" i="1"/>
  <c r="U85" i="1"/>
  <c r="U77" i="1"/>
  <c r="U67" i="1"/>
  <c r="U58" i="1"/>
  <c r="U30" i="1"/>
  <c r="U22" i="1"/>
  <c r="U65" i="1"/>
  <c r="U56" i="1"/>
  <c r="V97" i="1"/>
  <c r="U36" i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9" i="1"/>
  <c r="U95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1" i="1"/>
  <c r="U100" i="1"/>
  <c r="U9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6" i="1" l="1"/>
  <c r="Q5" i="1"/>
  <c r="U96" i="1"/>
  <c r="U97" i="1"/>
  <c r="U60" i="1"/>
  <c r="U8" i="1"/>
  <c r="U34" i="1"/>
  <c r="U52" i="1"/>
  <c r="U29" i="1"/>
  <c r="U15" i="1"/>
  <c r="U49" i="1"/>
  <c r="U12" i="1"/>
  <c r="U24" i="1"/>
  <c r="U40" i="1"/>
  <c r="U48" i="1"/>
  <c r="U7" i="1"/>
  <c r="U41" i="1"/>
  <c r="U63" i="1"/>
  <c r="U66" i="1"/>
  <c r="AD5" i="1"/>
  <c r="U11" i="1"/>
  <c r="U19" i="1"/>
  <c r="U27" i="1"/>
  <c r="U37" i="1"/>
  <c r="U45" i="1"/>
  <c r="U53" i="1"/>
  <c r="P5" i="1"/>
  <c r="U93" i="1"/>
  <c r="U94" i="1"/>
  <c r="U10" i="1"/>
  <c r="U14" i="1"/>
  <c r="U18" i="1"/>
  <c r="U26" i="1"/>
  <c r="U38" i="1"/>
  <c r="U42" i="1"/>
  <c r="U46" i="1"/>
  <c r="U50" i="1"/>
  <c r="U54" i="1"/>
  <c r="U64" i="1"/>
  <c r="U69" i="1"/>
  <c r="U89" i="1"/>
  <c r="U6" i="1"/>
  <c r="U9" i="1"/>
  <c r="U13" i="1"/>
  <c r="U17" i="1"/>
  <c r="U25" i="1"/>
  <c r="U35" i="1"/>
  <c r="U39" i="1"/>
  <c r="U43" i="1"/>
  <c r="U47" i="1"/>
  <c r="U51" i="1"/>
  <c r="U55" i="1"/>
  <c r="U59" i="1"/>
  <c r="U61" i="1"/>
  <c r="U70" i="1"/>
  <c r="U72" i="1"/>
  <c r="U84" i="1"/>
  <c r="U86" i="1"/>
  <c r="K5" i="1"/>
</calcChain>
</file>

<file path=xl/sharedStrings.xml><?xml version="1.0" encoding="utf-8"?>
<sst xmlns="http://schemas.openxmlformats.org/spreadsheetml/2006/main" count="373" uniqueCount="155">
  <si>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</si>
  <si>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</si>
  <si>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</si>
  <si>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</si>
  <si>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</si>
  <si>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</si>
  <si>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</si>
  <si>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</si>
  <si>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</si>
  <si>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</si>
  <si>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</si>
  <si>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</si>
  <si>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</si>
  <si>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</si>
  <si>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</si>
  <si>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</si>
  <si>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</si>
  <si>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</si>
  <si>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</si>
  <si>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</si>
  <si>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</si>
  <si>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</si>
  <si>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</si>
  <si>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</si>
  <si>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28,08,</t>
  </si>
  <si>
    <t>22,08,</t>
  </si>
  <si>
    <t>21,08,</t>
  </si>
  <si>
    <t>15,08,</t>
  </si>
  <si>
    <t>14,08,</t>
  </si>
  <si>
    <t>08,08,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</si>
  <si>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</si>
  <si>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</si>
  <si>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</si>
  <si>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</si>
  <si>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</si>
  <si>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</si>
  <si>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</si>
  <si>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</si>
  <si>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</si>
  <si>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</si>
  <si>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</si>
  <si>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</si>
  <si>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</si>
  <si>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</si>
  <si>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21,08,24 35шт. В уценку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</si>
  <si>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</si>
  <si>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</si>
  <si>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</si>
  <si>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</si>
  <si>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</si>
  <si>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</si>
  <si>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</si>
  <si>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</si>
  <si>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</si>
  <si>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</si>
  <si>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</si>
  <si>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</si>
  <si>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</si>
  <si>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</si>
  <si>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</si>
  <si>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</si>
  <si>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</si>
  <si>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</si>
  <si>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</si>
  <si>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</si>
  <si>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</si>
  <si>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</si>
  <si>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</si>
  <si>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</si>
  <si>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</si>
  <si>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</si>
  <si>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</si>
  <si>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</si>
  <si>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</si>
  <si>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</si>
  <si>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</si>
  <si>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</si>
  <si>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</si>
  <si>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</si>
  <si>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</si>
  <si>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</si>
  <si>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</si>
  <si>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</si>
  <si>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</si>
  <si>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</si>
  <si>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</si>
  <si>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</si>
  <si>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</si>
  <si>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</si>
  <si>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</si>
  <si>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</si>
  <si>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есть пересорт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</si>
  <si>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</si>
  <si>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</si>
  <si>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</si>
  <si>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</si>
  <si>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</si>
  <si>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</si>
  <si>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</si>
  <si>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</si>
  <si>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</si>
  <si>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</si>
  <si>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</si>
  <si>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</si>
  <si>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</si>
  <si>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</si>
  <si>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</si>
  <si>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</si>
  <si>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</si>
  <si>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</si>
  <si>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</si>
  <si>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</si>
  <si>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</si>
  <si>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</si>
  <si>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</si>
  <si>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пересорт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</si>
  <si>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</si>
  <si>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</si>
  <si>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</si>
  <si>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</si>
  <si>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</si>
  <si>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</si>
  <si>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</si>
  <si>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</si>
  <si>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</si>
  <si>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</si>
  <si>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</si>
  <si>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</si>
  <si>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</si>
  <si>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</si>
  <si>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</si>
  <si>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</si>
  <si>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</si>
  <si>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</si>
  <si>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</si>
  <si>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</si>
  <si>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</si>
  <si>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</si>
  <si>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</si>
  <si>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нужно увеличить продажи / 08,08,24 12шт. перемещение на склад уценки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</si>
  <si>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</si>
  <si>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</si>
  <si>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</si>
  <si>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</si>
  <si>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</si>
  <si>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</si>
  <si>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</si>
  <si>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</si>
  <si>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</si>
  <si>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</si>
  <si>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дубль на 259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</si>
  <si>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</si>
  <si>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заказ</t>
  </si>
  <si>
    <t>31,08,(1)</t>
  </si>
  <si>
    <t>31,08,(2)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</si>
</sst>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5.42578125" customWidth="1"/>
    <col min="10" max="11" width="6.42578125" customWidth="1"/>
    <col min="12" max="13" width="0.85546875" customWidth="1"/>
    <col min="14" max="19" width="6.42578125" customWidth="1"/>
    <col min="20" max="20" width="21.5703125" customWidth="1"/>
    <col min="21" max="22" width="5.7109375" customWidth="1"/>
    <col min="23" max="28" width="6.7109375" customWidth="1"/>
    <col min="29" max="29" width="33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3" t="s">
        <v>152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153</v>
      </c>
      <c r="R4" s="1" t="s">
        <v>154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153</v>
      </c>
      <c r="AE4" s="1" t="s">
        <v>154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14436.300999999999</v>
      </c>
      <c r="F5" s="4">
        <f>SUM(F6:F498)</f>
        <v>16736.693000000003</v>
      </c>
      <c r="G5" s="6"/>
      <c r="H5" s="1"/>
      <c r="I5" s="1"/>
      <c r="J5" s="4">
        <f t="shared" ref="J5:S5" si="0">SUM(J6:J498)</f>
        <v>14241.477999999999</v>
      </c>
      <c r="K5" s="4">
        <f t="shared" si="0"/>
        <v>194.82299999999992</v>
      </c>
      <c r="L5" s="4">
        <f t="shared" si="0"/>
        <v>0</v>
      </c>
      <c r="M5" s="4">
        <f t="shared" si="0"/>
        <v>0</v>
      </c>
      <c r="N5" s="4">
        <f t="shared" si="0"/>
        <v>2274.4899999999998</v>
      </c>
      <c r="O5" s="4">
        <f t="shared" si="0"/>
        <v>2887.2601999999997</v>
      </c>
      <c r="P5" s="4">
        <f t="shared" si="0"/>
        <v>10207.797400000003</v>
      </c>
      <c r="Q5" s="4">
        <f t="shared" si="0"/>
        <v>6297.7974000000004</v>
      </c>
      <c r="R5" s="4">
        <f t="shared" ref="R5" si="1">SUM(R6:R498)</f>
        <v>3910</v>
      </c>
      <c r="S5" s="4">
        <f t="shared" si="0"/>
        <v>0</v>
      </c>
      <c r="T5" s="1"/>
      <c r="U5" s="1"/>
      <c r="V5" s="1"/>
      <c r="W5" s="4">
        <f t="shared" ref="W5:AB5" si="2">SUM(W6:W498)</f>
        <v>2569.2387999999996</v>
      </c>
      <c r="X5" s="4">
        <f t="shared" si="2"/>
        <v>2706.8240000000001</v>
      </c>
      <c r="Y5" s="4">
        <f t="shared" si="2"/>
        <v>2941.1685999999995</v>
      </c>
      <c r="Z5" s="4">
        <f t="shared" si="2"/>
        <v>3027.1252000000004</v>
      </c>
      <c r="AA5" s="4">
        <f t="shared" si="2"/>
        <v>2771.6079999999997</v>
      </c>
      <c r="AB5" s="4">
        <f t="shared" si="2"/>
        <v>2769.8440000000005</v>
      </c>
      <c r="AC5" s="1"/>
      <c r="AD5" s="4">
        <f>SUM(AD6:AD498)</f>
        <v>5121</v>
      </c>
      <c r="AE5" s="4">
        <f>SUM(AE6:AE498)</f>
        <v>3214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177.876</v>
      </c>
      <c r="D6" s="1">
        <v>46.173999999999999</v>
      </c>
      <c r="E6" s="1">
        <v>126.239</v>
      </c>
      <c r="F6" s="1">
        <v>70.260999999999996</v>
      </c>
      <c r="G6" s="6">
        <v>1</v>
      </c>
      <c r="H6" s="1">
        <v>50</v>
      </c>
      <c r="I6" s="1" t="s">
        <v>33</v>
      </c>
      <c r="J6" s="1">
        <v>121.831</v>
      </c>
      <c r="K6" s="1">
        <f t="shared" ref="K6:K37" si="3">E6-J6</f>
        <v>4.4080000000000013</v>
      </c>
      <c r="L6" s="1"/>
      <c r="M6" s="1"/>
      <c r="N6" s="1">
        <v>12.47039999999993</v>
      </c>
      <c r="O6" s="1">
        <f>E6/5</f>
        <v>25.247800000000002</v>
      </c>
      <c r="P6" s="5">
        <f>10*O6-N6-F6</f>
        <v>169.74660000000009</v>
      </c>
      <c r="Q6" s="5">
        <f>P6-R6</f>
        <v>169.74660000000009</v>
      </c>
      <c r="R6" s="5"/>
      <c r="S6" s="5"/>
      <c r="T6" s="1"/>
      <c r="U6" s="1">
        <f>(F6+N6+P6)/O6</f>
        <v>10</v>
      </c>
      <c r="V6" s="1">
        <f>(F6+N6)/O6</f>
        <v>3.276776590435599</v>
      </c>
      <c r="W6" s="1">
        <v>18.290400000000002</v>
      </c>
      <c r="X6" s="1">
        <v>18.980599999999999</v>
      </c>
      <c r="Y6" s="1">
        <v>22.12</v>
      </c>
      <c r="Z6" s="1">
        <v>23.665800000000001</v>
      </c>
      <c r="AA6" s="1">
        <v>16.6204</v>
      </c>
      <c r="AB6" s="1">
        <v>15.7258</v>
      </c>
      <c r="AC6" s="1"/>
      <c r="AD6" s="1">
        <f>ROUND(Q6*G6,0)</f>
        <v>170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153.703</v>
      </c>
      <c r="D7" s="1">
        <v>17.501999999999999</v>
      </c>
      <c r="E7" s="1">
        <v>82.149000000000001</v>
      </c>
      <c r="F7" s="1">
        <v>77.468000000000004</v>
      </c>
      <c r="G7" s="6">
        <v>1</v>
      </c>
      <c r="H7" s="1">
        <v>45</v>
      </c>
      <c r="I7" s="1" t="s">
        <v>33</v>
      </c>
      <c r="J7" s="1">
        <v>76.55</v>
      </c>
      <c r="K7" s="1">
        <f t="shared" si="3"/>
        <v>5.5990000000000038</v>
      </c>
      <c r="L7" s="1"/>
      <c r="M7" s="1"/>
      <c r="N7" s="1">
        <v>30</v>
      </c>
      <c r="O7" s="1">
        <f t="shared" ref="O7:O70" si="4">E7/5</f>
        <v>16.4298</v>
      </c>
      <c r="P7" s="5">
        <f t="shared" ref="P7:P19" si="5">10*O7-N7-F7</f>
        <v>56.83</v>
      </c>
      <c r="Q7" s="5">
        <f t="shared" ref="Q7:Q19" si="6">P7-R7</f>
        <v>56.83</v>
      </c>
      <c r="R7" s="5"/>
      <c r="S7" s="5"/>
      <c r="T7" s="1"/>
      <c r="U7" s="1">
        <f t="shared" ref="U7:U70" si="7">(F7+N7+P7)/O7</f>
        <v>10</v>
      </c>
      <c r="V7" s="1">
        <f t="shared" ref="V7:V70" si="8">(F7+N7)/O7</f>
        <v>6.5410412786522052</v>
      </c>
      <c r="W7" s="1">
        <v>9.6920000000000002</v>
      </c>
      <c r="X7" s="1">
        <v>9.9499999999999993</v>
      </c>
      <c r="Y7" s="1">
        <v>17.922999999999998</v>
      </c>
      <c r="Z7" s="1">
        <v>18.545200000000001</v>
      </c>
      <c r="AA7" s="1">
        <v>18.022600000000001</v>
      </c>
      <c r="AB7" s="1">
        <v>19.160799999999998</v>
      </c>
      <c r="AC7" s="1"/>
      <c r="AD7" s="1">
        <f t="shared" ref="AD7:AD70" si="9">ROUND(Q7*G7,0)</f>
        <v>57</v>
      </c>
      <c r="AE7" s="1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167.34399999999999</v>
      </c>
      <c r="D8" s="1">
        <v>35.152000000000001</v>
      </c>
      <c r="E8" s="1">
        <v>131.66300000000001</v>
      </c>
      <c r="F8" s="1">
        <v>54.561</v>
      </c>
      <c r="G8" s="6">
        <v>1</v>
      </c>
      <c r="H8" s="1">
        <v>45</v>
      </c>
      <c r="I8" s="1" t="s">
        <v>33</v>
      </c>
      <c r="J8" s="1">
        <v>119.8</v>
      </c>
      <c r="K8" s="1">
        <f t="shared" si="3"/>
        <v>11.863000000000014</v>
      </c>
      <c r="L8" s="1"/>
      <c r="M8" s="1"/>
      <c r="N8" s="1"/>
      <c r="O8" s="1">
        <f t="shared" si="4"/>
        <v>26.332600000000003</v>
      </c>
      <c r="P8" s="5">
        <f t="shared" si="5"/>
        <v>208.76500000000001</v>
      </c>
      <c r="Q8" s="5">
        <f t="shared" si="6"/>
        <v>108.76500000000001</v>
      </c>
      <c r="R8" s="5">
        <v>100</v>
      </c>
      <c r="S8" s="5"/>
      <c r="T8" s="1"/>
      <c r="U8" s="1">
        <f t="shared" si="7"/>
        <v>10</v>
      </c>
      <c r="V8" s="1">
        <f t="shared" si="8"/>
        <v>2.0719944099709102</v>
      </c>
      <c r="W8" s="1">
        <v>16.418800000000001</v>
      </c>
      <c r="X8" s="1">
        <v>17.144600000000001</v>
      </c>
      <c r="Y8" s="1">
        <v>23.206</v>
      </c>
      <c r="Z8" s="1">
        <v>23.314</v>
      </c>
      <c r="AA8" s="1">
        <v>6.1867999999999999</v>
      </c>
      <c r="AB8" s="1">
        <v>9.2121999999999993</v>
      </c>
      <c r="AC8" s="1"/>
      <c r="AD8" s="1">
        <f t="shared" si="9"/>
        <v>109</v>
      </c>
      <c r="AE8" s="1">
        <f t="shared" si="10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52.31</v>
      </c>
      <c r="D9" s="1">
        <v>23.058</v>
      </c>
      <c r="E9" s="1">
        <v>28.271000000000001</v>
      </c>
      <c r="F9" s="1">
        <v>40.652000000000001</v>
      </c>
      <c r="G9" s="6">
        <v>1</v>
      </c>
      <c r="H9" s="1">
        <v>40</v>
      </c>
      <c r="I9" s="1" t="s">
        <v>33</v>
      </c>
      <c r="J9" s="1">
        <v>29.55</v>
      </c>
      <c r="K9" s="1">
        <f t="shared" si="3"/>
        <v>-1.2789999999999999</v>
      </c>
      <c r="L9" s="1"/>
      <c r="M9" s="1"/>
      <c r="N9" s="1"/>
      <c r="O9" s="1">
        <f t="shared" si="4"/>
        <v>5.6542000000000003</v>
      </c>
      <c r="P9" s="5">
        <f t="shared" si="5"/>
        <v>15.89</v>
      </c>
      <c r="Q9" s="5">
        <f t="shared" si="6"/>
        <v>15.89</v>
      </c>
      <c r="R9" s="5"/>
      <c r="S9" s="5"/>
      <c r="T9" s="1"/>
      <c r="U9" s="1">
        <f t="shared" si="7"/>
        <v>10</v>
      </c>
      <c r="V9" s="1">
        <f t="shared" si="8"/>
        <v>7.1896996922641572</v>
      </c>
      <c r="W9" s="1">
        <v>2.2023999999999999</v>
      </c>
      <c r="X9" s="1">
        <v>1.17</v>
      </c>
      <c r="Y9" s="1">
        <v>4.3479999999999999</v>
      </c>
      <c r="Z9" s="1">
        <v>4.1880000000000006</v>
      </c>
      <c r="AA9" s="1">
        <v>0.40660000000000002</v>
      </c>
      <c r="AB9" s="1">
        <v>0.56659999999999999</v>
      </c>
      <c r="AC9" s="1"/>
      <c r="AD9" s="1">
        <f t="shared" si="9"/>
        <v>16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356</v>
      </c>
      <c r="D10" s="1">
        <v>72</v>
      </c>
      <c r="E10" s="1">
        <v>204</v>
      </c>
      <c r="F10" s="1">
        <v>185</v>
      </c>
      <c r="G10" s="6">
        <v>0.45</v>
      </c>
      <c r="H10" s="1">
        <v>45</v>
      </c>
      <c r="I10" s="1" t="s">
        <v>33</v>
      </c>
      <c r="J10" s="1">
        <v>205</v>
      </c>
      <c r="K10" s="1">
        <f t="shared" si="3"/>
        <v>-1</v>
      </c>
      <c r="L10" s="1"/>
      <c r="M10" s="1"/>
      <c r="N10" s="1"/>
      <c r="O10" s="1">
        <f t="shared" si="4"/>
        <v>40.799999999999997</v>
      </c>
      <c r="P10" s="5">
        <f t="shared" si="5"/>
        <v>223</v>
      </c>
      <c r="Q10" s="5">
        <f t="shared" si="6"/>
        <v>223</v>
      </c>
      <c r="R10" s="5"/>
      <c r="S10" s="5"/>
      <c r="T10" s="1"/>
      <c r="U10" s="1">
        <f t="shared" si="7"/>
        <v>10</v>
      </c>
      <c r="V10" s="1">
        <f t="shared" si="8"/>
        <v>4.534313725490196</v>
      </c>
      <c r="W10" s="1">
        <v>22.2</v>
      </c>
      <c r="X10" s="1">
        <v>22.6</v>
      </c>
      <c r="Y10" s="1">
        <v>38.4</v>
      </c>
      <c r="Z10" s="1">
        <v>38.799999999999997</v>
      </c>
      <c r="AA10" s="1">
        <v>36.6</v>
      </c>
      <c r="AB10" s="1">
        <v>31</v>
      </c>
      <c r="AC10" s="1"/>
      <c r="AD10" s="1">
        <f t="shared" si="9"/>
        <v>100</v>
      </c>
      <c r="AE10" s="1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424</v>
      </c>
      <c r="D11" s="1">
        <v>120</v>
      </c>
      <c r="E11" s="1">
        <v>289</v>
      </c>
      <c r="F11" s="1">
        <v>186</v>
      </c>
      <c r="G11" s="6">
        <v>0.45</v>
      </c>
      <c r="H11" s="1">
        <v>45</v>
      </c>
      <c r="I11" s="1" t="s">
        <v>33</v>
      </c>
      <c r="J11" s="1">
        <v>283</v>
      </c>
      <c r="K11" s="1">
        <f t="shared" si="3"/>
        <v>6</v>
      </c>
      <c r="L11" s="1"/>
      <c r="M11" s="1"/>
      <c r="N11" s="1"/>
      <c r="O11" s="1">
        <f t="shared" si="4"/>
        <v>57.8</v>
      </c>
      <c r="P11" s="5">
        <f t="shared" si="5"/>
        <v>392</v>
      </c>
      <c r="Q11" s="5">
        <f t="shared" si="6"/>
        <v>392</v>
      </c>
      <c r="R11" s="5"/>
      <c r="S11" s="5"/>
      <c r="T11" s="1"/>
      <c r="U11" s="1">
        <f t="shared" si="7"/>
        <v>10</v>
      </c>
      <c r="V11" s="1">
        <f t="shared" si="8"/>
        <v>3.2179930795847751</v>
      </c>
      <c r="W11" s="1">
        <v>36.200000000000003</v>
      </c>
      <c r="X11" s="1">
        <v>36.200000000000003</v>
      </c>
      <c r="Y11" s="1">
        <v>59.8</v>
      </c>
      <c r="Z11" s="1">
        <v>57.6</v>
      </c>
      <c r="AA11" s="1">
        <v>47.4</v>
      </c>
      <c r="AB11" s="1">
        <v>43.2</v>
      </c>
      <c r="AC11" s="1"/>
      <c r="AD11" s="1">
        <f t="shared" si="9"/>
        <v>176</v>
      </c>
      <c r="AE11" s="1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69</v>
      </c>
      <c r="D12" s="1"/>
      <c r="E12" s="1">
        <v>24</v>
      </c>
      <c r="F12" s="1">
        <v>32</v>
      </c>
      <c r="G12" s="6">
        <v>0.17</v>
      </c>
      <c r="H12" s="1">
        <v>180</v>
      </c>
      <c r="I12" s="1" t="s">
        <v>33</v>
      </c>
      <c r="J12" s="1">
        <v>24</v>
      </c>
      <c r="K12" s="1">
        <f t="shared" si="3"/>
        <v>0</v>
      </c>
      <c r="L12" s="1"/>
      <c r="M12" s="1"/>
      <c r="N12" s="1"/>
      <c r="O12" s="1">
        <f t="shared" si="4"/>
        <v>4.8</v>
      </c>
      <c r="P12" s="5">
        <f t="shared" si="5"/>
        <v>16</v>
      </c>
      <c r="Q12" s="5">
        <f t="shared" si="6"/>
        <v>16</v>
      </c>
      <c r="R12" s="5"/>
      <c r="S12" s="5"/>
      <c r="T12" s="1"/>
      <c r="U12" s="1">
        <f t="shared" si="7"/>
        <v>10</v>
      </c>
      <c r="V12" s="1">
        <f t="shared" si="8"/>
        <v>6.666666666666667</v>
      </c>
      <c r="W12" s="1">
        <v>4</v>
      </c>
      <c r="X12" s="1">
        <v>4.4000000000000004</v>
      </c>
      <c r="Y12" s="1">
        <v>2.6</v>
      </c>
      <c r="Z12" s="1">
        <v>1.8</v>
      </c>
      <c r="AA12" s="1">
        <v>2.2000000000000002</v>
      </c>
      <c r="AB12" s="1">
        <v>2.4</v>
      </c>
      <c r="AC12" s="1"/>
      <c r="AD12" s="1">
        <f t="shared" si="9"/>
        <v>3</v>
      </c>
      <c r="AE12" s="1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72</v>
      </c>
      <c r="D13" s="1">
        <v>27</v>
      </c>
      <c r="E13" s="1">
        <v>17</v>
      </c>
      <c r="F13" s="1">
        <v>68</v>
      </c>
      <c r="G13" s="6">
        <v>0.3</v>
      </c>
      <c r="H13" s="1">
        <v>40</v>
      </c>
      <c r="I13" s="1" t="s">
        <v>33</v>
      </c>
      <c r="J13" s="1">
        <v>16</v>
      </c>
      <c r="K13" s="1">
        <f t="shared" si="3"/>
        <v>1</v>
      </c>
      <c r="L13" s="1"/>
      <c r="M13" s="1"/>
      <c r="N13" s="1">
        <v>20.599999999999991</v>
      </c>
      <c r="O13" s="1">
        <f t="shared" si="4"/>
        <v>3.4</v>
      </c>
      <c r="P13" s="5"/>
      <c r="Q13" s="5">
        <f t="shared" si="6"/>
        <v>0</v>
      </c>
      <c r="R13" s="5"/>
      <c r="S13" s="5"/>
      <c r="T13" s="1"/>
      <c r="U13" s="1">
        <f t="shared" si="7"/>
        <v>26.058823529411764</v>
      </c>
      <c r="V13" s="1">
        <f t="shared" si="8"/>
        <v>26.058823529411764</v>
      </c>
      <c r="W13" s="1">
        <v>8.6</v>
      </c>
      <c r="X13" s="1">
        <v>8.1999999999999993</v>
      </c>
      <c r="Y13" s="1">
        <v>8.8000000000000007</v>
      </c>
      <c r="Z13" s="1">
        <v>10</v>
      </c>
      <c r="AA13" s="1">
        <v>9</v>
      </c>
      <c r="AB13" s="1">
        <v>12.8</v>
      </c>
      <c r="AC13" s="13" t="s">
        <v>37</v>
      </c>
      <c r="AD13" s="1">
        <f t="shared" si="9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40</v>
      </c>
      <c r="D14" s="1">
        <v>18</v>
      </c>
      <c r="E14" s="1"/>
      <c r="F14" s="1">
        <v>18</v>
      </c>
      <c r="G14" s="6">
        <v>0.4</v>
      </c>
      <c r="H14" s="1">
        <v>50</v>
      </c>
      <c r="I14" s="1" t="s">
        <v>33</v>
      </c>
      <c r="J14" s="1">
        <v>2</v>
      </c>
      <c r="K14" s="1">
        <f t="shared" si="3"/>
        <v>-2</v>
      </c>
      <c r="L14" s="1"/>
      <c r="M14" s="1"/>
      <c r="N14" s="1">
        <v>10</v>
      </c>
      <c r="O14" s="1">
        <f t="shared" si="4"/>
        <v>0</v>
      </c>
      <c r="P14" s="5"/>
      <c r="Q14" s="5">
        <f t="shared" si="6"/>
        <v>0</v>
      </c>
      <c r="R14" s="5"/>
      <c r="S14" s="5"/>
      <c r="T14" s="1"/>
      <c r="U14" s="1" t="e">
        <f t="shared" si="7"/>
        <v>#DIV/0!</v>
      </c>
      <c r="V14" s="1" t="e">
        <f t="shared" si="8"/>
        <v>#DIV/0!</v>
      </c>
      <c r="W14" s="1">
        <v>1</v>
      </c>
      <c r="X14" s="1">
        <v>1.8</v>
      </c>
      <c r="Y14" s="1">
        <v>3</v>
      </c>
      <c r="Z14" s="1">
        <v>2.6</v>
      </c>
      <c r="AA14" s="1">
        <v>2.6</v>
      </c>
      <c r="AB14" s="1">
        <v>3.2</v>
      </c>
      <c r="AC14" s="1" t="s">
        <v>44</v>
      </c>
      <c r="AD14" s="1">
        <f t="shared" si="9"/>
        <v>0</v>
      </c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72</v>
      </c>
      <c r="D15" s="1">
        <v>30</v>
      </c>
      <c r="E15" s="1">
        <v>40</v>
      </c>
      <c r="F15" s="1">
        <v>35</v>
      </c>
      <c r="G15" s="6">
        <v>0.17</v>
      </c>
      <c r="H15" s="1">
        <v>180</v>
      </c>
      <c r="I15" s="1" t="s">
        <v>33</v>
      </c>
      <c r="J15" s="1">
        <v>40</v>
      </c>
      <c r="K15" s="1">
        <f t="shared" si="3"/>
        <v>0</v>
      </c>
      <c r="L15" s="1"/>
      <c r="M15" s="1"/>
      <c r="N15" s="1">
        <v>11.8</v>
      </c>
      <c r="O15" s="1">
        <f t="shared" si="4"/>
        <v>8</v>
      </c>
      <c r="P15" s="5">
        <f t="shared" si="5"/>
        <v>33.200000000000003</v>
      </c>
      <c r="Q15" s="5">
        <f t="shared" si="6"/>
        <v>33.200000000000003</v>
      </c>
      <c r="R15" s="5"/>
      <c r="S15" s="5"/>
      <c r="T15" s="1"/>
      <c r="U15" s="1">
        <f t="shared" si="7"/>
        <v>10</v>
      </c>
      <c r="V15" s="1">
        <f t="shared" si="8"/>
        <v>5.85</v>
      </c>
      <c r="W15" s="1">
        <v>7.8</v>
      </c>
      <c r="X15" s="1">
        <v>7.8</v>
      </c>
      <c r="Y15" s="1">
        <v>2.6</v>
      </c>
      <c r="Z15" s="1">
        <v>3</v>
      </c>
      <c r="AA15" s="1">
        <v>4.8</v>
      </c>
      <c r="AB15" s="1">
        <v>3.4</v>
      </c>
      <c r="AC15" s="1"/>
      <c r="AD15" s="1">
        <f t="shared" si="9"/>
        <v>6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39</v>
      </c>
      <c r="C16" s="1">
        <v>17</v>
      </c>
      <c r="D16" s="1">
        <v>42</v>
      </c>
      <c r="E16" s="1">
        <v>11</v>
      </c>
      <c r="F16" s="1">
        <v>42</v>
      </c>
      <c r="G16" s="6">
        <v>0.35</v>
      </c>
      <c r="H16" s="1">
        <v>50</v>
      </c>
      <c r="I16" s="1" t="s">
        <v>33</v>
      </c>
      <c r="J16" s="1">
        <v>18</v>
      </c>
      <c r="K16" s="1">
        <f t="shared" si="3"/>
        <v>-7</v>
      </c>
      <c r="L16" s="1"/>
      <c r="M16" s="1"/>
      <c r="N16" s="1"/>
      <c r="O16" s="1">
        <f t="shared" si="4"/>
        <v>2.2000000000000002</v>
      </c>
      <c r="P16" s="5"/>
      <c r="Q16" s="5">
        <f t="shared" si="6"/>
        <v>0</v>
      </c>
      <c r="R16" s="5"/>
      <c r="S16" s="5"/>
      <c r="T16" s="1"/>
      <c r="U16" s="1">
        <f t="shared" si="7"/>
        <v>19.09090909090909</v>
      </c>
      <c r="V16" s="1">
        <f t="shared" si="8"/>
        <v>19.09090909090909</v>
      </c>
      <c r="W16" s="1">
        <v>3.8</v>
      </c>
      <c r="X16" s="1">
        <v>5.4</v>
      </c>
      <c r="Y16" s="1">
        <v>4.2</v>
      </c>
      <c r="Z16" s="1">
        <v>3.4</v>
      </c>
      <c r="AA16" s="1">
        <v>4.8</v>
      </c>
      <c r="AB16" s="1">
        <v>2.8</v>
      </c>
      <c r="AC16" s="1"/>
      <c r="AD16" s="1">
        <f t="shared" si="9"/>
        <v>0</v>
      </c>
      <c r="AE16" s="1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36</v>
      </c>
      <c r="D17" s="1">
        <v>12</v>
      </c>
      <c r="E17" s="1">
        <v>10</v>
      </c>
      <c r="F17" s="1">
        <v>29</v>
      </c>
      <c r="G17" s="6">
        <v>0.35</v>
      </c>
      <c r="H17" s="1">
        <v>50</v>
      </c>
      <c r="I17" s="1" t="s">
        <v>33</v>
      </c>
      <c r="J17" s="1">
        <v>19</v>
      </c>
      <c r="K17" s="1">
        <f t="shared" si="3"/>
        <v>-9</v>
      </c>
      <c r="L17" s="1"/>
      <c r="M17" s="1"/>
      <c r="N17" s="1">
        <v>10</v>
      </c>
      <c r="O17" s="1">
        <f t="shared" si="4"/>
        <v>2</v>
      </c>
      <c r="P17" s="5"/>
      <c r="Q17" s="5">
        <f t="shared" si="6"/>
        <v>0</v>
      </c>
      <c r="R17" s="5"/>
      <c r="S17" s="5"/>
      <c r="T17" s="1"/>
      <c r="U17" s="1">
        <f t="shared" si="7"/>
        <v>19.5</v>
      </c>
      <c r="V17" s="1">
        <f t="shared" si="8"/>
        <v>19.5</v>
      </c>
      <c r="W17" s="1">
        <v>4.5999999999999996</v>
      </c>
      <c r="X17" s="1">
        <v>4.8</v>
      </c>
      <c r="Y17" s="1">
        <v>5.6</v>
      </c>
      <c r="Z17" s="1">
        <v>5.6</v>
      </c>
      <c r="AA17" s="1">
        <v>3.4</v>
      </c>
      <c r="AB17" s="1">
        <v>1.2</v>
      </c>
      <c r="AC17" s="13" t="s">
        <v>37</v>
      </c>
      <c r="AD17" s="1">
        <f t="shared" si="9"/>
        <v>0</v>
      </c>
      <c r="AE17" s="1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331.31799999999998</v>
      </c>
      <c r="D18" s="1">
        <v>227.488</v>
      </c>
      <c r="E18" s="1">
        <v>294.25599999999997</v>
      </c>
      <c r="F18" s="1">
        <v>232.08199999999999</v>
      </c>
      <c r="G18" s="6">
        <v>1</v>
      </c>
      <c r="H18" s="1">
        <v>55</v>
      </c>
      <c r="I18" s="1" t="s">
        <v>33</v>
      </c>
      <c r="J18" s="1">
        <v>276.64800000000002</v>
      </c>
      <c r="K18" s="1">
        <f t="shared" si="3"/>
        <v>17.607999999999947</v>
      </c>
      <c r="L18" s="1"/>
      <c r="M18" s="1"/>
      <c r="N18" s="1">
        <v>45.636599999999987</v>
      </c>
      <c r="O18" s="1">
        <f t="shared" si="4"/>
        <v>58.851199999999992</v>
      </c>
      <c r="P18" s="5">
        <f t="shared" si="5"/>
        <v>310.79339999999991</v>
      </c>
      <c r="Q18" s="5">
        <f t="shared" si="6"/>
        <v>310.79339999999991</v>
      </c>
      <c r="R18" s="5"/>
      <c r="S18" s="5"/>
      <c r="T18" s="1"/>
      <c r="U18" s="1">
        <f t="shared" si="7"/>
        <v>10</v>
      </c>
      <c r="V18" s="1">
        <f t="shared" si="8"/>
        <v>4.7189963841009197</v>
      </c>
      <c r="W18" s="1">
        <v>47.727600000000002</v>
      </c>
      <c r="X18" s="1">
        <v>47.258800000000001</v>
      </c>
      <c r="Y18" s="1">
        <v>53.281799999999997</v>
      </c>
      <c r="Z18" s="1">
        <v>52.294600000000003</v>
      </c>
      <c r="AA18" s="1">
        <v>52.053999999999988</v>
      </c>
      <c r="AB18" s="1">
        <v>53.590800000000002</v>
      </c>
      <c r="AC18" s="1"/>
      <c r="AD18" s="1">
        <f t="shared" si="9"/>
        <v>311</v>
      </c>
      <c r="AE18" s="1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2716.3330000000001</v>
      </c>
      <c r="D19" s="1">
        <v>1186.172</v>
      </c>
      <c r="E19" s="1">
        <v>1632.104</v>
      </c>
      <c r="F19" s="1">
        <v>1972.354</v>
      </c>
      <c r="G19" s="6">
        <v>1</v>
      </c>
      <c r="H19" s="1">
        <v>50</v>
      </c>
      <c r="I19" s="1" t="s">
        <v>33</v>
      </c>
      <c r="J19" s="1">
        <v>1627.2180000000001</v>
      </c>
      <c r="K19" s="1">
        <f t="shared" si="3"/>
        <v>4.8859999999999673</v>
      </c>
      <c r="L19" s="1"/>
      <c r="M19" s="1"/>
      <c r="N19" s="1"/>
      <c r="O19" s="1">
        <f t="shared" si="4"/>
        <v>326.42079999999999</v>
      </c>
      <c r="P19" s="5">
        <f t="shared" si="5"/>
        <v>1291.8539999999996</v>
      </c>
      <c r="Q19" s="5">
        <f t="shared" si="6"/>
        <v>491.85399999999959</v>
      </c>
      <c r="R19" s="5">
        <v>800</v>
      </c>
      <c r="S19" s="5"/>
      <c r="T19" s="1"/>
      <c r="U19" s="1">
        <f t="shared" si="7"/>
        <v>10</v>
      </c>
      <c r="V19" s="1">
        <f t="shared" si="8"/>
        <v>6.0423661727438942</v>
      </c>
      <c r="W19" s="1">
        <v>290.91860000000003</v>
      </c>
      <c r="X19" s="1">
        <v>323.90019999999998</v>
      </c>
      <c r="Y19" s="1">
        <v>357.41899999999998</v>
      </c>
      <c r="Z19" s="1">
        <v>356.952</v>
      </c>
      <c r="AA19" s="1">
        <v>311.88</v>
      </c>
      <c r="AB19" s="1">
        <v>329.93</v>
      </c>
      <c r="AC19" s="1"/>
      <c r="AD19" s="1">
        <f t="shared" si="9"/>
        <v>492</v>
      </c>
      <c r="AE19" s="1">
        <f t="shared" si="10"/>
        <v>800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50</v>
      </c>
      <c r="B20" s="9" t="s">
        <v>32</v>
      </c>
      <c r="C20" s="9">
        <v>9.7449999999999992</v>
      </c>
      <c r="D20" s="9"/>
      <c r="E20" s="9"/>
      <c r="F20" s="9">
        <v>9.7449999999999992</v>
      </c>
      <c r="G20" s="10">
        <v>0</v>
      </c>
      <c r="H20" s="9">
        <v>55</v>
      </c>
      <c r="I20" s="9" t="s">
        <v>51</v>
      </c>
      <c r="J20" s="9">
        <v>47.9</v>
      </c>
      <c r="K20" s="9">
        <f t="shared" si="3"/>
        <v>-47.9</v>
      </c>
      <c r="L20" s="9"/>
      <c r="M20" s="9"/>
      <c r="N20" s="9"/>
      <c r="O20" s="9">
        <f t="shared" si="4"/>
        <v>0</v>
      </c>
      <c r="P20" s="11"/>
      <c r="Q20" s="11"/>
      <c r="R20" s="11"/>
      <c r="S20" s="11"/>
      <c r="T20" s="9"/>
      <c r="U20" s="9" t="e">
        <f t="shared" si="7"/>
        <v>#DIV/0!</v>
      </c>
      <c r="V20" s="9" t="e">
        <f t="shared" si="8"/>
        <v>#DIV/0!</v>
      </c>
      <c r="W20" s="9">
        <v>0</v>
      </c>
      <c r="X20" s="9">
        <v>-0.17560000000000001</v>
      </c>
      <c r="Y20" s="9">
        <v>-0.17560000000000001</v>
      </c>
      <c r="Z20" s="9">
        <v>17.923999999999999</v>
      </c>
      <c r="AA20" s="9">
        <v>-0.1216</v>
      </c>
      <c r="AB20" s="9">
        <v>-0.1216</v>
      </c>
      <c r="AC20" s="9" t="s">
        <v>52</v>
      </c>
      <c r="AD20" s="9">
        <f t="shared" si="9"/>
        <v>0</v>
      </c>
      <c r="AE20" s="9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32</v>
      </c>
      <c r="C21" s="1">
        <v>55.661999999999999</v>
      </c>
      <c r="D21" s="1">
        <v>65.08</v>
      </c>
      <c r="E21" s="1">
        <v>40.457000000000001</v>
      </c>
      <c r="F21" s="1">
        <v>71.543000000000006</v>
      </c>
      <c r="G21" s="6">
        <v>1</v>
      </c>
      <c r="H21" s="1">
        <v>60</v>
      </c>
      <c r="I21" s="1" t="s">
        <v>33</v>
      </c>
      <c r="J21" s="1">
        <v>38.442</v>
      </c>
      <c r="K21" s="1">
        <f t="shared" si="3"/>
        <v>2.0150000000000006</v>
      </c>
      <c r="L21" s="1"/>
      <c r="M21" s="1"/>
      <c r="N21" s="1"/>
      <c r="O21" s="1">
        <f t="shared" si="4"/>
        <v>8.0914000000000001</v>
      </c>
      <c r="P21" s="5">
        <v>10</v>
      </c>
      <c r="Q21" s="5">
        <f t="shared" ref="Q21:Q22" si="11">P21-R21</f>
        <v>10</v>
      </c>
      <c r="R21" s="5"/>
      <c r="S21" s="5"/>
      <c r="T21" s="1"/>
      <c r="U21" s="1">
        <f t="shared" si="7"/>
        <v>10.077736856415454</v>
      </c>
      <c r="V21" s="1">
        <f t="shared" si="8"/>
        <v>8.8418567862174662</v>
      </c>
      <c r="W21" s="1">
        <v>9.3103999999999996</v>
      </c>
      <c r="X21" s="1">
        <v>9.6571999999999996</v>
      </c>
      <c r="Y21" s="1">
        <v>7.7215999999999996</v>
      </c>
      <c r="Z21" s="1">
        <v>8.0868000000000002</v>
      </c>
      <c r="AA21" s="1">
        <v>9.4556000000000004</v>
      </c>
      <c r="AB21" s="1">
        <v>9.6196000000000002</v>
      </c>
      <c r="AC21" s="1"/>
      <c r="AD21" s="1">
        <f t="shared" si="9"/>
        <v>10</v>
      </c>
      <c r="AE21" s="1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32</v>
      </c>
      <c r="C22" s="1">
        <v>446.87799999999999</v>
      </c>
      <c r="D22" s="1">
        <v>169.38</v>
      </c>
      <c r="E22" s="1">
        <v>321.505</v>
      </c>
      <c r="F22" s="1">
        <v>248.411</v>
      </c>
      <c r="G22" s="6">
        <v>1</v>
      </c>
      <c r="H22" s="1">
        <v>60</v>
      </c>
      <c r="I22" s="1" t="s">
        <v>33</v>
      </c>
      <c r="J22" s="1">
        <v>305.64</v>
      </c>
      <c r="K22" s="1">
        <f t="shared" si="3"/>
        <v>15.865000000000009</v>
      </c>
      <c r="L22" s="1"/>
      <c r="M22" s="1"/>
      <c r="N22" s="1">
        <v>80.404200000000003</v>
      </c>
      <c r="O22" s="1">
        <f t="shared" si="4"/>
        <v>64.301000000000002</v>
      </c>
      <c r="P22" s="5">
        <f t="shared" ref="P22" si="12">10*O22-N22-F22</f>
        <v>314.19480000000004</v>
      </c>
      <c r="Q22" s="5">
        <f t="shared" si="11"/>
        <v>314.19480000000004</v>
      </c>
      <c r="R22" s="5"/>
      <c r="S22" s="5"/>
      <c r="T22" s="1"/>
      <c r="U22" s="1">
        <f t="shared" si="7"/>
        <v>10</v>
      </c>
      <c r="V22" s="1">
        <f t="shared" si="8"/>
        <v>5.1136871899348373</v>
      </c>
      <c r="W22" s="1">
        <v>53.692399999999999</v>
      </c>
      <c r="X22" s="1">
        <v>50.985599999999998</v>
      </c>
      <c r="Y22" s="1">
        <v>63.037400000000012</v>
      </c>
      <c r="Z22" s="1">
        <v>64.379400000000004</v>
      </c>
      <c r="AA22" s="1">
        <v>65.624800000000008</v>
      </c>
      <c r="AB22" s="1">
        <v>66.009199999999993</v>
      </c>
      <c r="AC22" s="1"/>
      <c r="AD22" s="1">
        <f t="shared" si="9"/>
        <v>314</v>
      </c>
      <c r="AE22" s="1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9" t="s">
        <v>55</v>
      </c>
      <c r="B23" s="9" t="s">
        <v>32</v>
      </c>
      <c r="C23" s="9">
        <v>-74.56</v>
      </c>
      <c r="D23" s="9"/>
      <c r="E23" s="14">
        <v>92.21</v>
      </c>
      <c r="F23" s="14">
        <v>-166.77</v>
      </c>
      <c r="G23" s="10">
        <v>0</v>
      </c>
      <c r="H23" s="9">
        <v>60</v>
      </c>
      <c r="I23" s="9" t="s">
        <v>56</v>
      </c>
      <c r="J23" s="9">
        <v>92.21</v>
      </c>
      <c r="K23" s="9">
        <f t="shared" si="3"/>
        <v>0</v>
      </c>
      <c r="L23" s="9"/>
      <c r="M23" s="9"/>
      <c r="N23" s="9"/>
      <c r="O23" s="9">
        <f t="shared" si="4"/>
        <v>18.442</v>
      </c>
      <c r="P23" s="11"/>
      <c r="Q23" s="11"/>
      <c r="R23" s="11"/>
      <c r="S23" s="11"/>
      <c r="T23" s="9"/>
      <c r="U23" s="9">
        <f t="shared" si="7"/>
        <v>-9.0429454506018878</v>
      </c>
      <c r="V23" s="9">
        <f t="shared" si="8"/>
        <v>-9.0429454506018878</v>
      </c>
      <c r="W23" s="9">
        <v>2.8460000000000001</v>
      </c>
      <c r="X23" s="9">
        <v>2.8460000000000001</v>
      </c>
      <c r="Y23" s="9">
        <v>5.1959999999999997</v>
      </c>
      <c r="Z23" s="9">
        <v>24.891999999999999</v>
      </c>
      <c r="AA23" s="9">
        <v>22.4556</v>
      </c>
      <c r="AB23" s="9">
        <v>63.45</v>
      </c>
      <c r="AC23" s="9" t="s">
        <v>57</v>
      </c>
      <c r="AD23" s="9">
        <f t="shared" si="9"/>
        <v>0</v>
      </c>
      <c r="AE23" s="9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32</v>
      </c>
      <c r="C24" s="1">
        <v>175.75399999999999</v>
      </c>
      <c r="D24" s="1">
        <v>79.349999999999994</v>
      </c>
      <c r="E24" s="1">
        <v>139.58799999999999</v>
      </c>
      <c r="F24" s="1">
        <v>95.319000000000003</v>
      </c>
      <c r="G24" s="6">
        <v>1</v>
      </c>
      <c r="H24" s="1">
        <v>60</v>
      </c>
      <c r="I24" s="1" t="s">
        <v>33</v>
      </c>
      <c r="J24" s="1">
        <v>131.142</v>
      </c>
      <c r="K24" s="1">
        <f t="shared" si="3"/>
        <v>8.445999999999998</v>
      </c>
      <c r="L24" s="1"/>
      <c r="M24" s="1"/>
      <c r="N24" s="1">
        <v>16.7056</v>
      </c>
      <c r="O24" s="1">
        <f t="shared" si="4"/>
        <v>27.9176</v>
      </c>
      <c r="P24" s="5">
        <f t="shared" ref="P24:P26" si="13">10*O24-N24-F24</f>
        <v>167.15139999999997</v>
      </c>
      <c r="Q24" s="5">
        <f t="shared" ref="Q24:Q27" si="14">P24-R24</f>
        <v>67.151399999999967</v>
      </c>
      <c r="R24" s="5">
        <v>100</v>
      </c>
      <c r="S24" s="5"/>
      <c r="T24" s="1"/>
      <c r="U24" s="1">
        <f t="shared" si="7"/>
        <v>10</v>
      </c>
      <c r="V24" s="1">
        <f t="shared" si="8"/>
        <v>4.0126873370203748</v>
      </c>
      <c r="W24" s="1">
        <v>21.377600000000001</v>
      </c>
      <c r="X24" s="1">
        <v>23.890799999999999</v>
      </c>
      <c r="Y24" s="1">
        <v>28.752800000000001</v>
      </c>
      <c r="Z24" s="1">
        <v>27.000399999999999</v>
      </c>
      <c r="AA24" s="1">
        <v>27.203600000000002</v>
      </c>
      <c r="AB24" s="1">
        <v>27.0136</v>
      </c>
      <c r="AC24" s="1"/>
      <c r="AD24" s="1">
        <f t="shared" si="9"/>
        <v>67</v>
      </c>
      <c r="AE24" s="1">
        <f t="shared" si="10"/>
        <v>100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32</v>
      </c>
      <c r="C25" s="1">
        <v>130.53399999999999</v>
      </c>
      <c r="D25" s="1">
        <v>158.279</v>
      </c>
      <c r="E25" s="1">
        <v>140.72399999999999</v>
      </c>
      <c r="F25" s="1">
        <v>121.839</v>
      </c>
      <c r="G25" s="6">
        <v>1</v>
      </c>
      <c r="H25" s="1">
        <v>60</v>
      </c>
      <c r="I25" s="1" t="s">
        <v>33</v>
      </c>
      <c r="J25" s="1">
        <v>132.441</v>
      </c>
      <c r="K25" s="1">
        <f t="shared" si="3"/>
        <v>8.282999999999987</v>
      </c>
      <c r="L25" s="1"/>
      <c r="M25" s="1"/>
      <c r="N25" s="1">
        <v>27.68840000000003</v>
      </c>
      <c r="O25" s="1">
        <f t="shared" si="4"/>
        <v>28.144799999999996</v>
      </c>
      <c r="P25" s="5">
        <f t="shared" si="13"/>
        <v>131.92059999999995</v>
      </c>
      <c r="Q25" s="5">
        <f t="shared" si="14"/>
        <v>131.92059999999995</v>
      </c>
      <c r="R25" s="5"/>
      <c r="S25" s="5"/>
      <c r="T25" s="1"/>
      <c r="U25" s="1">
        <f t="shared" si="7"/>
        <v>10</v>
      </c>
      <c r="V25" s="1">
        <f t="shared" si="8"/>
        <v>5.3127895739177413</v>
      </c>
      <c r="W25" s="1">
        <v>24.045400000000001</v>
      </c>
      <c r="X25" s="1">
        <v>22.612400000000001</v>
      </c>
      <c r="Y25" s="1">
        <v>20.7394</v>
      </c>
      <c r="Z25" s="1">
        <v>21.271799999999999</v>
      </c>
      <c r="AA25" s="1">
        <v>25.8414</v>
      </c>
      <c r="AB25" s="1">
        <v>25.668800000000001</v>
      </c>
      <c r="AC25" s="1"/>
      <c r="AD25" s="1">
        <f t="shared" si="9"/>
        <v>132</v>
      </c>
      <c r="AE25" s="1">
        <f t="shared" si="1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32</v>
      </c>
      <c r="C26" s="1">
        <v>210.71700000000001</v>
      </c>
      <c r="D26" s="1">
        <v>141.595</v>
      </c>
      <c r="E26" s="1">
        <v>166.54400000000001</v>
      </c>
      <c r="F26" s="1">
        <v>154.297</v>
      </c>
      <c r="G26" s="6">
        <v>1</v>
      </c>
      <c r="H26" s="1">
        <v>60</v>
      </c>
      <c r="I26" s="1" t="s">
        <v>33</v>
      </c>
      <c r="J26" s="1">
        <v>160.09100000000001</v>
      </c>
      <c r="K26" s="1">
        <f t="shared" si="3"/>
        <v>6.453000000000003</v>
      </c>
      <c r="L26" s="1"/>
      <c r="M26" s="1"/>
      <c r="N26" s="1"/>
      <c r="O26" s="1">
        <f t="shared" si="4"/>
        <v>33.308800000000005</v>
      </c>
      <c r="P26" s="5">
        <f t="shared" si="13"/>
        <v>178.79100000000008</v>
      </c>
      <c r="Q26" s="5">
        <f t="shared" si="14"/>
        <v>178.79100000000008</v>
      </c>
      <c r="R26" s="5"/>
      <c r="S26" s="5"/>
      <c r="T26" s="1"/>
      <c r="U26" s="1">
        <f t="shared" si="7"/>
        <v>10</v>
      </c>
      <c r="V26" s="1">
        <f t="shared" si="8"/>
        <v>4.6323193870688817</v>
      </c>
      <c r="W26" s="1">
        <v>27.698</v>
      </c>
      <c r="X26" s="1">
        <v>28.395</v>
      </c>
      <c r="Y26" s="1">
        <v>31.750800000000002</v>
      </c>
      <c r="Z26" s="1">
        <v>32.451799999999999</v>
      </c>
      <c r="AA26" s="1">
        <v>35.5642</v>
      </c>
      <c r="AB26" s="1">
        <v>36.285200000000003</v>
      </c>
      <c r="AC26" s="1"/>
      <c r="AD26" s="1">
        <f t="shared" si="9"/>
        <v>179</v>
      </c>
      <c r="AE26" s="1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32</v>
      </c>
      <c r="C27" s="1">
        <v>25.565000000000001</v>
      </c>
      <c r="D27" s="1">
        <v>12.177</v>
      </c>
      <c r="E27" s="1">
        <v>14.526</v>
      </c>
      <c r="F27" s="1">
        <v>14.861000000000001</v>
      </c>
      <c r="G27" s="6">
        <v>1</v>
      </c>
      <c r="H27" s="1">
        <v>35</v>
      </c>
      <c r="I27" s="1" t="s">
        <v>33</v>
      </c>
      <c r="J27" s="1">
        <v>16.132999999999999</v>
      </c>
      <c r="K27" s="1">
        <f t="shared" si="3"/>
        <v>-1.6069999999999993</v>
      </c>
      <c r="L27" s="1"/>
      <c r="M27" s="1"/>
      <c r="N27" s="1">
        <v>4.9548000000000041</v>
      </c>
      <c r="O27" s="1">
        <f t="shared" si="4"/>
        <v>2.9051999999999998</v>
      </c>
      <c r="P27" s="5">
        <v>10</v>
      </c>
      <c r="Q27" s="5">
        <f t="shared" si="14"/>
        <v>10</v>
      </c>
      <c r="R27" s="5"/>
      <c r="S27" s="5"/>
      <c r="T27" s="1"/>
      <c r="U27" s="1">
        <f t="shared" si="7"/>
        <v>10.262907889301943</v>
      </c>
      <c r="V27" s="1">
        <f t="shared" si="8"/>
        <v>6.8208040754509174</v>
      </c>
      <c r="W27" s="1">
        <v>2.3448000000000002</v>
      </c>
      <c r="X27" s="1">
        <v>2.1528</v>
      </c>
      <c r="Y27" s="1">
        <v>0.36280000000000001</v>
      </c>
      <c r="Z27" s="1">
        <v>-0.12859999999999999</v>
      </c>
      <c r="AA27" s="1">
        <v>3.0811999999999999</v>
      </c>
      <c r="AB27" s="1">
        <v>4.0510000000000002</v>
      </c>
      <c r="AC27" s="1" t="s">
        <v>62</v>
      </c>
      <c r="AD27" s="1">
        <f t="shared" si="9"/>
        <v>10</v>
      </c>
      <c r="AE27" s="1">
        <f t="shared" si="1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63</v>
      </c>
      <c r="B28" s="15" t="s">
        <v>32</v>
      </c>
      <c r="C28" s="15"/>
      <c r="D28" s="15"/>
      <c r="E28" s="15"/>
      <c r="F28" s="15"/>
      <c r="G28" s="16">
        <v>0</v>
      </c>
      <c r="H28" s="15">
        <v>30</v>
      </c>
      <c r="I28" s="15" t="s">
        <v>33</v>
      </c>
      <c r="J28" s="15"/>
      <c r="K28" s="15">
        <f t="shared" si="3"/>
        <v>0</v>
      </c>
      <c r="L28" s="15"/>
      <c r="M28" s="15"/>
      <c r="N28" s="15"/>
      <c r="O28" s="15">
        <f t="shared" si="4"/>
        <v>0</v>
      </c>
      <c r="P28" s="17"/>
      <c r="Q28" s="17"/>
      <c r="R28" s="17"/>
      <c r="S28" s="17"/>
      <c r="T28" s="15"/>
      <c r="U28" s="15" t="e">
        <f t="shared" si="7"/>
        <v>#DIV/0!</v>
      </c>
      <c r="V28" s="15" t="e">
        <f t="shared" si="8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 t="s">
        <v>64</v>
      </c>
      <c r="AD28" s="15">
        <f t="shared" si="9"/>
        <v>0</v>
      </c>
      <c r="AE28" s="15">
        <f t="shared" si="1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32</v>
      </c>
      <c r="C29" s="1">
        <v>291.82900000000001</v>
      </c>
      <c r="D29" s="1"/>
      <c r="E29" s="1">
        <v>122.059</v>
      </c>
      <c r="F29" s="1">
        <v>140.38999999999999</v>
      </c>
      <c r="G29" s="6">
        <v>1</v>
      </c>
      <c r="H29" s="1">
        <v>30</v>
      </c>
      <c r="I29" s="1" t="s">
        <v>33</v>
      </c>
      <c r="J29" s="1">
        <v>123.229</v>
      </c>
      <c r="K29" s="1">
        <f t="shared" si="3"/>
        <v>-1.1700000000000017</v>
      </c>
      <c r="L29" s="1"/>
      <c r="M29" s="1"/>
      <c r="N29" s="1"/>
      <c r="O29" s="1">
        <f t="shared" si="4"/>
        <v>24.411799999999999</v>
      </c>
      <c r="P29" s="5">
        <f t="shared" ref="P29:P30" si="15">10*O29-N29-F29</f>
        <v>103.72800000000001</v>
      </c>
      <c r="Q29" s="5">
        <f t="shared" ref="Q29:Q30" si="16">P29-R29</f>
        <v>103.72800000000001</v>
      </c>
      <c r="R29" s="5"/>
      <c r="S29" s="5"/>
      <c r="T29" s="1"/>
      <c r="U29" s="1">
        <f t="shared" si="7"/>
        <v>10</v>
      </c>
      <c r="V29" s="1">
        <f t="shared" si="8"/>
        <v>5.7509073480857618</v>
      </c>
      <c r="W29" s="1">
        <v>22.919</v>
      </c>
      <c r="X29" s="1">
        <v>22.0564</v>
      </c>
      <c r="Y29" s="1">
        <v>31.017399999999999</v>
      </c>
      <c r="Z29" s="1">
        <v>38.820399999999999</v>
      </c>
      <c r="AA29" s="1">
        <v>33.531599999999997</v>
      </c>
      <c r="AB29" s="1">
        <v>27.254000000000001</v>
      </c>
      <c r="AC29" s="1"/>
      <c r="AD29" s="1">
        <f t="shared" si="9"/>
        <v>104</v>
      </c>
      <c r="AE29" s="1">
        <f t="shared" si="1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32</v>
      </c>
      <c r="C30" s="1">
        <v>106.84</v>
      </c>
      <c r="D30" s="1">
        <v>111.86199999999999</v>
      </c>
      <c r="E30" s="1">
        <v>131.358</v>
      </c>
      <c r="F30" s="1">
        <v>80.299000000000007</v>
      </c>
      <c r="G30" s="6">
        <v>1</v>
      </c>
      <c r="H30" s="1">
        <v>30</v>
      </c>
      <c r="I30" s="1" t="s">
        <v>33</v>
      </c>
      <c r="J30" s="1">
        <v>123.58</v>
      </c>
      <c r="K30" s="1">
        <f t="shared" si="3"/>
        <v>7.7780000000000058</v>
      </c>
      <c r="L30" s="1"/>
      <c r="M30" s="1"/>
      <c r="N30" s="1">
        <v>44.638000000000012</v>
      </c>
      <c r="O30" s="1">
        <f t="shared" si="4"/>
        <v>26.271599999999999</v>
      </c>
      <c r="P30" s="5">
        <f t="shared" si="15"/>
        <v>137.779</v>
      </c>
      <c r="Q30" s="5">
        <f t="shared" si="16"/>
        <v>137.779</v>
      </c>
      <c r="R30" s="5"/>
      <c r="S30" s="5"/>
      <c r="T30" s="1"/>
      <c r="U30" s="1">
        <f t="shared" si="7"/>
        <v>10</v>
      </c>
      <c r="V30" s="1">
        <f t="shared" si="8"/>
        <v>4.7555915893969161</v>
      </c>
      <c r="W30" s="1">
        <v>21.501799999999999</v>
      </c>
      <c r="X30" s="1">
        <v>20.5212</v>
      </c>
      <c r="Y30" s="1">
        <v>22.9</v>
      </c>
      <c r="Z30" s="1">
        <v>21.006399999999999</v>
      </c>
      <c r="AA30" s="1">
        <v>20.288399999999999</v>
      </c>
      <c r="AB30" s="1">
        <v>24.8644</v>
      </c>
      <c r="AC30" s="1"/>
      <c r="AD30" s="1">
        <f t="shared" si="9"/>
        <v>138</v>
      </c>
      <c r="AE30" s="1">
        <f t="shared" si="1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67</v>
      </c>
      <c r="B31" s="15" t="s">
        <v>32</v>
      </c>
      <c r="C31" s="15"/>
      <c r="D31" s="15"/>
      <c r="E31" s="15"/>
      <c r="F31" s="15"/>
      <c r="G31" s="16">
        <v>0</v>
      </c>
      <c r="H31" s="15">
        <v>45</v>
      </c>
      <c r="I31" s="15" t="s">
        <v>33</v>
      </c>
      <c r="J31" s="15"/>
      <c r="K31" s="15">
        <f t="shared" si="3"/>
        <v>0</v>
      </c>
      <c r="L31" s="15"/>
      <c r="M31" s="15"/>
      <c r="N31" s="15"/>
      <c r="O31" s="15">
        <f t="shared" si="4"/>
        <v>0</v>
      </c>
      <c r="P31" s="17"/>
      <c r="Q31" s="17"/>
      <c r="R31" s="17"/>
      <c r="S31" s="17"/>
      <c r="T31" s="15"/>
      <c r="U31" s="15" t="e">
        <f t="shared" si="7"/>
        <v>#DIV/0!</v>
      </c>
      <c r="V31" s="15" t="e">
        <f t="shared" si="8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64</v>
      </c>
      <c r="AD31" s="15">
        <f t="shared" si="9"/>
        <v>0</v>
      </c>
      <c r="AE31" s="15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68</v>
      </c>
      <c r="B32" s="15" t="s">
        <v>32</v>
      </c>
      <c r="C32" s="15"/>
      <c r="D32" s="15"/>
      <c r="E32" s="15"/>
      <c r="F32" s="15"/>
      <c r="G32" s="16">
        <v>0</v>
      </c>
      <c r="H32" s="15">
        <v>40</v>
      </c>
      <c r="I32" s="15" t="s">
        <v>33</v>
      </c>
      <c r="J32" s="15"/>
      <c r="K32" s="15">
        <f t="shared" si="3"/>
        <v>0</v>
      </c>
      <c r="L32" s="15"/>
      <c r="M32" s="15"/>
      <c r="N32" s="15"/>
      <c r="O32" s="15">
        <f t="shared" si="4"/>
        <v>0</v>
      </c>
      <c r="P32" s="17"/>
      <c r="Q32" s="17"/>
      <c r="R32" s="17"/>
      <c r="S32" s="17"/>
      <c r="T32" s="15"/>
      <c r="U32" s="15" t="e">
        <f t="shared" si="7"/>
        <v>#DIV/0!</v>
      </c>
      <c r="V32" s="15" t="e">
        <f t="shared" si="8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 t="s">
        <v>64</v>
      </c>
      <c r="AD32" s="15">
        <f t="shared" si="9"/>
        <v>0</v>
      </c>
      <c r="AE32" s="15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9" t="s">
        <v>69</v>
      </c>
      <c r="B33" s="9" t="s">
        <v>32</v>
      </c>
      <c r="C33" s="9"/>
      <c r="D33" s="9"/>
      <c r="E33" s="14">
        <v>5.1719999999999997</v>
      </c>
      <c r="F33" s="14">
        <v>-5.1719999999999997</v>
      </c>
      <c r="G33" s="10">
        <v>0</v>
      </c>
      <c r="H33" s="9" t="e">
        <v>#N/A</v>
      </c>
      <c r="I33" s="9" t="s">
        <v>51</v>
      </c>
      <c r="J33" s="9">
        <v>16</v>
      </c>
      <c r="K33" s="9">
        <f t="shared" si="3"/>
        <v>-10.827999999999999</v>
      </c>
      <c r="L33" s="9"/>
      <c r="M33" s="9"/>
      <c r="N33" s="9"/>
      <c r="O33" s="9">
        <f t="shared" si="4"/>
        <v>1.0344</v>
      </c>
      <c r="P33" s="11"/>
      <c r="Q33" s="11"/>
      <c r="R33" s="11"/>
      <c r="S33" s="11"/>
      <c r="T33" s="9"/>
      <c r="U33" s="9">
        <f t="shared" si="7"/>
        <v>-5</v>
      </c>
      <c r="V33" s="9">
        <f t="shared" si="8"/>
        <v>-5</v>
      </c>
      <c r="W33" s="9">
        <v>1.0344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 t="s">
        <v>70</v>
      </c>
      <c r="AD33" s="9">
        <f t="shared" si="9"/>
        <v>0</v>
      </c>
      <c r="AE33" s="9">
        <f t="shared" si="1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32</v>
      </c>
      <c r="C34" s="1">
        <v>734.38800000000003</v>
      </c>
      <c r="D34" s="1">
        <v>497.13799999999998</v>
      </c>
      <c r="E34" s="1">
        <v>530.45100000000002</v>
      </c>
      <c r="F34" s="1">
        <v>645.10400000000004</v>
      </c>
      <c r="G34" s="6">
        <v>1</v>
      </c>
      <c r="H34" s="1">
        <v>40</v>
      </c>
      <c r="I34" s="1" t="s">
        <v>33</v>
      </c>
      <c r="J34" s="1">
        <v>506.12099999999998</v>
      </c>
      <c r="K34" s="1">
        <f t="shared" si="3"/>
        <v>24.330000000000041</v>
      </c>
      <c r="L34" s="1"/>
      <c r="M34" s="1"/>
      <c r="N34" s="1">
        <v>48.660999999999717</v>
      </c>
      <c r="O34" s="1">
        <f t="shared" si="4"/>
        <v>106.09020000000001</v>
      </c>
      <c r="P34" s="5">
        <f t="shared" ref="P34:P54" si="17">10*O34-N34-F34</f>
        <v>367.13700000000028</v>
      </c>
      <c r="Q34" s="5">
        <f t="shared" ref="Q34:Q56" si="18">P34-R34</f>
        <v>167.13700000000028</v>
      </c>
      <c r="R34" s="5">
        <v>200</v>
      </c>
      <c r="S34" s="5"/>
      <c r="T34" s="1"/>
      <c r="U34" s="1">
        <f t="shared" si="7"/>
        <v>10</v>
      </c>
      <c r="V34" s="1">
        <f t="shared" si="8"/>
        <v>6.5393881810006924</v>
      </c>
      <c r="W34" s="1">
        <v>106.2328</v>
      </c>
      <c r="X34" s="1">
        <v>116.6602</v>
      </c>
      <c r="Y34" s="1">
        <v>115.2522</v>
      </c>
      <c r="Z34" s="1">
        <v>120.1046</v>
      </c>
      <c r="AA34" s="1">
        <v>95.788399999999996</v>
      </c>
      <c r="AB34" s="1">
        <v>101.0964</v>
      </c>
      <c r="AC34" s="1"/>
      <c r="AD34" s="1">
        <f t="shared" si="9"/>
        <v>167</v>
      </c>
      <c r="AE34" s="1">
        <f t="shared" si="10"/>
        <v>200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32</v>
      </c>
      <c r="C35" s="1">
        <v>77.994</v>
      </c>
      <c r="D35" s="1">
        <v>62.051000000000002</v>
      </c>
      <c r="E35" s="1">
        <v>43.567999999999998</v>
      </c>
      <c r="F35" s="1">
        <v>82.635000000000005</v>
      </c>
      <c r="G35" s="6">
        <v>1</v>
      </c>
      <c r="H35" s="1">
        <v>40</v>
      </c>
      <c r="I35" s="1" t="s">
        <v>33</v>
      </c>
      <c r="J35" s="1">
        <v>44.564</v>
      </c>
      <c r="K35" s="1">
        <f t="shared" si="3"/>
        <v>-0.99600000000000222</v>
      </c>
      <c r="L35" s="1"/>
      <c r="M35" s="1"/>
      <c r="N35" s="1"/>
      <c r="O35" s="1">
        <f t="shared" si="4"/>
        <v>8.7135999999999996</v>
      </c>
      <c r="P35" s="5">
        <f t="shared" si="17"/>
        <v>4.5009999999999906</v>
      </c>
      <c r="Q35" s="5">
        <f t="shared" si="18"/>
        <v>4.5009999999999906</v>
      </c>
      <c r="R35" s="5"/>
      <c r="S35" s="5"/>
      <c r="T35" s="1"/>
      <c r="U35" s="1">
        <f t="shared" si="7"/>
        <v>10</v>
      </c>
      <c r="V35" s="1">
        <f t="shared" si="8"/>
        <v>9.4834511568123396</v>
      </c>
      <c r="W35" s="1">
        <v>10.7448</v>
      </c>
      <c r="X35" s="1">
        <v>11.5678</v>
      </c>
      <c r="Y35" s="1">
        <v>12.077999999999999</v>
      </c>
      <c r="Z35" s="1">
        <v>12.072800000000001</v>
      </c>
      <c r="AA35" s="1">
        <v>9.0372000000000003</v>
      </c>
      <c r="AB35" s="1">
        <v>10.4808</v>
      </c>
      <c r="AC35" s="1"/>
      <c r="AD35" s="1">
        <f t="shared" si="9"/>
        <v>5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32</v>
      </c>
      <c r="C36" s="1">
        <v>31.013000000000002</v>
      </c>
      <c r="D36" s="1">
        <v>10.705</v>
      </c>
      <c r="E36" s="14">
        <f>E83</f>
        <v>2.8919999999999999</v>
      </c>
      <c r="F36" s="14">
        <f>41.718+F83</f>
        <v>38.826000000000001</v>
      </c>
      <c r="G36" s="6">
        <v>1</v>
      </c>
      <c r="H36" s="1">
        <v>45</v>
      </c>
      <c r="I36" s="1" t="s">
        <v>33</v>
      </c>
      <c r="J36" s="1"/>
      <c r="K36" s="1">
        <f t="shared" si="3"/>
        <v>2.8919999999999999</v>
      </c>
      <c r="L36" s="1"/>
      <c r="M36" s="1"/>
      <c r="N36" s="1"/>
      <c r="O36" s="1">
        <f t="shared" si="4"/>
        <v>0.57840000000000003</v>
      </c>
      <c r="P36" s="5"/>
      <c r="Q36" s="5">
        <f t="shared" si="18"/>
        <v>0</v>
      </c>
      <c r="R36" s="5"/>
      <c r="S36" s="5"/>
      <c r="T36" s="1"/>
      <c r="U36" s="1">
        <f t="shared" si="7"/>
        <v>67.126556016597505</v>
      </c>
      <c r="V36" s="1">
        <f t="shared" si="8"/>
        <v>67.126556016597505</v>
      </c>
      <c r="W36" s="1">
        <v>0</v>
      </c>
      <c r="X36" s="1">
        <v>0</v>
      </c>
      <c r="Y36" s="1">
        <v>2.6303999999999998</v>
      </c>
      <c r="Z36" s="1">
        <v>2.6303999999999998</v>
      </c>
      <c r="AA36" s="1">
        <v>0</v>
      </c>
      <c r="AB36" s="1">
        <v>0</v>
      </c>
      <c r="AC36" s="18" t="s">
        <v>151</v>
      </c>
      <c r="AD36" s="1">
        <f t="shared" si="9"/>
        <v>0</v>
      </c>
      <c r="AE36" s="1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32</v>
      </c>
      <c r="C37" s="1">
        <v>25.076000000000001</v>
      </c>
      <c r="D37" s="1">
        <v>23.876999999999999</v>
      </c>
      <c r="E37" s="1">
        <v>18.227</v>
      </c>
      <c r="F37" s="1">
        <v>29.465</v>
      </c>
      <c r="G37" s="6">
        <v>1</v>
      </c>
      <c r="H37" s="1">
        <v>30</v>
      </c>
      <c r="I37" s="1" t="s">
        <v>33</v>
      </c>
      <c r="J37" s="1">
        <v>18.643999999999998</v>
      </c>
      <c r="K37" s="1">
        <f t="shared" si="3"/>
        <v>-0.41699999999999804</v>
      </c>
      <c r="L37" s="1"/>
      <c r="M37" s="1"/>
      <c r="N37" s="1"/>
      <c r="O37" s="1">
        <f t="shared" si="4"/>
        <v>3.6454</v>
      </c>
      <c r="P37" s="5">
        <v>5</v>
      </c>
      <c r="Q37" s="5">
        <f t="shared" si="18"/>
        <v>5</v>
      </c>
      <c r="R37" s="5"/>
      <c r="S37" s="5"/>
      <c r="T37" s="1"/>
      <c r="U37" s="1">
        <f t="shared" si="7"/>
        <v>9.4543808635540696</v>
      </c>
      <c r="V37" s="1">
        <f t="shared" si="8"/>
        <v>8.0827892686673621</v>
      </c>
      <c r="W37" s="1">
        <v>-0.41460000000000002</v>
      </c>
      <c r="X37" s="1">
        <v>-0.69020000000000004</v>
      </c>
      <c r="Y37" s="1">
        <v>2.5918000000000001</v>
      </c>
      <c r="Z37" s="1">
        <v>2.5918000000000001</v>
      </c>
      <c r="AA37" s="1">
        <v>2.0000000000000001E-4</v>
      </c>
      <c r="AB37" s="1">
        <v>2.0000000000000001E-4</v>
      </c>
      <c r="AC37" s="1"/>
      <c r="AD37" s="1">
        <f t="shared" si="9"/>
        <v>5</v>
      </c>
      <c r="AE37" s="1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32</v>
      </c>
      <c r="C38" s="1">
        <v>507.02499999999998</v>
      </c>
      <c r="D38" s="1">
        <v>175.18299999999999</v>
      </c>
      <c r="E38" s="1">
        <v>306.99200000000002</v>
      </c>
      <c r="F38" s="1">
        <v>282.07400000000001</v>
      </c>
      <c r="G38" s="6">
        <v>1</v>
      </c>
      <c r="H38" s="1">
        <v>50</v>
      </c>
      <c r="I38" s="1" t="s">
        <v>33</v>
      </c>
      <c r="J38" s="1">
        <v>301.37099999999998</v>
      </c>
      <c r="K38" s="1">
        <f t="shared" ref="K38:K69" si="19">E38-J38</f>
        <v>5.6210000000000377</v>
      </c>
      <c r="L38" s="1"/>
      <c r="M38" s="1"/>
      <c r="N38" s="1">
        <v>34.092999999999897</v>
      </c>
      <c r="O38" s="1">
        <f t="shared" si="4"/>
        <v>61.398400000000002</v>
      </c>
      <c r="P38" s="5">
        <f t="shared" si="17"/>
        <v>297.81700000000018</v>
      </c>
      <c r="Q38" s="5">
        <f t="shared" si="18"/>
        <v>147.81700000000018</v>
      </c>
      <c r="R38" s="5">
        <v>150</v>
      </c>
      <c r="S38" s="5"/>
      <c r="T38" s="1"/>
      <c r="U38" s="1">
        <f t="shared" si="7"/>
        <v>10.000000000000002</v>
      </c>
      <c r="V38" s="1">
        <f t="shared" si="8"/>
        <v>5.149433861468701</v>
      </c>
      <c r="W38" s="1">
        <v>53.044199999999996</v>
      </c>
      <c r="X38" s="1">
        <v>58.541600000000003</v>
      </c>
      <c r="Y38" s="1">
        <v>68.6768</v>
      </c>
      <c r="Z38" s="1">
        <v>71.408600000000007</v>
      </c>
      <c r="AA38" s="1">
        <v>62.872999999999998</v>
      </c>
      <c r="AB38" s="1">
        <v>56.112000000000002</v>
      </c>
      <c r="AC38" s="1"/>
      <c r="AD38" s="1">
        <f t="shared" si="9"/>
        <v>148</v>
      </c>
      <c r="AE38" s="1">
        <f t="shared" si="10"/>
        <v>150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32</v>
      </c>
      <c r="C39" s="1">
        <v>238.185</v>
      </c>
      <c r="D39" s="1">
        <v>259.64299999999997</v>
      </c>
      <c r="E39" s="1">
        <v>224.37899999999999</v>
      </c>
      <c r="F39" s="1">
        <v>222.881</v>
      </c>
      <c r="G39" s="6">
        <v>1</v>
      </c>
      <c r="H39" s="1">
        <v>50</v>
      </c>
      <c r="I39" s="1" t="s">
        <v>33</v>
      </c>
      <c r="J39" s="1">
        <v>212.47499999999999</v>
      </c>
      <c r="K39" s="1">
        <f t="shared" si="19"/>
        <v>11.903999999999996</v>
      </c>
      <c r="L39" s="1"/>
      <c r="M39" s="1"/>
      <c r="N39" s="1"/>
      <c r="O39" s="1">
        <f t="shared" si="4"/>
        <v>44.875799999999998</v>
      </c>
      <c r="P39" s="5">
        <f t="shared" si="17"/>
        <v>225.87699999999998</v>
      </c>
      <c r="Q39" s="5">
        <f t="shared" si="18"/>
        <v>125.87699999999998</v>
      </c>
      <c r="R39" s="5">
        <v>100</v>
      </c>
      <c r="S39" s="5"/>
      <c r="T39" s="1"/>
      <c r="U39" s="1">
        <f t="shared" si="7"/>
        <v>10</v>
      </c>
      <c r="V39" s="1">
        <f t="shared" si="8"/>
        <v>4.9666189794945161</v>
      </c>
      <c r="W39" s="1">
        <v>37.220599999999997</v>
      </c>
      <c r="X39" s="1">
        <v>44.094000000000001</v>
      </c>
      <c r="Y39" s="1">
        <v>45.482799999999997</v>
      </c>
      <c r="Z39" s="1">
        <v>40.435000000000002</v>
      </c>
      <c r="AA39" s="1">
        <v>45.875599999999999</v>
      </c>
      <c r="AB39" s="1">
        <v>44.418999999999997</v>
      </c>
      <c r="AC39" s="1"/>
      <c r="AD39" s="1">
        <f t="shared" si="9"/>
        <v>126</v>
      </c>
      <c r="AE39" s="1">
        <f t="shared" si="10"/>
        <v>100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32</v>
      </c>
      <c r="C40" s="1">
        <v>43.74</v>
      </c>
      <c r="D40" s="1">
        <v>55.966000000000001</v>
      </c>
      <c r="E40" s="1">
        <v>31.649000000000001</v>
      </c>
      <c r="F40" s="1">
        <v>49.337000000000003</v>
      </c>
      <c r="G40" s="6">
        <v>1</v>
      </c>
      <c r="H40" s="1">
        <v>50</v>
      </c>
      <c r="I40" s="1" t="s">
        <v>33</v>
      </c>
      <c r="J40" s="1">
        <v>33.076000000000001</v>
      </c>
      <c r="K40" s="1">
        <f t="shared" si="19"/>
        <v>-1.4269999999999996</v>
      </c>
      <c r="L40" s="1"/>
      <c r="M40" s="1"/>
      <c r="N40" s="1">
        <v>10</v>
      </c>
      <c r="O40" s="1">
        <f t="shared" si="4"/>
        <v>6.3298000000000005</v>
      </c>
      <c r="P40" s="5">
        <v>5</v>
      </c>
      <c r="Q40" s="5">
        <f t="shared" si="18"/>
        <v>5</v>
      </c>
      <c r="R40" s="5"/>
      <c r="S40" s="5"/>
      <c r="T40" s="1"/>
      <c r="U40" s="1">
        <f t="shared" si="7"/>
        <v>10.164144206767986</v>
      </c>
      <c r="V40" s="1">
        <f t="shared" si="8"/>
        <v>9.3742298334860497</v>
      </c>
      <c r="W40" s="1">
        <v>7.3040000000000003</v>
      </c>
      <c r="X40" s="1">
        <v>7.8816000000000006</v>
      </c>
      <c r="Y40" s="1">
        <v>6.4866000000000001</v>
      </c>
      <c r="Z40" s="1">
        <v>6.2042000000000002</v>
      </c>
      <c r="AA40" s="1">
        <v>8.2690000000000001</v>
      </c>
      <c r="AB40" s="1">
        <v>7.9847999999999999</v>
      </c>
      <c r="AC40" s="1"/>
      <c r="AD40" s="1">
        <f t="shared" si="9"/>
        <v>5</v>
      </c>
      <c r="AE40" s="1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39</v>
      </c>
      <c r="C41" s="1">
        <v>800</v>
      </c>
      <c r="D41" s="1">
        <v>641</v>
      </c>
      <c r="E41" s="1">
        <v>590</v>
      </c>
      <c r="F41" s="1">
        <v>683</v>
      </c>
      <c r="G41" s="6">
        <v>0.4</v>
      </c>
      <c r="H41" s="1">
        <v>45</v>
      </c>
      <c r="I41" s="1" t="s">
        <v>33</v>
      </c>
      <c r="J41" s="1">
        <v>593</v>
      </c>
      <c r="K41" s="1">
        <f t="shared" si="19"/>
        <v>-3</v>
      </c>
      <c r="L41" s="1"/>
      <c r="M41" s="1"/>
      <c r="N41" s="1">
        <v>202</v>
      </c>
      <c r="O41" s="1">
        <f t="shared" si="4"/>
        <v>118</v>
      </c>
      <c r="P41" s="5">
        <f t="shared" si="17"/>
        <v>295</v>
      </c>
      <c r="Q41" s="5">
        <f t="shared" si="18"/>
        <v>115</v>
      </c>
      <c r="R41" s="5">
        <v>180</v>
      </c>
      <c r="S41" s="5"/>
      <c r="T41" s="1"/>
      <c r="U41" s="1">
        <f t="shared" si="7"/>
        <v>10</v>
      </c>
      <c r="V41" s="1">
        <f t="shared" si="8"/>
        <v>7.5</v>
      </c>
      <c r="W41" s="1">
        <v>123</v>
      </c>
      <c r="X41" s="1">
        <v>126.4</v>
      </c>
      <c r="Y41" s="1">
        <v>134</v>
      </c>
      <c r="Z41" s="1">
        <v>128.6</v>
      </c>
      <c r="AA41" s="1">
        <v>142.6</v>
      </c>
      <c r="AB41" s="1">
        <v>142</v>
      </c>
      <c r="AC41" s="1"/>
      <c r="AD41" s="1">
        <f t="shared" si="9"/>
        <v>46</v>
      </c>
      <c r="AE41" s="1">
        <f t="shared" si="10"/>
        <v>72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39</v>
      </c>
      <c r="C42" s="1">
        <v>112</v>
      </c>
      <c r="D42" s="1"/>
      <c r="E42" s="1">
        <v>38</v>
      </c>
      <c r="F42" s="1">
        <v>70</v>
      </c>
      <c r="G42" s="6">
        <v>0.45</v>
      </c>
      <c r="H42" s="1">
        <v>50</v>
      </c>
      <c r="I42" s="1" t="s">
        <v>33</v>
      </c>
      <c r="J42" s="1">
        <v>39</v>
      </c>
      <c r="K42" s="1">
        <f t="shared" si="19"/>
        <v>-1</v>
      </c>
      <c r="L42" s="1"/>
      <c r="M42" s="1"/>
      <c r="N42" s="1"/>
      <c r="O42" s="1">
        <f t="shared" si="4"/>
        <v>7.6</v>
      </c>
      <c r="P42" s="5">
        <v>10</v>
      </c>
      <c r="Q42" s="5">
        <f t="shared" si="18"/>
        <v>10</v>
      </c>
      <c r="R42" s="5"/>
      <c r="S42" s="5"/>
      <c r="T42" s="1"/>
      <c r="U42" s="1">
        <f t="shared" si="7"/>
        <v>10.526315789473685</v>
      </c>
      <c r="V42" s="1">
        <f t="shared" si="8"/>
        <v>9.2105263157894743</v>
      </c>
      <c r="W42" s="1">
        <v>6.4</v>
      </c>
      <c r="X42" s="1">
        <v>6.2</v>
      </c>
      <c r="Y42" s="1">
        <v>7.4</v>
      </c>
      <c r="Z42" s="1">
        <v>11.4</v>
      </c>
      <c r="AA42" s="1">
        <v>11.2</v>
      </c>
      <c r="AB42" s="1">
        <v>9.6</v>
      </c>
      <c r="AC42" s="1"/>
      <c r="AD42" s="1">
        <f t="shared" si="9"/>
        <v>5</v>
      </c>
      <c r="AE42" s="1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39</v>
      </c>
      <c r="C43" s="1">
        <v>835</v>
      </c>
      <c r="D43" s="1">
        <v>420</v>
      </c>
      <c r="E43" s="1">
        <v>564</v>
      </c>
      <c r="F43" s="1">
        <v>526</v>
      </c>
      <c r="G43" s="6">
        <v>0.4</v>
      </c>
      <c r="H43" s="1">
        <v>45</v>
      </c>
      <c r="I43" s="1" t="s">
        <v>33</v>
      </c>
      <c r="J43" s="1">
        <v>562</v>
      </c>
      <c r="K43" s="1">
        <f t="shared" si="19"/>
        <v>2</v>
      </c>
      <c r="L43" s="1"/>
      <c r="M43" s="1"/>
      <c r="N43" s="1">
        <v>186.8</v>
      </c>
      <c r="O43" s="1">
        <f t="shared" si="4"/>
        <v>112.8</v>
      </c>
      <c r="P43" s="5">
        <f t="shared" si="17"/>
        <v>415.20000000000005</v>
      </c>
      <c r="Q43" s="5">
        <f t="shared" si="18"/>
        <v>205.20000000000005</v>
      </c>
      <c r="R43" s="5">
        <v>210</v>
      </c>
      <c r="S43" s="5"/>
      <c r="T43" s="1"/>
      <c r="U43" s="1">
        <f t="shared" si="7"/>
        <v>10</v>
      </c>
      <c r="V43" s="1">
        <f t="shared" si="8"/>
        <v>6.3191489361702127</v>
      </c>
      <c r="W43" s="1">
        <v>107.2</v>
      </c>
      <c r="X43" s="1">
        <v>110.4</v>
      </c>
      <c r="Y43" s="1">
        <v>132.6</v>
      </c>
      <c r="Z43" s="1">
        <v>124.6</v>
      </c>
      <c r="AA43" s="1">
        <v>125</v>
      </c>
      <c r="AB43" s="1">
        <v>123</v>
      </c>
      <c r="AC43" s="1"/>
      <c r="AD43" s="1">
        <f t="shared" si="9"/>
        <v>82</v>
      </c>
      <c r="AE43" s="1">
        <f t="shared" si="10"/>
        <v>84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32</v>
      </c>
      <c r="C44" s="1">
        <v>69.049000000000007</v>
      </c>
      <c r="D44" s="1">
        <v>25.052</v>
      </c>
      <c r="E44" s="1">
        <v>27.388999999999999</v>
      </c>
      <c r="F44" s="1">
        <v>59.536000000000001</v>
      </c>
      <c r="G44" s="6">
        <v>1</v>
      </c>
      <c r="H44" s="1">
        <v>45</v>
      </c>
      <c r="I44" s="1" t="s">
        <v>33</v>
      </c>
      <c r="J44" s="1">
        <v>27.867999999999999</v>
      </c>
      <c r="K44" s="1">
        <f t="shared" si="19"/>
        <v>-0.4789999999999992</v>
      </c>
      <c r="L44" s="1"/>
      <c r="M44" s="1"/>
      <c r="N44" s="1"/>
      <c r="O44" s="1">
        <f t="shared" si="4"/>
        <v>5.4778000000000002</v>
      </c>
      <c r="P44" s="5"/>
      <c r="Q44" s="5">
        <f t="shared" si="18"/>
        <v>0</v>
      </c>
      <c r="R44" s="5"/>
      <c r="S44" s="5"/>
      <c r="T44" s="1"/>
      <c r="U44" s="1">
        <f t="shared" si="7"/>
        <v>10.868596881959911</v>
      </c>
      <c r="V44" s="1">
        <f t="shared" si="8"/>
        <v>10.868596881959911</v>
      </c>
      <c r="W44" s="1">
        <v>2.7181999999999999</v>
      </c>
      <c r="X44" s="1">
        <v>2.3736000000000002</v>
      </c>
      <c r="Y44" s="1">
        <v>5.9481999999999999</v>
      </c>
      <c r="Z44" s="1">
        <v>6.9931999999999999</v>
      </c>
      <c r="AA44" s="1">
        <v>5.2906000000000004</v>
      </c>
      <c r="AB44" s="1">
        <v>3.1674000000000002</v>
      </c>
      <c r="AC44" s="13" t="s">
        <v>37</v>
      </c>
      <c r="AD44" s="1">
        <f t="shared" si="9"/>
        <v>0</v>
      </c>
      <c r="AE44" s="1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83</v>
      </c>
      <c r="B45" s="1" t="s">
        <v>39</v>
      </c>
      <c r="C45" s="1">
        <v>68</v>
      </c>
      <c r="D45" s="1"/>
      <c r="E45" s="1">
        <v>42</v>
      </c>
      <c r="F45" s="1">
        <v>21</v>
      </c>
      <c r="G45" s="6">
        <v>0.45</v>
      </c>
      <c r="H45" s="1">
        <v>45</v>
      </c>
      <c r="I45" s="1" t="s">
        <v>33</v>
      </c>
      <c r="J45" s="1">
        <v>45</v>
      </c>
      <c r="K45" s="1">
        <f t="shared" si="19"/>
        <v>-3</v>
      </c>
      <c r="L45" s="1"/>
      <c r="M45" s="1"/>
      <c r="N45" s="1"/>
      <c r="O45" s="1">
        <f t="shared" si="4"/>
        <v>8.4</v>
      </c>
      <c r="P45" s="5">
        <f t="shared" si="17"/>
        <v>63</v>
      </c>
      <c r="Q45" s="5">
        <f t="shared" si="18"/>
        <v>63</v>
      </c>
      <c r="R45" s="5"/>
      <c r="S45" s="5"/>
      <c r="T45" s="1"/>
      <c r="U45" s="1">
        <f t="shared" si="7"/>
        <v>10</v>
      </c>
      <c r="V45" s="1">
        <f t="shared" si="8"/>
        <v>2.5</v>
      </c>
      <c r="W45" s="1">
        <v>6</v>
      </c>
      <c r="X45" s="1">
        <v>6</v>
      </c>
      <c r="Y45" s="1">
        <v>2.6</v>
      </c>
      <c r="Z45" s="1">
        <v>2</v>
      </c>
      <c r="AA45" s="1">
        <v>9.1999999999999993</v>
      </c>
      <c r="AB45" s="1">
        <v>9.8000000000000007</v>
      </c>
      <c r="AC45" s="1"/>
      <c r="AD45" s="1">
        <f t="shared" si="9"/>
        <v>28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84</v>
      </c>
      <c r="B46" s="1" t="s">
        <v>39</v>
      </c>
      <c r="C46" s="1">
        <v>90</v>
      </c>
      <c r="D46" s="1">
        <v>20</v>
      </c>
      <c r="E46" s="1">
        <v>61</v>
      </c>
      <c r="F46" s="1">
        <v>39</v>
      </c>
      <c r="G46" s="6">
        <v>0.35</v>
      </c>
      <c r="H46" s="1">
        <v>40</v>
      </c>
      <c r="I46" s="1" t="s">
        <v>33</v>
      </c>
      <c r="J46" s="1">
        <v>63</v>
      </c>
      <c r="K46" s="1">
        <f t="shared" si="19"/>
        <v>-2</v>
      </c>
      <c r="L46" s="1"/>
      <c r="M46" s="1"/>
      <c r="N46" s="1">
        <v>32.400000000000013</v>
      </c>
      <c r="O46" s="1">
        <f t="shared" si="4"/>
        <v>12.2</v>
      </c>
      <c r="P46" s="5">
        <f t="shared" si="17"/>
        <v>50.599999999999994</v>
      </c>
      <c r="Q46" s="5">
        <f t="shared" si="18"/>
        <v>50.599999999999994</v>
      </c>
      <c r="R46" s="5"/>
      <c r="S46" s="5"/>
      <c r="T46" s="1"/>
      <c r="U46" s="1">
        <f t="shared" si="7"/>
        <v>10</v>
      </c>
      <c r="V46" s="1">
        <f t="shared" si="8"/>
        <v>5.8524590163934436</v>
      </c>
      <c r="W46" s="1">
        <v>9.4</v>
      </c>
      <c r="X46" s="1">
        <v>7.6</v>
      </c>
      <c r="Y46" s="1">
        <v>8.8000000000000007</v>
      </c>
      <c r="Z46" s="1">
        <v>11.2</v>
      </c>
      <c r="AA46" s="1">
        <v>11</v>
      </c>
      <c r="AB46" s="1">
        <v>8.4</v>
      </c>
      <c r="AC46" s="1"/>
      <c r="AD46" s="1">
        <f t="shared" si="9"/>
        <v>18</v>
      </c>
      <c r="AE46" s="1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85</v>
      </c>
      <c r="B47" s="1" t="s">
        <v>32</v>
      </c>
      <c r="C47" s="1">
        <v>153.33500000000001</v>
      </c>
      <c r="D47" s="1">
        <v>47.188000000000002</v>
      </c>
      <c r="E47" s="1">
        <v>108.283</v>
      </c>
      <c r="F47" s="1">
        <v>62.37</v>
      </c>
      <c r="G47" s="6">
        <v>1</v>
      </c>
      <c r="H47" s="1">
        <v>40</v>
      </c>
      <c r="I47" s="1" t="s">
        <v>33</v>
      </c>
      <c r="J47" s="1">
        <v>107.19</v>
      </c>
      <c r="K47" s="1">
        <f t="shared" si="19"/>
        <v>1.0930000000000035</v>
      </c>
      <c r="L47" s="1"/>
      <c r="M47" s="1"/>
      <c r="N47" s="1">
        <v>62.385599999999982</v>
      </c>
      <c r="O47" s="1">
        <f t="shared" si="4"/>
        <v>21.656600000000001</v>
      </c>
      <c r="P47" s="5">
        <f t="shared" si="17"/>
        <v>91.810400000000016</v>
      </c>
      <c r="Q47" s="5">
        <f t="shared" si="18"/>
        <v>91.810400000000016</v>
      </c>
      <c r="R47" s="5"/>
      <c r="S47" s="5"/>
      <c r="T47" s="1"/>
      <c r="U47" s="1">
        <f t="shared" si="7"/>
        <v>10</v>
      </c>
      <c r="V47" s="1">
        <f t="shared" si="8"/>
        <v>5.7606272452739571</v>
      </c>
      <c r="W47" s="1">
        <v>18.960599999999999</v>
      </c>
      <c r="X47" s="1">
        <v>17.1142</v>
      </c>
      <c r="Y47" s="1">
        <v>20.276</v>
      </c>
      <c r="Z47" s="1">
        <v>21.300999999999998</v>
      </c>
      <c r="AA47" s="1">
        <v>19.484000000000002</v>
      </c>
      <c r="AB47" s="1">
        <v>15.4566</v>
      </c>
      <c r="AC47" s="1"/>
      <c r="AD47" s="1">
        <f t="shared" si="9"/>
        <v>92</v>
      </c>
      <c r="AE47" s="1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86</v>
      </c>
      <c r="B48" s="1" t="s">
        <v>39</v>
      </c>
      <c r="C48" s="1">
        <v>154</v>
      </c>
      <c r="D48" s="1">
        <v>330</v>
      </c>
      <c r="E48" s="1">
        <v>181</v>
      </c>
      <c r="F48" s="1">
        <v>242</v>
      </c>
      <c r="G48" s="6">
        <v>0.4</v>
      </c>
      <c r="H48" s="1">
        <v>40</v>
      </c>
      <c r="I48" s="1" t="s">
        <v>33</v>
      </c>
      <c r="J48" s="1">
        <v>181</v>
      </c>
      <c r="K48" s="1">
        <f t="shared" si="19"/>
        <v>0</v>
      </c>
      <c r="L48" s="1"/>
      <c r="M48" s="1"/>
      <c r="N48" s="1"/>
      <c r="O48" s="1">
        <f t="shared" si="4"/>
        <v>36.200000000000003</v>
      </c>
      <c r="P48" s="5">
        <f t="shared" si="17"/>
        <v>120</v>
      </c>
      <c r="Q48" s="5">
        <f t="shared" si="18"/>
        <v>120</v>
      </c>
      <c r="R48" s="5"/>
      <c r="S48" s="5"/>
      <c r="T48" s="1"/>
      <c r="U48" s="1">
        <f t="shared" si="7"/>
        <v>10</v>
      </c>
      <c r="V48" s="1">
        <f t="shared" si="8"/>
        <v>6.6850828729281764</v>
      </c>
      <c r="W48" s="1">
        <v>34.6</v>
      </c>
      <c r="X48" s="1">
        <v>41.8</v>
      </c>
      <c r="Y48" s="1">
        <v>38.6</v>
      </c>
      <c r="Z48" s="1">
        <v>31.2</v>
      </c>
      <c r="AA48" s="1">
        <v>38.799999999999997</v>
      </c>
      <c r="AB48" s="1">
        <v>40.200000000000003</v>
      </c>
      <c r="AC48" s="1"/>
      <c r="AD48" s="1">
        <f t="shared" si="9"/>
        <v>48</v>
      </c>
      <c r="AE48" s="1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87</v>
      </c>
      <c r="B49" s="1" t="s">
        <v>39</v>
      </c>
      <c r="C49" s="1">
        <v>300</v>
      </c>
      <c r="D49" s="1">
        <v>270</v>
      </c>
      <c r="E49" s="1">
        <v>319</v>
      </c>
      <c r="F49" s="1">
        <v>167</v>
      </c>
      <c r="G49" s="6">
        <v>0.4</v>
      </c>
      <c r="H49" s="1">
        <v>45</v>
      </c>
      <c r="I49" s="1" t="s">
        <v>33</v>
      </c>
      <c r="J49" s="1">
        <v>316</v>
      </c>
      <c r="K49" s="1">
        <f t="shared" si="19"/>
        <v>3</v>
      </c>
      <c r="L49" s="1"/>
      <c r="M49" s="1"/>
      <c r="N49" s="1"/>
      <c r="O49" s="1">
        <f t="shared" si="4"/>
        <v>63.8</v>
      </c>
      <c r="P49" s="5">
        <f t="shared" si="17"/>
        <v>471</v>
      </c>
      <c r="Q49" s="5">
        <f t="shared" si="18"/>
        <v>251</v>
      </c>
      <c r="R49" s="5">
        <v>220</v>
      </c>
      <c r="S49" s="5"/>
      <c r="T49" s="1"/>
      <c r="U49" s="1">
        <f t="shared" si="7"/>
        <v>10</v>
      </c>
      <c r="V49" s="1">
        <f t="shared" si="8"/>
        <v>2.6175548589341693</v>
      </c>
      <c r="W49" s="1">
        <v>39.6</v>
      </c>
      <c r="X49" s="1">
        <v>48.6</v>
      </c>
      <c r="Y49" s="1">
        <v>41.4</v>
      </c>
      <c r="Z49" s="1">
        <v>34.799999999999997</v>
      </c>
      <c r="AA49" s="1">
        <v>56</v>
      </c>
      <c r="AB49" s="1">
        <v>56.4</v>
      </c>
      <c r="AC49" s="1"/>
      <c r="AD49" s="1">
        <f t="shared" si="9"/>
        <v>100</v>
      </c>
      <c r="AE49" s="1">
        <f t="shared" si="10"/>
        <v>88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88</v>
      </c>
      <c r="B50" s="1" t="s">
        <v>32</v>
      </c>
      <c r="C50" s="1">
        <v>104.105</v>
      </c>
      <c r="D50" s="1">
        <v>108.361</v>
      </c>
      <c r="E50" s="1">
        <v>125.964</v>
      </c>
      <c r="F50" s="1">
        <v>65.619</v>
      </c>
      <c r="G50" s="6">
        <v>1</v>
      </c>
      <c r="H50" s="1">
        <v>40</v>
      </c>
      <c r="I50" s="1" t="s">
        <v>33</v>
      </c>
      <c r="J50" s="1">
        <v>120.467</v>
      </c>
      <c r="K50" s="1">
        <f t="shared" si="19"/>
        <v>5.4969999999999999</v>
      </c>
      <c r="L50" s="1"/>
      <c r="M50" s="1"/>
      <c r="N50" s="1">
        <v>64.282399999999996</v>
      </c>
      <c r="O50" s="1">
        <f t="shared" si="4"/>
        <v>25.192799999999998</v>
      </c>
      <c r="P50" s="5">
        <f t="shared" si="17"/>
        <v>122.0266</v>
      </c>
      <c r="Q50" s="5">
        <f t="shared" si="18"/>
        <v>122.0266</v>
      </c>
      <c r="R50" s="5"/>
      <c r="S50" s="5"/>
      <c r="T50" s="1"/>
      <c r="U50" s="1">
        <f t="shared" si="7"/>
        <v>10</v>
      </c>
      <c r="V50" s="1">
        <f t="shared" si="8"/>
        <v>5.1562906862278108</v>
      </c>
      <c r="W50" s="1">
        <v>20.287400000000002</v>
      </c>
      <c r="X50" s="1">
        <v>18.398</v>
      </c>
      <c r="Y50" s="1">
        <v>14.673</v>
      </c>
      <c r="Z50" s="1">
        <v>15.417</v>
      </c>
      <c r="AA50" s="1">
        <v>21.893999999999998</v>
      </c>
      <c r="AB50" s="1">
        <v>17.4192</v>
      </c>
      <c r="AC50" s="1"/>
      <c r="AD50" s="1">
        <f t="shared" si="9"/>
        <v>122</v>
      </c>
      <c r="AE50" s="1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89</v>
      </c>
      <c r="B51" s="1" t="s">
        <v>39</v>
      </c>
      <c r="C51" s="1">
        <v>85</v>
      </c>
      <c r="D51" s="1">
        <v>30</v>
      </c>
      <c r="E51" s="1">
        <v>53</v>
      </c>
      <c r="F51" s="1">
        <v>61</v>
      </c>
      <c r="G51" s="6">
        <v>0.35</v>
      </c>
      <c r="H51" s="1">
        <v>40</v>
      </c>
      <c r="I51" s="1" t="s">
        <v>33</v>
      </c>
      <c r="J51" s="1">
        <v>51</v>
      </c>
      <c r="K51" s="1">
        <f t="shared" si="19"/>
        <v>2</v>
      </c>
      <c r="L51" s="1"/>
      <c r="M51" s="1"/>
      <c r="N51" s="1">
        <v>10</v>
      </c>
      <c r="O51" s="1">
        <f t="shared" si="4"/>
        <v>10.6</v>
      </c>
      <c r="P51" s="5">
        <f t="shared" si="17"/>
        <v>35</v>
      </c>
      <c r="Q51" s="5">
        <f t="shared" si="18"/>
        <v>35</v>
      </c>
      <c r="R51" s="5"/>
      <c r="S51" s="5"/>
      <c r="T51" s="1"/>
      <c r="U51" s="1">
        <f t="shared" si="7"/>
        <v>10</v>
      </c>
      <c r="V51" s="1">
        <f t="shared" si="8"/>
        <v>6.6981132075471699</v>
      </c>
      <c r="W51" s="1">
        <v>9.8000000000000007</v>
      </c>
      <c r="X51" s="1">
        <v>10.199999999999999</v>
      </c>
      <c r="Y51" s="1">
        <v>12.4</v>
      </c>
      <c r="Z51" s="1">
        <v>12.6</v>
      </c>
      <c r="AA51" s="1">
        <v>11</v>
      </c>
      <c r="AB51" s="1">
        <v>8.6</v>
      </c>
      <c r="AC51" s="1"/>
      <c r="AD51" s="1">
        <f t="shared" si="9"/>
        <v>12</v>
      </c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39</v>
      </c>
      <c r="C52" s="1">
        <v>568</v>
      </c>
      <c r="D52" s="1">
        <v>642</v>
      </c>
      <c r="E52" s="1">
        <v>460</v>
      </c>
      <c r="F52" s="1">
        <v>600</v>
      </c>
      <c r="G52" s="6">
        <v>0.4</v>
      </c>
      <c r="H52" s="1">
        <v>40</v>
      </c>
      <c r="I52" s="1" t="s">
        <v>33</v>
      </c>
      <c r="J52" s="1">
        <v>473</v>
      </c>
      <c r="K52" s="1">
        <f t="shared" si="19"/>
        <v>-13</v>
      </c>
      <c r="L52" s="1"/>
      <c r="M52" s="1"/>
      <c r="N52" s="1">
        <v>51</v>
      </c>
      <c r="O52" s="1">
        <f t="shared" si="4"/>
        <v>92</v>
      </c>
      <c r="P52" s="5">
        <f t="shared" si="17"/>
        <v>269</v>
      </c>
      <c r="Q52" s="5">
        <f t="shared" si="18"/>
        <v>119</v>
      </c>
      <c r="R52" s="5">
        <v>150</v>
      </c>
      <c r="S52" s="5"/>
      <c r="T52" s="1"/>
      <c r="U52" s="1">
        <f t="shared" si="7"/>
        <v>10</v>
      </c>
      <c r="V52" s="1">
        <f t="shared" si="8"/>
        <v>7.0760869565217392</v>
      </c>
      <c r="W52" s="1">
        <v>95.6</v>
      </c>
      <c r="X52" s="1">
        <v>106.2</v>
      </c>
      <c r="Y52" s="1">
        <v>102.4</v>
      </c>
      <c r="Z52" s="1">
        <v>95.2</v>
      </c>
      <c r="AA52" s="1">
        <v>103.6</v>
      </c>
      <c r="AB52" s="1">
        <v>104.2</v>
      </c>
      <c r="AC52" s="1" t="s">
        <v>91</v>
      </c>
      <c r="AD52" s="1">
        <f t="shared" si="9"/>
        <v>48</v>
      </c>
      <c r="AE52" s="1">
        <f t="shared" si="10"/>
        <v>60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32</v>
      </c>
      <c r="C53" s="1">
        <v>121.437</v>
      </c>
      <c r="D53" s="1">
        <v>129.34100000000001</v>
      </c>
      <c r="E53" s="1">
        <v>117.44199999999999</v>
      </c>
      <c r="F53" s="1">
        <v>103.67100000000001</v>
      </c>
      <c r="G53" s="6">
        <v>1</v>
      </c>
      <c r="H53" s="1">
        <v>50</v>
      </c>
      <c r="I53" s="1" t="s">
        <v>33</v>
      </c>
      <c r="J53" s="1">
        <v>114.648</v>
      </c>
      <c r="K53" s="1">
        <f t="shared" si="19"/>
        <v>2.7939999999999969</v>
      </c>
      <c r="L53" s="1"/>
      <c r="M53" s="1"/>
      <c r="N53" s="1">
        <v>10</v>
      </c>
      <c r="O53" s="1">
        <f t="shared" si="4"/>
        <v>23.488399999999999</v>
      </c>
      <c r="P53" s="5">
        <f t="shared" si="17"/>
        <v>121.21299999999998</v>
      </c>
      <c r="Q53" s="5">
        <f t="shared" si="18"/>
        <v>121.21299999999998</v>
      </c>
      <c r="R53" s="5"/>
      <c r="S53" s="5"/>
      <c r="T53" s="1"/>
      <c r="U53" s="1">
        <f t="shared" si="7"/>
        <v>10</v>
      </c>
      <c r="V53" s="1">
        <f t="shared" si="8"/>
        <v>4.8394526659968333</v>
      </c>
      <c r="W53" s="1">
        <v>18.112200000000001</v>
      </c>
      <c r="X53" s="1">
        <v>19.441400000000002</v>
      </c>
      <c r="Y53" s="1">
        <v>15.868399999999999</v>
      </c>
      <c r="Z53" s="1">
        <v>16.115600000000001</v>
      </c>
      <c r="AA53" s="1">
        <v>15.558199999999999</v>
      </c>
      <c r="AB53" s="1">
        <v>13.707000000000001</v>
      </c>
      <c r="AC53" s="1"/>
      <c r="AD53" s="1">
        <f t="shared" si="9"/>
        <v>121</v>
      </c>
      <c r="AE53" s="1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32</v>
      </c>
      <c r="C54" s="1">
        <v>159.68299999999999</v>
      </c>
      <c r="D54" s="1">
        <v>96.355999999999995</v>
      </c>
      <c r="E54" s="1">
        <v>130.51599999999999</v>
      </c>
      <c r="F54" s="1">
        <v>106.815</v>
      </c>
      <c r="G54" s="6">
        <v>1</v>
      </c>
      <c r="H54" s="1">
        <v>50</v>
      </c>
      <c r="I54" s="1" t="s">
        <v>33</v>
      </c>
      <c r="J54" s="1">
        <v>127.559</v>
      </c>
      <c r="K54" s="1">
        <f t="shared" si="19"/>
        <v>2.9569999999999936</v>
      </c>
      <c r="L54" s="1"/>
      <c r="M54" s="1"/>
      <c r="N54" s="1"/>
      <c r="O54" s="1">
        <f t="shared" si="4"/>
        <v>26.103199999999998</v>
      </c>
      <c r="P54" s="5">
        <f t="shared" si="17"/>
        <v>154.21699999999998</v>
      </c>
      <c r="Q54" s="5">
        <f t="shared" si="18"/>
        <v>154.21699999999998</v>
      </c>
      <c r="R54" s="5"/>
      <c r="S54" s="5"/>
      <c r="T54" s="1"/>
      <c r="U54" s="1">
        <f t="shared" si="7"/>
        <v>10</v>
      </c>
      <c r="V54" s="1">
        <f t="shared" si="8"/>
        <v>4.0920270311685929</v>
      </c>
      <c r="W54" s="1">
        <v>17.913399999999999</v>
      </c>
      <c r="X54" s="1">
        <v>19.681799999999999</v>
      </c>
      <c r="Y54" s="1">
        <v>22.453600000000002</v>
      </c>
      <c r="Z54" s="1">
        <v>23.040800000000001</v>
      </c>
      <c r="AA54" s="1">
        <v>19.191800000000001</v>
      </c>
      <c r="AB54" s="1">
        <v>19.343</v>
      </c>
      <c r="AC54" s="1"/>
      <c r="AD54" s="1">
        <f t="shared" si="9"/>
        <v>154</v>
      </c>
      <c r="AE54" s="1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32</v>
      </c>
      <c r="C55" s="1">
        <v>58.709000000000003</v>
      </c>
      <c r="D55" s="1">
        <v>18.244</v>
      </c>
      <c r="E55" s="1">
        <v>62.451999999999998</v>
      </c>
      <c r="F55" s="1">
        <v>10.865</v>
      </c>
      <c r="G55" s="6">
        <v>1</v>
      </c>
      <c r="H55" s="1">
        <v>40</v>
      </c>
      <c r="I55" s="1" t="s">
        <v>33</v>
      </c>
      <c r="J55" s="1">
        <v>67.757999999999996</v>
      </c>
      <c r="K55" s="1">
        <f t="shared" si="19"/>
        <v>-5.3059999999999974</v>
      </c>
      <c r="L55" s="1"/>
      <c r="M55" s="1"/>
      <c r="N55" s="1"/>
      <c r="O55" s="1">
        <f t="shared" si="4"/>
        <v>12.490399999999999</v>
      </c>
      <c r="P55" s="5">
        <f>8*O55-N55-F55</f>
        <v>89.058199999999999</v>
      </c>
      <c r="Q55" s="5">
        <f t="shared" si="18"/>
        <v>89.058199999999999</v>
      </c>
      <c r="R55" s="5"/>
      <c r="S55" s="5"/>
      <c r="T55" s="1"/>
      <c r="U55" s="1">
        <f t="shared" si="7"/>
        <v>8</v>
      </c>
      <c r="V55" s="1">
        <f t="shared" si="8"/>
        <v>0.86986805866905792</v>
      </c>
      <c r="W55" s="1">
        <v>3.1644000000000001</v>
      </c>
      <c r="X55" s="1">
        <v>2.7669999999999999</v>
      </c>
      <c r="Y55" s="1">
        <v>6.2927999999999997</v>
      </c>
      <c r="Z55" s="1">
        <v>6.2911999999999999</v>
      </c>
      <c r="AA55" s="1">
        <v>4.242</v>
      </c>
      <c r="AB55" s="1">
        <v>2.6122000000000001</v>
      </c>
      <c r="AC55" s="1"/>
      <c r="AD55" s="1">
        <f t="shared" si="9"/>
        <v>89</v>
      </c>
      <c r="AE55" s="1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32</v>
      </c>
      <c r="C56" s="1">
        <v>70.974999999999994</v>
      </c>
      <c r="D56" s="1">
        <v>540.28300000000002</v>
      </c>
      <c r="E56" s="14">
        <f>178.565+E33</f>
        <v>183.73699999999999</v>
      </c>
      <c r="F56" s="14">
        <f>384.621+F33</f>
        <v>379.44899999999996</v>
      </c>
      <c r="G56" s="6">
        <v>1</v>
      </c>
      <c r="H56" s="1">
        <v>40</v>
      </c>
      <c r="I56" s="1" t="s">
        <v>96</v>
      </c>
      <c r="J56" s="1">
        <v>172.89599999999999</v>
      </c>
      <c r="K56" s="1">
        <f t="shared" si="19"/>
        <v>10.841000000000008</v>
      </c>
      <c r="L56" s="1"/>
      <c r="M56" s="1"/>
      <c r="N56" s="1"/>
      <c r="O56" s="1">
        <f t="shared" si="4"/>
        <v>36.747399999999999</v>
      </c>
      <c r="P56" s="5"/>
      <c r="Q56" s="5">
        <f t="shared" si="18"/>
        <v>0</v>
      </c>
      <c r="R56" s="5"/>
      <c r="S56" s="5"/>
      <c r="T56" s="1"/>
      <c r="U56" s="1">
        <f t="shared" si="7"/>
        <v>10.325873395124551</v>
      </c>
      <c r="V56" s="1">
        <f t="shared" si="8"/>
        <v>10.325873395124551</v>
      </c>
      <c r="W56" s="1">
        <v>45.786000000000001</v>
      </c>
      <c r="X56" s="1">
        <v>54.955199999999998</v>
      </c>
      <c r="Y56" s="1">
        <v>37.111800000000002</v>
      </c>
      <c r="Z56" s="1">
        <v>28.7318</v>
      </c>
      <c r="AA56" s="1">
        <v>36.451999999999998</v>
      </c>
      <c r="AB56" s="1">
        <v>34.020800000000001</v>
      </c>
      <c r="AC56" s="1" t="s">
        <v>97</v>
      </c>
      <c r="AD56" s="1">
        <f t="shared" si="9"/>
        <v>0</v>
      </c>
      <c r="AE56" s="1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5" t="s">
        <v>98</v>
      </c>
      <c r="B57" s="15" t="s">
        <v>32</v>
      </c>
      <c r="C57" s="15"/>
      <c r="D57" s="15"/>
      <c r="E57" s="15"/>
      <c r="F57" s="15"/>
      <c r="G57" s="16">
        <v>0</v>
      </c>
      <c r="H57" s="15">
        <v>40</v>
      </c>
      <c r="I57" s="15" t="s">
        <v>33</v>
      </c>
      <c r="J57" s="15"/>
      <c r="K57" s="15">
        <f t="shared" si="19"/>
        <v>0</v>
      </c>
      <c r="L57" s="15"/>
      <c r="M57" s="15"/>
      <c r="N57" s="15"/>
      <c r="O57" s="15">
        <f t="shared" si="4"/>
        <v>0</v>
      </c>
      <c r="P57" s="17"/>
      <c r="Q57" s="17"/>
      <c r="R57" s="17"/>
      <c r="S57" s="17"/>
      <c r="T57" s="15"/>
      <c r="U57" s="15" t="e">
        <f t="shared" si="7"/>
        <v>#DIV/0!</v>
      </c>
      <c r="V57" s="15" t="e">
        <f t="shared" si="8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64</v>
      </c>
      <c r="AD57" s="15">
        <f t="shared" si="9"/>
        <v>0</v>
      </c>
      <c r="AE57" s="15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39</v>
      </c>
      <c r="C58" s="1">
        <v>75</v>
      </c>
      <c r="D58" s="1">
        <v>20</v>
      </c>
      <c r="E58" s="1">
        <v>35</v>
      </c>
      <c r="F58" s="1">
        <v>56</v>
      </c>
      <c r="G58" s="6">
        <v>0.45</v>
      </c>
      <c r="H58" s="1">
        <v>50</v>
      </c>
      <c r="I58" s="1" t="s">
        <v>33</v>
      </c>
      <c r="J58" s="1">
        <v>36</v>
      </c>
      <c r="K58" s="1">
        <f t="shared" si="19"/>
        <v>-1</v>
      </c>
      <c r="L58" s="1"/>
      <c r="M58" s="1"/>
      <c r="N58" s="1"/>
      <c r="O58" s="1">
        <f t="shared" si="4"/>
        <v>7</v>
      </c>
      <c r="P58" s="5">
        <f t="shared" ref="P58" si="20">10*O58-N58-F58</f>
        <v>14</v>
      </c>
      <c r="Q58" s="5">
        <f t="shared" ref="Q58:Q61" si="21">P58-R58</f>
        <v>14</v>
      </c>
      <c r="R58" s="5"/>
      <c r="S58" s="5"/>
      <c r="T58" s="1"/>
      <c r="U58" s="1">
        <f t="shared" si="7"/>
        <v>10</v>
      </c>
      <c r="V58" s="1">
        <f t="shared" si="8"/>
        <v>8</v>
      </c>
      <c r="W58" s="1">
        <v>6.8</v>
      </c>
      <c r="X58" s="1">
        <v>6.8</v>
      </c>
      <c r="Y58" s="1">
        <v>8.1999999999999993</v>
      </c>
      <c r="Z58" s="1">
        <v>8.8000000000000007</v>
      </c>
      <c r="AA58" s="1">
        <v>9.1999999999999993</v>
      </c>
      <c r="AB58" s="1">
        <v>9.1999999999999993</v>
      </c>
      <c r="AC58" s="1"/>
      <c r="AD58" s="1">
        <f t="shared" si="9"/>
        <v>6</v>
      </c>
      <c r="AE58" s="1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32</v>
      </c>
      <c r="C59" s="1">
        <v>75.623000000000005</v>
      </c>
      <c r="D59" s="1">
        <v>15.975</v>
      </c>
      <c r="E59" s="1">
        <v>30.933</v>
      </c>
      <c r="F59" s="1">
        <v>60.664999999999999</v>
      </c>
      <c r="G59" s="6">
        <v>1</v>
      </c>
      <c r="H59" s="1">
        <v>40</v>
      </c>
      <c r="I59" s="1" t="s">
        <v>33</v>
      </c>
      <c r="J59" s="1">
        <v>32.146000000000001</v>
      </c>
      <c r="K59" s="1">
        <f t="shared" si="19"/>
        <v>-1.213000000000001</v>
      </c>
      <c r="L59" s="1"/>
      <c r="M59" s="1"/>
      <c r="N59" s="1"/>
      <c r="O59" s="1">
        <f t="shared" si="4"/>
        <v>6.1866000000000003</v>
      </c>
      <c r="P59" s="5"/>
      <c r="Q59" s="5">
        <f t="shared" si="21"/>
        <v>0</v>
      </c>
      <c r="R59" s="5"/>
      <c r="S59" s="5"/>
      <c r="T59" s="1"/>
      <c r="U59" s="1">
        <f t="shared" si="7"/>
        <v>9.8058707529175955</v>
      </c>
      <c r="V59" s="1">
        <f t="shared" si="8"/>
        <v>9.8058707529175955</v>
      </c>
      <c r="W59" s="1">
        <v>2.9727999999999999</v>
      </c>
      <c r="X59" s="1">
        <v>2.6913999999999998</v>
      </c>
      <c r="Y59" s="1">
        <v>8.1156000000000006</v>
      </c>
      <c r="Z59" s="1">
        <v>9.2477999999999998</v>
      </c>
      <c r="AA59" s="1">
        <v>4.3634000000000004</v>
      </c>
      <c r="AB59" s="1">
        <v>1.6202000000000001</v>
      </c>
      <c r="AC59" s="1"/>
      <c r="AD59" s="1">
        <f t="shared" si="9"/>
        <v>0</v>
      </c>
      <c r="AE59" s="1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39</v>
      </c>
      <c r="C60" s="1">
        <v>429</v>
      </c>
      <c r="D60" s="1"/>
      <c r="E60" s="1">
        <v>259</v>
      </c>
      <c r="F60" s="1">
        <v>121</v>
      </c>
      <c r="G60" s="6">
        <v>0.4</v>
      </c>
      <c r="H60" s="1">
        <v>40</v>
      </c>
      <c r="I60" s="1" t="s">
        <v>33</v>
      </c>
      <c r="J60" s="1">
        <v>258</v>
      </c>
      <c r="K60" s="1">
        <f t="shared" si="19"/>
        <v>1</v>
      </c>
      <c r="L60" s="1"/>
      <c r="M60" s="1"/>
      <c r="N60" s="1"/>
      <c r="O60" s="1">
        <f t="shared" si="4"/>
        <v>51.8</v>
      </c>
      <c r="P60" s="5">
        <f>9*O60-N60-F60</f>
        <v>345.2</v>
      </c>
      <c r="Q60" s="5">
        <f t="shared" si="21"/>
        <v>145.19999999999999</v>
      </c>
      <c r="R60" s="5">
        <v>200</v>
      </c>
      <c r="S60" s="5"/>
      <c r="T60" s="1"/>
      <c r="U60" s="1">
        <f t="shared" si="7"/>
        <v>9</v>
      </c>
      <c r="V60" s="1">
        <f t="shared" si="8"/>
        <v>2.3359073359073359</v>
      </c>
      <c r="W60" s="1">
        <v>22.2</v>
      </c>
      <c r="X60" s="1">
        <v>19.600000000000001</v>
      </c>
      <c r="Y60" s="1">
        <v>9.6</v>
      </c>
      <c r="Z60" s="1">
        <v>48.6</v>
      </c>
      <c r="AA60" s="1">
        <v>53.8</v>
      </c>
      <c r="AB60" s="1">
        <v>17.2</v>
      </c>
      <c r="AC60" s="1"/>
      <c r="AD60" s="1">
        <f t="shared" si="9"/>
        <v>58</v>
      </c>
      <c r="AE60" s="1">
        <f t="shared" si="10"/>
        <v>80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102</v>
      </c>
      <c r="B61" s="1" t="s">
        <v>39</v>
      </c>
      <c r="C61" s="1">
        <v>90</v>
      </c>
      <c r="D61" s="1">
        <v>210</v>
      </c>
      <c r="E61" s="1">
        <v>86</v>
      </c>
      <c r="F61" s="1">
        <v>174</v>
      </c>
      <c r="G61" s="6">
        <v>0.4</v>
      </c>
      <c r="H61" s="1">
        <v>40</v>
      </c>
      <c r="I61" s="1" t="s">
        <v>33</v>
      </c>
      <c r="J61" s="1">
        <v>90</v>
      </c>
      <c r="K61" s="1">
        <f t="shared" si="19"/>
        <v>-4</v>
      </c>
      <c r="L61" s="1"/>
      <c r="M61" s="1"/>
      <c r="N61" s="1"/>
      <c r="O61" s="1">
        <f t="shared" si="4"/>
        <v>17.2</v>
      </c>
      <c r="P61" s="5"/>
      <c r="Q61" s="5">
        <f t="shared" si="21"/>
        <v>0</v>
      </c>
      <c r="R61" s="5"/>
      <c r="S61" s="5"/>
      <c r="T61" s="1"/>
      <c r="U61" s="1">
        <f t="shared" si="7"/>
        <v>10.116279069767442</v>
      </c>
      <c r="V61" s="1">
        <f t="shared" si="8"/>
        <v>10.116279069767442</v>
      </c>
      <c r="W61" s="1">
        <v>22.6</v>
      </c>
      <c r="X61" s="1">
        <v>25.4</v>
      </c>
      <c r="Y61" s="1">
        <v>16</v>
      </c>
      <c r="Z61" s="1">
        <v>12.8</v>
      </c>
      <c r="AA61" s="1">
        <v>21.2</v>
      </c>
      <c r="AB61" s="1">
        <v>19.399999999999999</v>
      </c>
      <c r="AC61" s="1"/>
      <c r="AD61" s="1">
        <f t="shared" si="9"/>
        <v>0</v>
      </c>
      <c r="AE61" s="1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103</v>
      </c>
      <c r="B62" s="15" t="s">
        <v>32</v>
      </c>
      <c r="C62" s="15"/>
      <c r="D62" s="15"/>
      <c r="E62" s="15"/>
      <c r="F62" s="15"/>
      <c r="G62" s="16">
        <v>0</v>
      </c>
      <c r="H62" s="15">
        <v>50</v>
      </c>
      <c r="I62" s="15" t="s">
        <v>33</v>
      </c>
      <c r="J62" s="15"/>
      <c r="K62" s="15">
        <f t="shared" si="19"/>
        <v>0</v>
      </c>
      <c r="L62" s="15"/>
      <c r="M62" s="15"/>
      <c r="N62" s="15"/>
      <c r="O62" s="15">
        <f t="shared" si="4"/>
        <v>0</v>
      </c>
      <c r="P62" s="17"/>
      <c r="Q62" s="17"/>
      <c r="R62" s="17"/>
      <c r="S62" s="17"/>
      <c r="T62" s="15"/>
      <c r="U62" s="15" t="e">
        <f t="shared" si="7"/>
        <v>#DIV/0!</v>
      </c>
      <c r="V62" s="15" t="e">
        <f t="shared" si="8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 t="s">
        <v>64</v>
      </c>
      <c r="AD62" s="15">
        <f t="shared" si="9"/>
        <v>0</v>
      </c>
      <c r="AE62" s="15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32</v>
      </c>
      <c r="C63" s="1">
        <v>166.96899999999999</v>
      </c>
      <c r="D63" s="1">
        <v>75.343000000000004</v>
      </c>
      <c r="E63" s="1">
        <v>91.361000000000004</v>
      </c>
      <c r="F63" s="1">
        <v>132.155</v>
      </c>
      <c r="G63" s="6">
        <v>1</v>
      </c>
      <c r="H63" s="1">
        <v>50</v>
      </c>
      <c r="I63" s="1" t="s">
        <v>33</v>
      </c>
      <c r="J63" s="1">
        <v>87.778000000000006</v>
      </c>
      <c r="K63" s="1">
        <f t="shared" si="19"/>
        <v>3.5829999999999984</v>
      </c>
      <c r="L63" s="1"/>
      <c r="M63" s="1"/>
      <c r="N63" s="1"/>
      <c r="O63" s="1">
        <f t="shared" si="4"/>
        <v>18.272200000000002</v>
      </c>
      <c r="P63" s="5">
        <f t="shared" ref="P63:P66" si="22">10*O63-N63-F63</f>
        <v>50.567000000000007</v>
      </c>
      <c r="Q63" s="5">
        <f t="shared" ref="Q63:Q67" si="23">P63-R63</f>
        <v>50.567000000000007</v>
      </c>
      <c r="R63" s="5"/>
      <c r="S63" s="5"/>
      <c r="T63" s="1"/>
      <c r="U63" s="1">
        <f t="shared" si="7"/>
        <v>10</v>
      </c>
      <c r="V63" s="1">
        <f t="shared" si="8"/>
        <v>7.2325718851588743</v>
      </c>
      <c r="W63" s="1">
        <v>14.275399999999999</v>
      </c>
      <c r="X63" s="1">
        <v>15.57</v>
      </c>
      <c r="Y63" s="1">
        <v>23.861799999999999</v>
      </c>
      <c r="Z63" s="1">
        <v>22.159800000000001</v>
      </c>
      <c r="AA63" s="1">
        <v>13.2578</v>
      </c>
      <c r="AB63" s="1">
        <v>13.0892</v>
      </c>
      <c r="AC63" s="1"/>
      <c r="AD63" s="1">
        <f t="shared" si="9"/>
        <v>51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32</v>
      </c>
      <c r="C64" s="1">
        <v>24.190999999999999</v>
      </c>
      <c r="D64" s="1">
        <v>32.682000000000002</v>
      </c>
      <c r="E64" s="1">
        <v>46.161999999999999</v>
      </c>
      <c r="F64" s="1">
        <v>5.327</v>
      </c>
      <c r="G64" s="6">
        <v>1</v>
      </c>
      <c r="H64" s="1">
        <v>50</v>
      </c>
      <c r="I64" s="1" t="s">
        <v>33</v>
      </c>
      <c r="J64" s="1">
        <v>55.302</v>
      </c>
      <c r="K64" s="1">
        <f t="shared" si="19"/>
        <v>-9.14</v>
      </c>
      <c r="L64" s="1"/>
      <c r="M64" s="1"/>
      <c r="N64" s="1"/>
      <c r="O64" s="1">
        <f t="shared" si="4"/>
        <v>9.2324000000000002</v>
      </c>
      <c r="P64" s="5">
        <f>9*O64-N64-F64</f>
        <v>77.764600000000002</v>
      </c>
      <c r="Q64" s="5">
        <f t="shared" si="23"/>
        <v>77.764600000000002</v>
      </c>
      <c r="R64" s="5"/>
      <c r="S64" s="5"/>
      <c r="T64" s="1"/>
      <c r="U64" s="1">
        <f t="shared" si="7"/>
        <v>9</v>
      </c>
      <c r="V64" s="1">
        <f t="shared" si="8"/>
        <v>0.57698973181404623</v>
      </c>
      <c r="W64" s="1">
        <v>3.2351999999999999</v>
      </c>
      <c r="X64" s="1">
        <v>4.3133999999999997</v>
      </c>
      <c r="Y64" s="1">
        <v>7.8516000000000004</v>
      </c>
      <c r="Z64" s="1">
        <v>8.1425999999999998</v>
      </c>
      <c r="AA64" s="1">
        <v>4.9173999999999998</v>
      </c>
      <c r="AB64" s="1">
        <v>3.5482</v>
      </c>
      <c r="AC64" s="1"/>
      <c r="AD64" s="1">
        <f t="shared" si="9"/>
        <v>78</v>
      </c>
      <c r="AE64" s="1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106</v>
      </c>
      <c r="B65" s="1" t="s">
        <v>39</v>
      </c>
      <c r="C65" s="1">
        <v>-6</v>
      </c>
      <c r="D65" s="1">
        <v>30</v>
      </c>
      <c r="E65" s="14">
        <f>6+E101</f>
        <v>23</v>
      </c>
      <c r="F65" s="14">
        <f>17+F101</f>
        <v>48.141999999999996</v>
      </c>
      <c r="G65" s="6">
        <v>0.4</v>
      </c>
      <c r="H65" s="1">
        <v>50</v>
      </c>
      <c r="I65" s="1" t="s">
        <v>33</v>
      </c>
      <c r="J65" s="1">
        <v>7</v>
      </c>
      <c r="K65" s="1">
        <f t="shared" si="19"/>
        <v>16</v>
      </c>
      <c r="L65" s="1"/>
      <c r="M65" s="1"/>
      <c r="N65" s="1">
        <v>10</v>
      </c>
      <c r="O65" s="1">
        <f t="shared" si="4"/>
        <v>4.5999999999999996</v>
      </c>
      <c r="P65" s="5">
        <v>10</v>
      </c>
      <c r="Q65" s="5">
        <f t="shared" si="23"/>
        <v>10</v>
      </c>
      <c r="R65" s="5"/>
      <c r="S65" s="5"/>
      <c r="T65" s="1"/>
      <c r="U65" s="1">
        <f t="shared" si="7"/>
        <v>14.813478260869566</v>
      </c>
      <c r="V65" s="1">
        <f t="shared" si="8"/>
        <v>12.639565217391304</v>
      </c>
      <c r="W65" s="1">
        <v>6.3715999999999999</v>
      </c>
      <c r="X65" s="1">
        <v>6.9715999999999996</v>
      </c>
      <c r="Y65" s="1">
        <v>7.2</v>
      </c>
      <c r="Z65" s="1">
        <v>7</v>
      </c>
      <c r="AA65" s="1">
        <v>8.8000000000000007</v>
      </c>
      <c r="AB65" s="1">
        <v>9</v>
      </c>
      <c r="AC65" s="1" t="s">
        <v>97</v>
      </c>
      <c r="AD65" s="1">
        <f t="shared" si="9"/>
        <v>4</v>
      </c>
      <c r="AE65" s="1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107</v>
      </c>
      <c r="B66" s="1" t="s">
        <v>39</v>
      </c>
      <c r="C66" s="1">
        <v>758</v>
      </c>
      <c r="D66" s="1">
        <v>534</v>
      </c>
      <c r="E66" s="1">
        <v>580</v>
      </c>
      <c r="F66" s="1">
        <v>550</v>
      </c>
      <c r="G66" s="6">
        <v>0.4</v>
      </c>
      <c r="H66" s="1">
        <v>40</v>
      </c>
      <c r="I66" s="1" t="s">
        <v>33</v>
      </c>
      <c r="J66" s="1">
        <v>594</v>
      </c>
      <c r="K66" s="1">
        <f t="shared" si="19"/>
        <v>-14</v>
      </c>
      <c r="L66" s="1"/>
      <c r="M66" s="1"/>
      <c r="N66" s="1">
        <v>224.8</v>
      </c>
      <c r="O66" s="1">
        <f t="shared" si="4"/>
        <v>116</v>
      </c>
      <c r="P66" s="5">
        <f t="shared" si="22"/>
        <v>385.20000000000005</v>
      </c>
      <c r="Q66" s="5">
        <f t="shared" si="23"/>
        <v>185.20000000000005</v>
      </c>
      <c r="R66" s="5">
        <v>200</v>
      </c>
      <c r="S66" s="5"/>
      <c r="T66" s="1"/>
      <c r="U66" s="1">
        <f t="shared" si="7"/>
        <v>10</v>
      </c>
      <c r="V66" s="1">
        <f t="shared" si="8"/>
        <v>6.6793103448275861</v>
      </c>
      <c r="W66" s="1">
        <v>114.6</v>
      </c>
      <c r="X66" s="1">
        <v>114</v>
      </c>
      <c r="Y66" s="1">
        <v>118.2</v>
      </c>
      <c r="Z66" s="1">
        <v>118.2</v>
      </c>
      <c r="AA66" s="1">
        <v>117.4</v>
      </c>
      <c r="AB66" s="1">
        <v>115.8</v>
      </c>
      <c r="AC66" s="1"/>
      <c r="AD66" s="1">
        <f t="shared" si="9"/>
        <v>74</v>
      </c>
      <c r="AE66" s="1">
        <f t="shared" si="10"/>
        <v>80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39</v>
      </c>
      <c r="C67" s="1">
        <v>1103</v>
      </c>
      <c r="D67" s="1">
        <v>426</v>
      </c>
      <c r="E67" s="1">
        <v>470</v>
      </c>
      <c r="F67" s="1">
        <v>946</v>
      </c>
      <c r="G67" s="6">
        <v>0.4</v>
      </c>
      <c r="H67" s="1">
        <v>40</v>
      </c>
      <c r="I67" s="1" t="s">
        <v>33</v>
      </c>
      <c r="J67" s="1">
        <v>471</v>
      </c>
      <c r="K67" s="1">
        <f t="shared" si="19"/>
        <v>-1</v>
      </c>
      <c r="L67" s="1"/>
      <c r="M67" s="1"/>
      <c r="N67" s="1"/>
      <c r="O67" s="1">
        <f t="shared" si="4"/>
        <v>94</v>
      </c>
      <c r="P67" s="5"/>
      <c r="Q67" s="5">
        <f t="shared" si="23"/>
        <v>0</v>
      </c>
      <c r="R67" s="5"/>
      <c r="S67" s="5"/>
      <c r="T67" s="1"/>
      <c r="U67" s="1">
        <f t="shared" si="7"/>
        <v>10.063829787234043</v>
      </c>
      <c r="V67" s="1">
        <f t="shared" si="8"/>
        <v>10.063829787234043</v>
      </c>
      <c r="W67" s="1">
        <v>70.400000000000006</v>
      </c>
      <c r="X67" s="1">
        <v>82.8</v>
      </c>
      <c r="Y67" s="1">
        <v>157.80000000000001</v>
      </c>
      <c r="Z67" s="1">
        <v>144.4</v>
      </c>
      <c r="AA67" s="1">
        <v>91.4</v>
      </c>
      <c r="AB67" s="1">
        <v>92.2</v>
      </c>
      <c r="AC67" s="1"/>
      <c r="AD67" s="1">
        <f t="shared" si="9"/>
        <v>0</v>
      </c>
      <c r="AE67" s="1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109</v>
      </c>
      <c r="B68" s="15" t="s">
        <v>32</v>
      </c>
      <c r="C68" s="15"/>
      <c r="D68" s="15"/>
      <c r="E68" s="15"/>
      <c r="F68" s="15"/>
      <c r="G68" s="16">
        <v>0</v>
      </c>
      <c r="H68" s="15">
        <v>40</v>
      </c>
      <c r="I68" s="15" t="s">
        <v>33</v>
      </c>
      <c r="J68" s="15"/>
      <c r="K68" s="15">
        <f t="shared" si="19"/>
        <v>0</v>
      </c>
      <c r="L68" s="15"/>
      <c r="M68" s="15"/>
      <c r="N68" s="15"/>
      <c r="O68" s="15">
        <f t="shared" si="4"/>
        <v>0</v>
      </c>
      <c r="P68" s="17"/>
      <c r="Q68" s="17"/>
      <c r="R68" s="17"/>
      <c r="S68" s="17"/>
      <c r="T68" s="15"/>
      <c r="U68" s="15" t="e">
        <f t="shared" si="7"/>
        <v>#DIV/0!</v>
      </c>
      <c r="V68" s="15" t="e">
        <f t="shared" si="8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64</v>
      </c>
      <c r="AD68" s="15">
        <f t="shared" si="9"/>
        <v>0</v>
      </c>
      <c r="AE68" s="15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32</v>
      </c>
      <c r="C69" s="1">
        <v>190.102</v>
      </c>
      <c r="D69" s="1">
        <v>160.328</v>
      </c>
      <c r="E69" s="1">
        <v>142.983</v>
      </c>
      <c r="F69" s="1">
        <v>168.15899999999999</v>
      </c>
      <c r="G69" s="6">
        <v>1</v>
      </c>
      <c r="H69" s="1">
        <v>40</v>
      </c>
      <c r="I69" s="1" t="s">
        <v>33</v>
      </c>
      <c r="J69" s="1">
        <v>135.202</v>
      </c>
      <c r="K69" s="1">
        <f t="shared" si="19"/>
        <v>7.7810000000000059</v>
      </c>
      <c r="L69" s="1"/>
      <c r="M69" s="1"/>
      <c r="N69" s="1">
        <v>18.988200000000059</v>
      </c>
      <c r="O69" s="1">
        <f t="shared" si="4"/>
        <v>28.596600000000002</v>
      </c>
      <c r="P69" s="5">
        <f t="shared" ref="P69:P70" si="24">10*O69-N69-F69</f>
        <v>98.818799999999953</v>
      </c>
      <c r="Q69" s="5">
        <f t="shared" ref="Q69:Q70" si="25">P69-R69</f>
        <v>98.818799999999953</v>
      </c>
      <c r="R69" s="5"/>
      <c r="S69" s="5"/>
      <c r="T69" s="1"/>
      <c r="U69" s="1">
        <f t="shared" si="7"/>
        <v>10</v>
      </c>
      <c r="V69" s="1">
        <f t="shared" si="8"/>
        <v>6.5443863955854908</v>
      </c>
      <c r="W69" s="1">
        <v>27.713000000000001</v>
      </c>
      <c r="X69" s="1">
        <v>30.619800000000001</v>
      </c>
      <c r="Y69" s="1">
        <v>31.017199999999999</v>
      </c>
      <c r="Z69" s="1">
        <v>29.853400000000001</v>
      </c>
      <c r="AA69" s="1">
        <v>28.724599999999999</v>
      </c>
      <c r="AB69" s="1">
        <v>26.796399999999998</v>
      </c>
      <c r="AC69" s="1"/>
      <c r="AD69" s="1">
        <f t="shared" si="9"/>
        <v>99</v>
      </c>
      <c r="AE69" s="1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32</v>
      </c>
      <c r="C70" s="1">
        <v>178.51599999999999</v>
      </c>
      <c r="D70" s="1">
        <v>161.023</v>
      </c>
      <c r="E70" s="1">
        <v>147.797</v>
      </c>
      <c r="F70" s="1">
        <v>146.78</v>
      </c>
      <c r="G70" s="6">
        <v>1</v>
      </c>
      <c r="H70" s="1">
        <v>40</v>
      </c>
      <c r="I70" s="1" t="s">
        <v>33</v>
      </c>
      <c r="J70" s="1">
        <v>140.88800000000001</v>
      </c>
      <c r="K70" s="1">
        <f t="shared" ref="K70:K100" si="26">E70-J70</f>
        <v>6.9089999999999918</v>
      </c>
      <c r="L70" s="1"/>
      <c r="M70" s="1"/>
      <c r="N70" s="1"/>
      <c r="O70" s="1">
        <f t="shared" si="4"/>
        <v>29.5594</v>
      </c>
      <c r="P70" s="5">
        <f t="shared" si="24"/>
        <v>148.81399999999999</v>
      </c>
      <c r="Q70" s="5">
        <f t="shared" si="25"/>
        <v>148.81399999999999</v>
      </c>
      <c r="R70" s="5"/>
      <c r="S70" s="5"/>
      <c r="T70" s="1"/>
      <c r="U70" s="1">
        <f t="shared" si="7"/>
        <v>10</v>
      </c>
      <c r="V70" s="1">
        <f t="shared" si="8"/>
        <v>4.9655947008396648</v>
      </c>
      <c r="W70" s="1">
        <v>25.5364</v>
      </c>
      <c r="X70" s="1">
        <v>29.0504</v>
      </c>
      <c r="Y70" s="1">
        <v>28.754799999999999</v>
      </c>
      <c r="Z70" s="1">
        <v>27.111799999999999</v>
      </c>
      <c r="AA70" s="1">
        <v>26.428000000000001</v>
      </c>
      <c r="AB70" s="1">
        <v>24.809200000000001</v>
      </c>
      <c r="AC70" s="1"/>
      <c r="AD70" s="1">
        <f t="shared" si="9"/>
        <v>149</v>
      </c>
      <c r="AE70" s="1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112</v>
      </c>
      <c r="B71" s="15" t="s">
        <v>32</v>
      </c>
      <c r="C71" s="15"/>
      <c r="D71" s="15"/>
      <c r="E71" s="15"/>
      <c r="F71" s="15"/>
      <c r="G71" s="16">
        <v>0</v>
      </c>
      <c r="H71" s="15">
        <v>30</v>
      </c>
      <c r="I71" s="15" t="s">
        <v>33</v>
      </c>
      <c r="J71" s="15"/>
      <c r="K71" s="15">
        <f t="shared" si="26"/>
        <v>0</v>
      </c>
      <c r="L71" s="15"/>
      <c r="M71" s="15"/>
      <c r="N71" s="15"/>
      <c r="O71" s="15">
        <f t="shared" ref="O71:O101" si="27">E71/5</f>
        <v>0</v>
      </c>
      <c r="P71" s="17"/>
      <c r="Q71" s="17"/>
      <c r="R71" s="17"/>
      <c r="S71" s="17"/>
      <c r="T71" s="15"/>
      <c r="U71" s="15" t="e">
        <f t="shared" ref="U71:U101" si="28">(F71+N71+P71)/O71</f>
        <v>#DIV/0!</v>
      </c>
      <c r="V71" s="15" t="e">
        <f t="shared" ref="V71:V101" si="29">(F71+N71)/O71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64</v>
      </c>
      <c r="AD71" s="15">
        <f t="shared" ref="AD71:AD101" si="30">ROUND(Q71*G71,0)</f>
        <v>0</v>
      </c>
      <c r="AE71" s="15">
        <f t="shared" ref="AE71:AE101" si="31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39</v>
      </c>
      <c r="C72" s="1">
        <v>30</v>
      </c>
      <c r="D72" s="1">
        <v>12</v>
      </c>
      <c r="E72" s="1"/>
      <c r="F72" s="1">
        <v>42</v>
      </c>
      <c r="G72" s="6">
        <v>0.6</v>
      </c>
      <c r="H72" s="1">
        <v>60</v>
      </c>
      <c r="I72" s="1" t="s">
        <v>33</v>
      </c>
      <c r="J72" s="1"/>
      <c r="K72" s="1">
        <f t="shared" si="26"/>
        <v>0</v>
      </c>
      <c r="L72" s="1"/>
      <c r="M72" s="1"/>
      <c r="N72" s="1"/>
      <c r="O72" s="1">
        <f t="shared" si="27"/>
        <v>0</v>
      </c>
      <c r="P72" s="5"/>
      <c r="Q72" s="5">
        <f>P72-R72</f>
        <v>0</v>
      </c>
      <c r="R72" s="5"/>
      <c r="S72" s="5"/>
      <c r="T72" s="1"/>
      <c r="U72" s="1" t="e">
        <f t="shared" si="28"/>
        <v>#DIV/0!</v>
      </c>
      <c r="V72" s="1" t="e">
        <f t="shared" si="29"/>
        <v>#DIV/0!</v>
      </c>
      <c r="W72" s="1">
        <v>-0.2</v>
      </c>
      <c r="X72" s="1">
        <v>-0.2</v>
      </c>
      <c r="Y72" s="1">
        <v>2</v>
      </c>
      <c r="Z72" s="1">
        <v>2.8</v>
      </c>
      <c r="AA72" s="1">
        <v>2</v>
      </c>
      <c r="AB72" s="1">
        <v>1.8</v>
      </c>
      <c r="AC72" s="19" t="s">
        <v>74</v>
      </c>
      <c r="AD72" s="1">
        <f t="shared" si="30"/>
        <v>0</v>
      </c>
      <c r="AE72" s="1">
        <f t="shared" si="31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9" t="s">
        <v>114</v>
      </c>
      <c r="B73" s="9" t="s">
        <v>39</v>
      </c>
      <c r="C73" s="9">
        <v>-24</v>
      </c>
      <c r="D73" s="9">
        <v>24</v>
      </c>
      <c r="E73" s="9"/>
      <c r="F73" s="9"/>
      <c r="G73" s="10">
        <v>0</v>
      </c>
      <c r="H73" s="9" t="e">
        <v>#N/A</v>
      </c>
      <c r="I73" s="9" t="s">
        <v>51</v>
      </c>
      <c r="J73" s="9"/>
      <c r="K73" s="9">
        <f t="shared" si="26"/>
        <v>0</v>
      </c>
      <c r="L73" s="9"/>
      <c r="M73" s="9"/>
      <c r="N73" s="9"/>
      <c r="O73" s="9">
        <f t="shared" si="27"/>
        <v>0</v>
      </c>
      <c r="P73" s="11"/>
      <c r="Q73" s="11"/>
      <c r="R73" s="11"/>
      <c r="S73" s="11"/>
      <c r="T73" s="9"/>
      <c r="U73" s="9" t="e">
        <f t="shared" si="28"/>
        <v>#DIV/0!</v>
      </c>
      <c r="V73" s="9" t="e">
        <f t="shared" si="29"/>
        <v>#DIV/0!</v>
      </c>
      <c r="W73" s="9">
        <v>4.8</v>
      </c>
      <c r="X73" s="9">
        <v>4.8</v>
      </c>
      <c r="Y73" s="9">
        <v>0</v>
      </c>
      <c r="Z73" s="9">
        <v>0</v>
      </c>
      <c r="AA73" s="9">
        <v>0</v>
      </c>
      <c r="AB73" s="9">
        <v>0</v>
      </c>
      <c r="AC73" s="9" t="s">
        <v>115</v>
      </c>
      <c r="AD73" s="9">
        <f t="shared" si="30"/>
        <v>0</v>
      </c>
      <c r="AE73" s="9">
        <f t="shared" si="31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116</v>
      </c>
      <c r="B74" s="15" t="s">
        <v>39</v>
      </c>
      <c r="C74" s="15"/>
      <c r="D74" s="15"/>
      <c r="E74" s="15"/>
      <c r="F74" s="15"/>
      <c r="G74" s="16">
        <v>0</v>
      </c>
      <c r="H74" s="15">
        <v>50</v>
      </c>
      <c r="I74" s="15" t="s">
        <v>33</v>
      </c>
      <c r="J74" s="15"/>
      <c r="K74" s="15">
        <f t="shared" si="26"/>
        <v>0</v>
      </c>
      <c r="L74" s="15"/>
      <c r="M74" s="15"/>
      <c r="N74" s="15"/>
      <c r="O74" s="15">
        <f t="shared" si="27"/>
        <v>0</v>
      </c>
      <c r="P74" s="17"/>
      <c r="Q74" s="17"/>
      <c r="R74" s="17"/>
      <c r="S74" s="17"/>
      <c r="T74" s="15"/>
      <c r="U74" s="15" t="e">
        <f t="shared" si="28"/>
        <v>#DIV/0!</v>
      </c>
      <c r="V74" s="15" t="e">
        <f t="shared" si="29"/>
        <v>#DIV/0!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 t="s">
        <v>64</v>
      </c>
      <c r="AD74" s="15">
        <f t="shared" si="30"/>
        <v>0</v>
      </c>
      <c r="AE74" s="15">
        <f t="shared" si="31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117</v>
      </c>
      <c r="B75" s="15" t="s">
        <v>39</v>
      </c>
      <c r="C75" s="15"/>
      <c r="D75" s="15"/>
      <c r="E75" s="15"/>
      <c r="F75" s="15"/>
      <c r="G75" s="16">
        <v>0</v>
      </c>
      <c r="H75" s="15">
        <v>50</v>
      </c>
      <c r="I75" s="15" t="s">
        <v>33</v>
      </c>
      <c r="J75" s="15"/>
      <c r="K75" s="15">
        <f t="shared" si="26"/>
        <v>0</v>
      </c>
      <c r="L75" s="15"/>
      <c r="M75" s="15"/>
      <c r="N75" s="15"/>
      <c r="O75" s="15">
        <f t="shared" si="27"/>
        <v>0</v>
      </c>
      <c r="P75" s="17"/>
      <c r="Q75" s="17"/>
      <c r="R75" s="17"/>
      <c r="S75" s="17"/>
      <c r="T75" s="15"/>
      <c r="U75" s="15" t="e">
        <f t="shared" si="28"/>
        <v>#DIV/0!</v>
      </c>
      <c r="V75" s="15" t="e">
        <f t="shared" si="29"/>
        <v>#DIV/0!</v>
      </c>
      <c r="W75" s="15">
        <v>-0.2</v>
      </c>
      <c r="X75" s="15">
        <v>-0.2</v>
      </c>
      <c r="Y75" s="15">
        <v>-0.2</v>
      </c>
      <c r="Z75" s="15">
        <v>-0.2</v>
      </c>
      <c r="AA75" s="15">
        <v>0</v>
      </c>
      <c r="AB75" s="15">
        <v>0</v>
      </c>
      <c r="AC75" s="15" t="s">
        <v>64</v>
      </c>
      <c r="AD75" s="15">
        <f t="shared" si="30"/>
        <v>0</v>
      </c>
      <c r="AE75" s="15">
        <f t="shared" si="3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118</v>
      </c>
      <c r="B76" s="15" t="s">
        <v>39</v>
      </c>
      <c r="C76" s="15"/>
      <c r="D76" s="15"/>
      <c r="E76" s="15"/>
      <c r="F76" s="15"/>
      <c r="G76" s="16">
        <v>0</v>
      </c>
      <c r="H76" s="15">
        <v>30</v>
      </c>
      <c r="I76" s="15" t="s">
        <v>33</v>
      </c>
      <c r="J76" s="15"/>
      <c r="K76" s="15">
        <f t="shared" si="26"/>
        <v>0</v>
      </c>
      <c r="L76" s="15"/>
      <c r="M76" s="15"/>
      <c r="N76" s="15"/>
      <c r="O76" s="15">
        <f t="shared" si="27"/>
        <v>0</v>
      </c>
      <c r="P76" s="17"/>
      <c r="Q76" s="17"/>
      <c r="R76" s="17"/>
      <c r="S76" s="17"/>
      <c r="T76" s="15"/>
      <c r="U76" s="15" t="e">
        <f t="shared" si="28"/>
        <v>#DIV/0!</v>
      </c>
      <c r="V76" s="15" t="e">
        <f t="shared" si="29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 t="s">
        <v>64</v>
      </c>
      <c r="AD76" s="15">
        <f t="shared" si="30"/>
        <v>0</v>
      </c>
      <c r="AE76" s="15">
        <f t="shared" si="31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119</v>
      </c>
      <c r="B77" s="1" t="s">
        <v>39</v>
      </c>
      <c r="C77" s="1">
        <v>14</v>
      </c>
      <c r="D77" s="1">
        <v>24</v>
      </c>
      <c r="E77" s="1">
        <v>4</v>
      </c>
      <c r="F77" s="1">
        <v>34</v>
      </c>
      <c r="G77" s="6">
        <v>0.6</v>
      </c>
      <c r="H77" s="1">
        <v>55</v>
      </c>
      <c r="I77" s="1" t="s">
        <v>33</v>
      </c>
      <c r="J77" s="1">
        <v>4</v>
      </c>
      <c r="K77" s="1">
        <f t="shared" si="26"/>
        <v>0</v>
      </c>
      <c r="L77" s="1"/>
      <c r="M77" s="1"/>
      <c r="N77" s="1"/>
      <c r="O77" s="1">
        <f t="shared" si="27"/>
        <v>0.8</v>
      </c>
      <c r="P77" s="5"/>
      <c r="Q77" s="5">
        <f>P77-R77</f>
        <v>0</v>
      </c>
      <c r="R77" s="5"/>
      <c r="S77" s="5"/>
      <c r="T77" s="1"/>
      <c r="U77" s="1">
        <f t="shared" si="28"/>
        <v>42.5</v>
      </c>
      <c r="V77" s="1">
        <f t="shared" si="29"/>
        <v>42.5</v>
      </c>
      <c r="W77" s="1">
        <v>1</v>
      </c>
      <c r="X77" s="1">
        <v>2</v>
      </c>
      <c r="Y77" s="1">
        <v>3</v>
      </c>
      <c r="Z77" s="1">
        <v>2.4</v>
      </c>
      <c r="AA77" s="1">
        <v>1.8</v>
      </c>
      <c r="AB77" s="1">
        <v>2</v>
      </c>
      <c r="AC77" s="19" t="s">
        <v>74</v>
      </c>
      <c r="AD77" s="1">
        <f t="shared" si="30"/>
        <v>0</v>
      </c>
      <c r="AE77" s="1">
        <f t="shared" si="31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5" t="s">
        <v>120</v>
      </c>
      <c r="B78" s="15" t="s">
        <v>39</v>
      </c>
      <c r="C78" s="15"/>
      <c r="D78" s="15"/>
      <c r="E78" s="15"/>
      <c r="F78" s="15"/>
      <c r="G78" s="16">
        <v>0</v>
      </c>
      <c r="H78" s="15">
        <v>40</v>
      </c>
      <c r="I78" s="15" t="s">
        <v>33</v>
      </c>
      <c r="J78" s="15"/>
      <c r="K78" s="15">
        <f t="shared" si="26"/>
        <v>0</v>
      </c>
      <c r="L78" s="15"/>
      <c r="M78" s="15"/>
      <c r="N78" s="15"/>
      <c r="O78" s="15">
        <f t="shared" si="27"/>
        <v>0</v>
      </c>
      <c r="P78" s="17"/>
      <c r="Q78" s="17"/>
      <c r="R78" s="17"/>
      <c r="S78" s="17"/>
      <c r="T78" s="15"/>
      <c r="U78" s="15" t="e">
        <f t="shared" si="28"/>
        <v>#DIV/0!</v>
      </c>
      <c r="V78" s="15" t="e">
        <f t="shared" si="29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64</v>
      </c>
      <c r="AD78" s="15">
        <f t="shared" si="30"/>
        <v>0</v>
      </c>
      <c r="AE78" s="15">
        <f t="shared" si="3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121</v>
      </c>
      <c r="B79" s="15" t="s">
        <v>39</v>
      </c>
      <c r="C79" s="15"/>
      <c r="D79" s="15"/>
      <c r="E79" s="15"/>
      <c r="F79" s="15"/>
      <c r="G79" s="16">
        <v>0</v>
      </c>
      <c r="H79" s="15">
        <v>50</v>
      </c>
      <c r="I79" s="15" t="s">
        <v>33</v>
      </c>
      <c r="J79" s="15"/>
      <c r="K79" s="15">
        <f t="shared" si="26"/>
        <v>0</v>
      </c>
      <c r="L79" s="15"/>
      <c r="M79" s="15"/>
      <c r="N79" s="15"/>
      <c r="O79" s="15">
        <f t="shared" si="27"/>
        <v>0</v>
      </c>
      <c r="P79" s="17"/>
      <c r="Q79" s="17"/>
      <c r="R79" s="17"/>
      <c r="S79" s="17"/>
      <c r="T79" s="15"/>
      <c r="U79" s="15" t="e">
        <f t="shared" si="28"/>
        <v>#DIV/0!</v>
      </c>
      <c r="V79" s="15" t="e">
        <f t="shared" si="29"/>
        <v>#DIV/0!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 t="s">
        <v>64</v>
      </c>
      <c r="AD79" s="15">
        <f t="shared" si="30"/>
        <v>0</v>
      </c>
      <c r="AE79" s="15">
        <f t="shared" si="31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122</v>
      </c>
      <c r="B80" s="15" t="s">
        <v>39</v>
      </c>
      <c r="C80" s="15"/>
      <c r="D80" s="15"/>
      <c r="E80" s="15"/>
      <c r="F80" s="15"/>
      <c r="G80" s="16">
        <v>0</v>
      </c>
      <c r="H80" s="15">
        <v>150</v>
      </c>
      <c r="I80" s="15" t="s">
        <v>33</v>
      </c>
      <c r="J80" s="15"/>
      <c r="K80" s="15">
        <f t="shared" si="26"/>
        <v>0</v>
      </c>
      <c r="L80" s="15"/>
      <c r="M80" s="15"/>
      <c r="N80" s="15"/>
      <c r="O80" s="15">
        <f t="shared" si="27"/>
        <v>0</v>
      </c>
      <c r="P80" s="17"/>
      <c r="Q80" s="17"/>
      <c r="R80" s="17"/>
      <c r="S80" s="17"/>
      <c r="T80" s="15"/>
      <c r="U80" s="15" t="e">
        <f t="shared" si="28"/>
        <v>#DIV/0!</v>
      </c>
      <c r="V80" s="15" t="e">
        <f t="shared" si="29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 t="s">
        <v>64</v>
      </c>
      <c r="AD80" s="15">
        <f t="shared" si="30"/>
        <v>0</v>
      </c>
      <c r="AE80" s="15">
        <f t="shared" si="31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123</v>
      </c>
      <c r="B81" s="15" t="s">
        <v>39</v>
      </c>
      <c r="C81" s="15"/>
      <c r="D81" s="15"/>
      <c r="E81" s="15"/>
      <c r="F81" s="15"/>
      <c r="G81" s="16">
        <v>0</v>
      </c>
      <c r="H81" s="15">
        <v>60</v>
      </c>
      <c r="I81" s="15" t="s">
        <v>33</v>
      </c>
      <c r="J81" s="15"/>
      <c r="K81" s="15">
        <f t="shared" si="26"/>
        <v>0</v>
      </c>
      <c r="L81" s="15"/>
      <c r="M81" s="15"/>
      <c r="N81" s="15"/>
      <c r="O81" s="15">
        <f t="shared" si="27"/>
        <v>0</v>
      </c>
      <c r="P81" s="17"/>
      <c r="Q81" s="17"/>
      <c r="R81" s="17"/>
      <c r="S81" s="17"/>
      <c r="T81" s="15"/>
      <c r="U81" s="15" t="e">
        <f t="shared" si="28"/>
        <v>#DIV/0!</v>
      </c>
      <c r="V81" s="15" t="e">
        <f t="shared" si="29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 t="s">
        <v>64</v>
      </c>
      <c r="AD81" s="15">
        <f t="shared" si="30"/>
        <v>0</v>
      </c>
      <c r="AE81" s="15">
        <f t="shared" si="31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124</v>
      </c>
      <c r="B82" s="15" t="s">
        <v>39</v>
      </c>
      <c r="C82" s="15"/>
      <c r="D82" s="15"/>
      <c r="E82" s="15">
        <v>-1</v>
      </c>
      <c r="F82" s="15"/>
      <c r="G82" s="16">
        <v>0</v>
      </c>
      <c r="H82" s="15">
        <v>60</v>
      </c>
      <c r="I82" s="15" t="s">
        <v>33</v>
      </c>
      <c r="J82" s="15"/>
      <c r="K82" s="15">
        <f t="shared" si="26"/>
        <v>-1</v>
      </c>
      <c r="L82" s="15"/>
      <c r="M82" s="15"/>
      <c r="N82" s="15"/>
      <c r="O82" s="15">
        <f t="shared" si="27"/>
        <v>-0.2</v>
      </c>
      <c r="P82" s="17"/>
      <c r="Q82" s="17"/>
      <c r="R82" s="17"/>
      <c r="S82" s="17"/>
      <c r="T82" s="15"/>
      <c r="U82" s="15">
        <f t="shared" si="28"/>
        <v>0</v>
      </c>
      <c r="V82" s="15">
        <f t="shared" si="29"/>
        <v>0</v>
      </c>
      <c r="W82" s="15">
        <v>0</v>
      </c>
      <c r="X82" s="15">
        <v>0</v>
      </c>
      <c r="Y82" s="15">
        <v>0</v>
      </c>
      <c r="Z82" s="15">
        <v>0</v>
      </c>
      <c r="AA82" s="15">
        <v>-0.2</v>
      </c>
      <c r="AB82" s="15">
        <v>-0.2</v>
      </c>
      <c r="AC82" s="15" t="s">
        <v>64</v>
      </c>
      <c r="AD82" s="15">
        <f t="shared" si="30"/>
        <v>0</v>
      </c>
      <c r="AE82" s="15">
        <f t="shared" si="31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2" t="s">
        <v>125</v>
      </c>
      <c r="B83" s="9" t="s">
        <v>32</v>
      </c>
      <c r="C83" s="9"/>
      <c r="D83" s="9"/>
      <c r="E83" s="14">
        <v>2.8919999999999999</v>
      </c>
      <c r="F83" s="14">
        <v>-2.8919999999999999</v>
      </c>
      <c r="G83" s="10">
        <v>0</v>
      </c>
      <c r="H83" s="9" t="e">
        <v>#N/A</v>
      </c>
      <c r="I83" s="9" t="s">
        <v>51</v>
      </c>
      <c r="J83" s="9">
        <v>3</v>
      </c>
      <c r="K83" s="9">
        <f t="shared" si="26"/>
        <v>-0.1080000000000001</v>
      </c>
      <c r="L83" s="9"/>
      <c r="M83" s="9"/>
      <c r="N83" s="9"/>
      <c r="O83" s="9">
        <f t="shared" si="27"/>
        <v>0.57840000000000003</v>
      </c>
      <c r="P83" s="11"/>
      <c r="Q83" s="11"/>
      <c r="R83" s="11"/>
      <c r="S83" s="11"/>
      <c r="T83" s="9"/>
      <c r="U83" s="9">
        <f t="shared" si="28"/>
        <v>-5</v>
      </c>
      <c r="V83" s="9">
        <f t="shared" si="29"/>
        <v>-5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12" t="s">
        <v>150</v>
      </c>
      <c r="AD83" s="9">
        <f t="shared" si="30"/>
        <v>0</v>
      </c>
      <c r="AE83" s="9">
        <f t="shared" si="31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32</v>
      </c>
      <c r="C84" s="1">
        <v>40.271999999999998</v>
      </c>
      <c r="D84" s="1">
        <v>178.11500000000001</v>
      </c>
      <c r="E84" s="1">
        <v>55.497</v>
      </c>
      <c r="F84" s="1">
        <v>140.24199999999999</v>
      </c>
      <c r="G84" s="6">
        <v>1</v>
      </c>
      <c r="H84" s="1">
        <v>55</v>
      </c>
      <c r="I84" s="1" t="s">
        <v>33</v>
      </c>
      <c r="J84" s="1">
        <v>78.063999999999993</v>
      </c>
      <c r="K84" s="1">
        <f t="shared" si="26"/>
        <v>-22.566999999999993</v>
      </c>
      <c r="L84" s="1"/>
      <c r="M84" s="1"/>
      <c r="N84" s="1">
        <v>25.928399999999971</v>
      </c>
      <c r="O84" s="1">
        <f t="shared" si="27"/>
        <v>11.099399999999999</v>
      </c>
      <c r="P84" s="5"/>
      <c r="Q84" s="5">
        <f t="shared" ref="Q84:Q87" si="32">P84-R84</f>
        <v>0</v>
      </c>
      <c r="R84" s="5"/>
      <c r="S84" s="5"/>
      <c r="T84" s="1"/>
      <c r="U84" s="1">
        <f t="shared" si="28"/>
        <v>14.971115555795807</v>
      </c>
      <c r="V84" s="1">
        <f t="shared" si="29"/>
        <v>14.971115555795807</v>
      </c>
      <c r="W84" s="1">
        <v>18.162800000000001</v>
      </c>
      <c r="X84" s="1">
        <v>19.2576</v>
      </c>
      <c r="Y84" s="1">
        <v>9.3656000000000006</v>
      </c>
      <c r="Z84" s="1">
        <v>6.9480000000000004</v>
      </c>
      <c r="AA84" s="1">
        <v>6.7120000000000006</v>
      </c>
      <c r="AB84" s="1">
        <v>7.2468000000000004</v>
      </c>
      <c r="AC84" s="1"/>
      <c r="AD84" s="1">
        <f t="shared" si="30"/>
        <v>0</v>
      </c>
      <c r="AE84" s="1">
        <f t="shared" si="3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32</v>
      </c>
      <c r="C85" s="1">
        <v>21.474</v>
      </c>
      <c r="D85" s="1">
        <v>107.29</v>
      </c>
      <c r="E85" s="1">
        <v>10.664</v>
      </c>
      <c r="F85" s="1">
        <v>107.226</v>
      </c>
      <c r="G85" s="6">
        <v>1</v>
      </c>
      <c r="H85" s="1" t="e">
        <v>#N/A</v>
      </c>
      <c r="I85" s="1" t="s">
        <v>128</v>
      </c>
      <c r="J85" s="1">
        <v>29.8</v>
      </c>
      <c r="K85" s="1">
        <f t="shared" si="26"/>
        <v>-19.136000000000003</v>
      </c>
      <c r="L85" s="1"/>
      <c r="M85" s="1"/>
      <c r="N85" s="1">
        <v>10</v>
      </c>
      <c r="O85" s="1">
        <f t="shared" si="27"/>
        <v>2.1328</v>
      </c>
      <c r="P85" s="5"/>
      <c r="Q85" s="5">
        <f t="shared" si="32"/>
        <v>0</v>
      </c>
      <c r="R85" s="5"/>
      <c r="S85" s="5"/>
      <c r="T85" s="1"/>
      <c r="U85" s="1">
        <f t="shared" si="28"/>
        <v>54.963428357089271</v>
      </c>
      <c r="V85" s="1">
        <f t="shared" si="29"/>
        <v>54.963428357089271</v>
      </c>
      <c r="W85" s="1">
        <v>9.2664000000000009</v>
      </c>
      <c r="X85" s="1">
        <v>10.872</v>
      </c>
      <c r="Y85" s="1">
        <v>1.9056</v>
      </c>
      <c r="Z85" s="1">
        <v>0</v>
      </c>
      <c r="AA85" s="1">
        <v>0</v>
      </c>
      <c r="AB85" s="1">
        <v>0</v>
      </c>
      <c r="AC85" s="1"/>
      <c r="AD85" s="1">
        <f t="shared" si="30"/>
        <v>0</v>
      </c>
      <c r="AE85" s="1">
        <f t="shared" si="31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39</v>
      </c>
      <c r="C86" s="1"/>
      <c r="D86" s="1">
        <v>60</v>
      </c>
      <c r="E86" s="1">
        <v>11</v>
      </c>
      <c r="F86" s="1">
        <v>49</v>
      </c>
      <c r="G86" s="6">
        <v>0.4</v>
      </c>
      <c r="H86" s="1">
        <v>55</v>
      </c>
      <c r="I86" s="1" t="s">
        <v>33</v>
      </c>
      <c r="J86" s="1">
        <v>11</v>
      </c>
      <c r="K86" s="1">
        <f t="shared" si="26"/>
        <v>0</v>
      </c>
      <c r="L86" s="1"/>
      <c r="M86" s="1"/>
      <c r="N86" s="1"/>
      <c r="O86" s="1">
        <f t="shared" si="27"/>
        <v>2.2000000000000002</v>
      </c>
      <c r="P86" s="5"/>
      <c r="Q86" s="5">
        <f t="shared" si="32"/>
        <v>0</v>
      </c>
      <c r="R86" s="5"/>
      <c r="S86" s="5"/>
      <c r="T86" s="1"/>
      <c r="U86" s="1">
        <f t="shared" si="28"/>
        <v>22.27272727272727</v>
      </c>
      <c r="V86" s="1">
        <f t="shared" si="29"/>
        <v>22.27272727272727</v>
      </c>
      <c r="W86" s="1">
        <v>2.2000000000000002</v>
      </c>
      <c r="X86" s="1">
        <v>4.5999999999999996</v>
      </c>
      <c r="Y86" s="1">
        <v>3.2</v>
      </c>
      <c r="Z86" s="1">
        <v>0.8</v>
      </c>
      <c r="AA86" s="1">
        <v>1.6</v>
      </c>
      <c r="AB86" s="1">
        <v>2.2000000000000002</v>
      </c>
      <c r="AC86" s="1"/>
      <c r="AD86" s="1">
        <f t="shared" si="30"/>
        <v>0</v>
      </c>
      <c r="AE86" s="1">
        <f t="shared" si="31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32</v>
      </c>
      <c r="C87" s="1">
        <v>43.951999999999998</v>
      </c>
      <c r="D87" s="1">
        <v>255.70500000000001</v>
      </c>
      <c r="E87" s="1">
        <v>59.889000000000003</v>
      </c>
      <c r="F87" s="1">
        <v>201.77500000000001</v>
      </c>
      <c r="G87" s="6">
        <v>1</v>
      </c>
      <c r="H87" s="1">
        <v>55</v>
      </c>
      <c r="I87" s="1" t="s">
        <v>33</v>
      </c>
      <c r="J87" s="1">
        <v>108.11199999999999</v>
      </c>
      <c r="K87" s="1">
        <f t="shared" si="26"/>
        <v>-48.222999999999992</v>
      </c>
      <c r="L87" s="1"/>
      <c r="M87" s="1"/>
      <c r="N87" s="1"/>
      <c r="O87" s="1">
        <f t="shared" si="27"/>
        <v>11.9778</v>
      </c>
      <c r="P87" s="5"/>
      <c r="Q87" s="5">
        <f t="shared" si="32"/>
        <v>0</v>
      </c>
      <c r="R87" s="5"/>
      <c r="S87" s="5"/>
      <c r="T87" s="1"/>
      <c r="U87" s="1">
        <f t="shared" si="28"/>
        <v>16.845747967072416</v>
      </c>
      <c r="V87" s="1">
        <f t="shared" si="29"/>
        <v>16.845747967072416</v>
      </c>
      <c r="W87" s="1">
        <v>19.295999999999999</v>
      </c>
      <c r="X87" s="1">
        <v>23.041</v>
      </c>
      <c r="Y87" s="1">
        <v>15.353400000000001</v>
      </c>
      <c r="Z87" s="1">
        <v>11.872400000000001</v>
      </c>
      <c r="AA87" s="1">
        <v>12.107200000000001</v>
      </c>
      <c r="AB87" s="1">
        <v>11.526</v>
      </c>
      <c r="AC87" s="1"/>
      <c r="AD87" s="1">
        <f t="shared" si="30"/>
        <v>0</v>
      </c>
      <c r="AE87" s="1">
        <f t="shared" si="31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131</v>
      </c>
      <c r="B88" s="15" t="s">
        <v>39</v>
      </c>
      <c r="C88" s="15"/>
      <c r="D88" s="15"/>
      <c r="E88" s="15"/>
      <c r="F88" s="15"/>
      <c r="G88" s="16">
        <v>0</v>
      </c>
      <c r="H88" s="15">
        <v>55</v>
      </c>
      <c r="I88" s="15" t="s">
        <v>33</v>
      </c>
      <c r="J88" s="15"/>
      <c r="K88" s="15">
        <f t="shared" si="26"/>
        <v>0</v>
      </c>
      <c r="L88" s="15"/>
      <c r="M88" s="15"/>
      <c r="N88" s="15"/>
      <c r="O88" s="15">
        <f t="shared" si="27"/>
        <v>0</v>
      </c>
      <c r="P88" s="17"/>
      <c r="Q88" s="17"/>
      <c r="R88" s="17"/>
      <c r="S88" s="17"/>
      <c r="T88" s="15"/>
      <c r="U88" s="15" t="e">
        <f t="shared" si="28"/>
        <v>#DIV/0!</v>
      </c>
      <c r="V88" s="15" t="e">
        <f t="shared" si="29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64</v>
      </c>
      <c r="AD88" s="15">
        <f t="shared" si="30"/>
        <v>0</v>
      </c>
      <c r="AE88" s="15">
        <f t="shared" si="31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39</v>
      </c>
      <c r="C89" s="1">
        <v>16</v>
      </c>
      <c r="D89" s="1"/>
      <c r="E89" s="1">
        <v>14</v>
      </c>
      <c r="F89" s="1"/>
      <c r="G89" s="6">
        <v>0.4</v>
      </c>
      <c r="H89" s="1">
        <v>55</v>
      </c>
      <c r="I89" s="1" t="s">
        <v>33</v>
      </c>
      <c r="J89" s="1">
        <v>14</v>
      </c>
      <c r="K89" s="1">
        <f t="shared" si="26"/>
        <v>0</v>
      </c>
      <c r="L89" s="1"/>
      <c r="M89" s="1"/>
      <c r="N89" s="1">
        <v>20</v>
      </c>
      <c r="O89" s="1">
        <f t="shared" si="27"/>
        <v>2.8</v>
      </c>
      <c r="P89" s="5">
        <v>10</v>
      </c>
      <c r="Q89" s="5">
        <f>P89-R89</f>
        <v>10</v>
      </c>
      <c r="R89" s="5"/>
      <c r="S89" s="5"/>
      <c r="T89" s="1"/>
      <c r="U89" s="1">
        <f t="shared" si="28"/>
        <v>10.714285714285715</v>
      </c>
      <c r="V89" s="1">
        <f t="shared" si="29"/>
        <v>7.1428571428571432</v>
      </c>
      <c r="W89" s="1">
        <v>2.6</v>
      </c>
      <c r="X89" s="1">
        <v>1</v>
      </c>
      <c r="Y89" s="1">
        <v>0.4</v>
      </c>
      <c r="Z89" s="1">
        <v>0.4</v>
      </c>
      <c r="AA89" s="1">
        <v>1.4</v>
      </c>
      <c r="AB89" s="1">
        <v>1.2</v>
      </c>
      <c r="AC89" s="1" t="s">
        <v>133</v>
      </c>
      <c r="AD89" s="1">
        <f t="shared" si="30"/>
        <v>4</v>
      </c>
      <c r="AE89" s="1">
        <f t="shared" si="31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134</v>
      </c>
      <c r="B90" s="15" t="s">
        <v>32</v>
      </c>
      <c r="C90" s="15"/>
      <c r="D90" s="15"/>
      <c r="E90" s="15"/>
      <c r="F90" s="15"/>
      <c r="G90" s="16">
        <v>0</v>
      </c>
      <c r="H90" s="15">
        <v>50</v>
      </c>
      <c r="I90" s="15" t="s">
        <v>33</v>
      </c>
      <c r="J90" s="15"/>
      <c r="K90" s="15">
        <f t="shared" si="26"/>
        <v>0</v>
      </c>
      <c r="L90" s="15"/>
      <c r="M90" s="15"/>
      <c r="N90" s="15"/>
      <c r="O90" s="15">
        <f t="shared" si="27"/>
        <v>0</v>
      </c>
      <c r="P90" s="17"/>
      <c r="Q90" s="17"/>
      <c r="R90" s="17"/>
      <c r="S90" s="17"/>
      <c r="T90" s="15"/>
      <c r="U90" s="15" t="e">
        <f t="shared" si="28"/>
        <v>#DIV/0!</v>
      </c>
      <c r="V90" s="15" t="e">
        <f t="shared" si="29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 t="s">
        <v>64</v>
      </c>
      <c r="AD90" s="15">
        <f t="shared" si="30"/>
        <v>0</v>
      </c>
      <c r="AE90" s="15">
        <f t="shared" si="31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135</v>
      </c>
      <c r="B91" s="1" t="s">
        <v>32</v>
      </c>
      <c r="C91" s="1">
        <v>492.036</v>
      </c>
      <c r="D91" s="1"/>
      <c r="E91" s="1">
        <v>201.48</v>
      </c>
      <c r="F91" s="1">
        <v>262.286</v>
      </c>
      <c r="G91" s="6">
        <v>1</v>
      </c>
      <c r="H91" s="1">
        <v>60</v>
      </c>
      <c r="I91" s="1" t="s">
        <v>33</v>
      </c>
      <c r="J91" s="1">
        <v>191.68799999999999</v>
      </c>
      <c r="K91" s="1">
        <f t="shared" si="26"/>
        <v>9.7920000000000016</v>
      </c>
      <c r="L91" s="1"/>
      <c r="M91" s="1"/>
      <c r="N91" s="1"/>
      <c r="O91" s="1">
        <f t="shared" si="27"/>
        <v>40.295999999999999</v>
      </c>
      <c r="P91" s="5">
        <f>10*O91-N91-F91</f>
        <v>140.67399999999998</v>
      </c>
      <c r="Q91" s="5">
        <f>P91-R91</f>
        <v>40.673999999999978</v>
      </c>
      <c r="R91" s="5">
        <v>100</v>
      </c>
      <c r="S91" s="5"/>
      <c r="T91" s="1"/>
      <c r="U91" s="1">
        <f t="shared" si="28"/>
        <v>10</v>
      </c>
      <c r="V91" s="1">
        <f t="shared" si="29"/>
        <v>6.5089835219376617</v>
      </c>
      <c r="W91" s="1">
        <v>34.209600000000002</v>
      </c>
      <c r="X91" s="1">
        <v>33.561999999999998</v>
      </c>
      <c r="Y91" s="1">
        <v>36.823999999999998</v>
      </c>
      <c r="Z91" s="1">
        <v>54.937600000000003</v>
      </c>
      <c r="AA91" s="1">
        <v>21.988</v>
      </c>
      <c r="AB91" s="1">
        <v>18.959599999999998</v>
      </c>
      <c r="AC91" s="1" t="s">
        <v>136</v>
      </c>
      <c r="AD91" s="1">
        <f t="shared" si="30"/>
        <v>41</v>
      </c>
      <c r="AE91" s="1">
        <f t="shared" si="31"/>
        <v>100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137</v>
      </c>
      <c r="B92" s="15" t="s">
        <v>39</v>
      </c>
      <c r="C92" s="15"/>
      <c r="D92" s="15"/>
      <c r="E92" s="15">
        <v>-2</v>
      </c>
      <c r="F92" s="15"/>
      <c r="G92" s="16">
        <v>0</v>
      </c>
      <c r="H92" s="15">
        <v>40</v>
      </c>
      <c r="I92" s="15" t="s">
        <v>33</v>
      </c>
      <c r="J92" s="15"/>
      <c r="K92" s="15">
        <f t="shared" si="26"/>
        <v>-2</v>
      </c>
      <c r="L92" s="15"/>
      <c r="M92" s="15"/>
      <c r="N92" s="15"/>
      <c r="O92" s="15">
        <f t="shared" si="27"/>
        <v>-0.4</v>
      </c>
      <c r="P92" s="17"/>
      <c r="Q92" s="17"/>
      <c r="R92" s="17"/>
      <c r="S92" s="17"/>
      <c r="T92" s="15"/>
      <c r="U92" s="15">
        <f t="shared" si="28"/>
        <v>0</v>
      </c>
      <c r="V92" s="15">
        <f t="shared" si="29"/>
        <v>0</v>
      </c>
      <c r="W92" s="15">
        <v>0</v>
      </c>
      <c r="X92" s="15">
        <v>0</v>
      </c>
      <c r="Y92" s="15">
        <v>0</v>
      </c>
      <c r="Z92" s="15">
        <v>0</v>
      </c>
      <c r="AA92" s="15">
        <v>1.8</v>
      </c>
      <c r="AB92" s="15">
        <v>2</v>
      </c>
      <c r="AC92" s="15" t="s">
        <v>64</v>
      </c>
      <c r="AD92" s="15">
        <f t="shared" si="30"/>
        <v>0</v>
      </c>
      <c r="AE92" s="15">
        <f t="shared" si="31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138</v>
      </c>
      <c r="B93" s="1" t="s">
        <v>39</v>
      </c>
      <c r="C93" s="1">
        <v>22</v>
      </c>
      <c r="D93" s="1"/>
      <c r="E93" s="1">
        <v>5</v>
      </c>
      <c r="F93" s="1">
        <v>16</v>
      </c>
      <c r="G93" s="6">
        <v>0.3</v>
      </c>
      <c r="H93" s="1">
        <v>40</v>
      </c>
      <c r="I93" s="1" t="s">
        <v>33</v>
      </c>
      <c r="J93" s="1">
        <v>6</v>
      </c>
      <c r="K93" s="1">
        <f t="shared" si="26"/>
        <v>-1</v>
      </c>
      <c r="L93" s="1"/>
      <c r="M93" s="1"/>
      <c r="N93" s="1"/>
      <c r="O93" s="1">
        <f t="shared" si="27"/>
        <v>1</v>
      </c>
      <c r="P93" s="5"/>
      <c r="Q93" s="5">
        <f t="shared" ref="Q93:Q94" si="33">P93-R93</f>
        <v>0</v>
      </c>
      <c r="R93" s="5"/>
      <c r="S93" s="5"/>
      <c r="T93" s="1"/>
      <c r="U93" s="1">
        <f t="shared" si="28"/>
        <v>16</v>
      </c>
      <c r="V93" s="1">
        <f t="shared" si="29"/>
        <v>16</v>
      </c>
      <c r="W93" s="1">
        <v>0.2</v>
      </c>
      <c r="X93" s="1">
        <v>0</v>
      </c>
      <c r="Y93" s="1">
        <v>0</v>
      </c>
      <c r="Z93" s="1">
        <v>0</v>
      </c>
      <c r="AA93" s="1">
        <v>1.8</v>
      </c>
      <c r="AB93" s="1">
        <v>1.8</v>
      </c>
      <c r="AC93" s="13" t="s">
        <v>139</v>
      </c>
      <c r="AD93" s="1">
        <f t="shared" si="30"/>
        <v>0</v>
      </c>
      <c r="AE93" s="1">
        <f t="shared" si="31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140</v>
      </c>
      <c r="B94" s="1" t="s">
        <v>32</v>
      </c>
      <c r="C94" s="1">
        <v>1938.6759999999999</v>
      </c>
      <c r="D94" s="1">
        <v>1210.3399999999999</v>
      </c>
      <c r="E94" s="1">
        <v>1191.5229999999999</v>
      </c>
      <c r="F94" s="1">
        <v>1664.9690000000001</v>
      </c>
      <c r="G94" s="6">
        <v>1</v>
      </c>
      <c r="H94" s="1">
        <v>60</v>
      </c>
      <c r="I94" s="1" t="s">
        <v>141</v>
      </c>
      <c r="J94" s="1">
        <v>1153.2570000000001</v>
      </c>
      <c r="K94" s="1">
        <f t="shared" si="26"/>
        <v>38.265999999999849</v>
      </c>
      <c r="L94" s="1"/>
      <c r="M94" s="1"/>
      <c r="N94" s="1">
        <v>938.25340000000006</v>
      </c>
      <c r="O94" s="1">
        <f t="shared" si="27"/>
        <v>238.30459999999999</v>
      </c>
      <c r="P94" s="5"/>
      <c r="Q94" s="5">
        <f t="shared" si="33"/>
        <v>0</v>
      </c>
      <c r="R94" s="5"/>
      <c r="S94" s="5"/>
      <c r="T94" s="1"/>
      <c r="U94" s="1">
        <f t="shared" si="28"/>
        <v>10.923928451234261</v>
      </c>
      <c r="V94" s="1">
        <f t="shared" si="29"/>
        <v>10.923928451234261</v>
      </c>
      <c r="W94" s="1">
        <v>231.38239999999999</v>
      </c>
      <c r="X94" s="1">
        <v>233.32060000000001</v>
      </c>
      <c r="Y94" s="1">
        <v>240.11080000000001</v>
      </c>
      <c r="Z94" s="1">
        <v>251.3758</v>
      </c>
      <c r="AA94" s="1">
        <v>218.8048</v>
      </c>
      <c r="AB94" s="1">
        <v>235.3314</v>
      </c>
      <c r="AC94" s="1"/>
      <c r="AD94" s="1">
        <f t="shared" si="30"/>
        <v>0</v>
      </c>
      <c r="AE94" s="1">
        <f t="shared" si="31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142</v>
      </c>
      <c r="B95" s="15" t="s">
        <v>39</v>
      </c>
      <c r="C95" s="15"/>
      <c r="D95" s="15"/>
      <c r="E95" s="15"/>
      <c r="F95" s="15"/>
      <c r="G95" s="16">
        <v>0</v>
      </c>
      <c r="H95" s="15">
        <v>60</v>
      </c>
      <c r="I95" s="15" t="s">
        <v>33</v>
      </c>
      <c r="J95" s="15"/>
      <c r="K95" s="15">
        <f t="shared" si="26"/>
        <v>0</v>
      </c>
      <c r="L95" s="15"/>
      <c r="M95" s="15"/>
      <c r="N95" s="15"/>
      <c r="O95" s="15">
        <f t="shared" si="27"/>
        <v>0</v>
      </c>
      <c r="P95" s="17"/>
      <c r="Q95" s="17"/>
      <c r="R95" s="17"/>
      <c r="S95" s="17"/>
      <c r="T95" s="15"/>
      <c r="U95" s="15" t="e">
        <f t="shared" si="28"/>
        <v>#DIV/0!</v>
      </c>
      <c r="V95" s="15" t="e">
        <f t="shared" si="29"/>
        <v>#DIV/0!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 t="s">
        <v>64</v>
      </c>
      <c r="AD95" s="15">
        <f t="shared" si="30"/>
        <v>0</v>
      </c>
      <c r="AE95" s="15">
        <f t="shared" si="31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143</v>
      </c>
      <c r="B96" s="1" t="s">
        <v>32</v>
      </c>
      <c r="C96" s="1">
        <v>2290.0819999999999</v>
      </c>
      <c r="D96" s="1">
        <v>871.8</v>
      </c>
      <c r="E96" s="1">
        <v>1290.2049999999999</v>
      </c>
      <c r="F96" s="1">
        <v>1600.9269999999999</v>
      </c>
      <c r="G96" s="6">
        <v>1</v>
      </c>
      <c r="H96" s="1">
        <v>60</v>
      </c>
      <c r="I96" s="1" t="s">
        <v>33</v>
      </c>
      <c r="J96" s="1">
        <v>1243.778</v>
      </c>
      <c r="K96" s="1">
        <f t="shared" si="26"/>
        <v>46.426999999999907</v>
      </c>
      <c r="L96" s="1"/>
      <c r="M96" s="1"/>
      <c r="N96" s="1"/>
      <c r="O96" s="1">
        <f t="shared" si="27"/>
        <v>258.041</v>
      </c>
      <c r="P96" s="5">
        <f t="shared" ref="P96:P97" si="34">10*O96-N96-F96</f>
        <v>979.48299999999995</v>
      </c>
      <c r="Q96" s="5">
        <f t="shared" ref="Q96:Q97" si="35">P96-R96</f>
        <v>379.48299999999995</v>
      </c>
      <c r="R96" s="5">
        <v>600</v>
      </c>
      <c r="S96" s="5"/>
      <c r="T96" s="1"/>
      <c r="U96" s="1">
        <f t="shared" si="28"/>
        <v>10</v>
      </c>
      <c r="V96" s="1">
        <f t="shared" si="29"/>
        <v>6.2041574788502603</v>
      </c>
      <c r="W96" s="1">
        <v>236.08199999999999</v>
      </c>
      <c r="X96" s="1">
        <v>240.108</v>
      </c>
      <c r="Y96" s="1">
        <v>260.59980000000002</v>
      </c>
      <c r="Z96" s="1">
        <v>286.95280000000002</v>
      </c>
      <c r="AA96" s="1">
        <v>248.76679999999999</v>
      </c>
      <c r="AB96" s="1">
        <v>245.04259999999999</v>
      </c>
      <c r="AC96" s="1"/>
      <c r="AD96" s="1">
        <f t="shared" si="30"/>
        <v>379</v>
      </c>
      <c r="AE96" s="1">
        <f t="shared" si="31"/>
        <v>600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144</v>
      </c>
      <c r="B97" s="1" t="s">
        <v>32</v>
      </c>
      <c r="C97" s="1">
        <v>2427.4650000000001</v>
      </c>
      <c r="D97" s="1">
        <v>1141.1849999999999</v>
      </c>
      <c r="E97" s="14">
        <f>1279.207+E23</f>
        <v>1371.4170000000001</v>
      </c>
      <c r="F97" s="14">
        <f>1946.429+F23</f>
        <v>1779.6590000000001</v>
      </c>
      <c r="G97" s="6">
        <v>1</v>
      </c>
      <c r="H97" s="1">
        <v>60</v>
      </c>
      <c r="I97" s="1" t="s">
        <v>141</v>
      </c>
      <c r="J97" s="1">
        <v>1237.471</v>
      </c>
      <c r="K97" s="1">
        <f t="shared" si="26"/>
        <v>133.94600000000014</v>
      </c>
      <c r="L97" s="1"/>
      <c r="M97" s="1"/>
      <c r="N97" s="1"/>
      <c r="O97" s="1">
        <f t="shared" si="27"/>
        <v>274.28340000000003</v>
      </c>
      <c r="P97" s="5">
        <f t="shared" si="34"/>
        <v>963.17500000000018</v>
      </c>
      <c r="Q97" s="5">
        <f t="shared" si="35"/>
        <v>363.17500000000018</v>
      </c>
      <c r="R97" s="5">
        <v>600</v>
      </c>
      <c r="S97" s="5"/>
      <c r="T97" s="1"/>
      <c r="U97" s="1">
        <f t="shared" si="28"/>
        <v>10</v>
      </c>
      <c r="V97" s="1">
        <f t="shared" si="29"/>
        <v>6.4883948499982136</v>
      </c>
      <c r="W97" s="1">
        <v>256.23520000000002</v>
      </c>
      <c r="X97" s="1">
        <v>261.00839999999999</v>
      </c>
      <c r="Y97" s="1">
        <v>278.28640000000001</v>
      </c>
      <c r="Z97" s="1">
        <v>290.12119999999999</v>
      </c>
      <c r="AA97" s="1">
        <v>262.28680000000003</v>
      </c>
      <c r="AB97" s="1">
        <v>267.97460000000001</v>
      </c>
      <c r="AC97" s="1" t="s">
        <v>57</v>
      </c>
      <c r="AD97" s="1">
        <f t="shared" si="30"/>
        <v>363</v>
      </c>
      <c r="AE97" s="1">
        <f t="shared" si="31"/>
        <v>600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145</v>
      </c>
      <c r="B98" s="15" t="s">
        <v>39</v>
      </c>
      <c r="C98" s="15"/>
      <c r="D98" s="15"/>
      <c r="E98" s="15"/>
      <c r="F98" s="15"/>
      <c r="G98" s="16">
        <v>0</v>
      </c>
      <c r="H98" s="15">
        <v>40</v>
      </c>
      <c r="I98" s="15" t="s">
        <v>33</v>
      </c>
      <c r="J98" s="15"/>
      <c r="K98" s="15">
        <f t="shared" si="26"/>
        <v>0</v>
      </c>
      <c r="L98" s="15"/>
      <c r="M98" s="15"/>
      <c r="N98" s="15"/>
      <c r="O98" s="15">
        <f t="shared" si="27"/>
        <v>0</v>
      </c>
      <c r="P98" s="17"/>
      <c r="Q98" s="17"/>
      <c r="R98" s="17"/>
      <c r="S98" s="17"/>
      <c r="T98" s="15"/>
      <c r="U98" s="15" t="e">
        <f t="shared" si="28"/>
        <v>#DIV/0!</v>
      </c>
      <c r="V98" s="15" t="e">
        <f t="shared" si="29"/>
        <v>#DIV/0!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 t="s">
        <v>64</v>
      </c>
      <c r="AD98" s="15">
        <f t="shared" si="30"/>
        <v>0</v>
      </c>
      <c r="AE98" s="15">
        <f t="shared" si="31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146</v>
      </c>
      <c r="B99" s="15" t="s">
        <v>32</v>
      </c>
      <c r="C99" s="15"/>
      <c r="D99" s="15"/>
      <c r="E99" s="15"/>
      <c r="F99" s="15"/>
      <c r="G99" s="16">
        <v>0</v>
      </c>
      <c r="H99" s="15">
        <v>60</v>
      </c>
      <c r="I99" s="15" t="s">
        <v>33</v>
      </c>
      <c r="J99" s="15"/>
      <c r="K99" s="15">
        <f t="shared" si="26"/>
        <v>0</v>
      </c>
      <c r="L99" s="15"/>
      <c r="M99" s="15"/>
      <c r="N99" s="15"/>
      <c r="O99" s="15">
        <f t="shared" si="27"/>
        <v>0</v>
      </c>
      <c r="P99" s="17"/>
      <c r="Q99" s="17"/>
      <c r="R99" s="17"/>
      <c r="S99" s="17"/>
      <c r="T99" s="15"/>
      <c r="U99" s="15" t="e">
        <f t="shared" si="28"/>
        <v>#DIV/0!</v>
      </c>
      <c r="V99" s="15" t="e">
        <f t="shared" si="29"/>
        <v>#DIV/0!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 t="s">
        <v>64</v>
      </c>
      <c r="AD99" s="15">
        <f t="shared" si="30"/>
        <v>0</v>
      </c>
      <c r="AE99" s="15">
        <f t="shared" si="31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147</v>
      </c>
      <c r="B100" s="1" t="s">
        <v>32</v>
      </c>
      <c r="C100" s="1">
        <v>-0.11</v>
      </c>
      <c r="D100" s="1">
        <v>55.484000000000002</v>
      </c>
      <c r="E100" s="1">
        <v>6.7320000000000002</v>
      </c>
      <c r="F100" s="1">
        <v>47.344000000000001</v>
      </c>
      <c r="G100" s="6">
        <v>1</v>
      </c>
      <c r="H100" s="1" t="e">
        <v>#N/A</v>
      </c>
      <c r="I100" s="1" t="s">
        <v>128</v>
      </c>
      <c r="J100" s="1">
        <v>11.95</v>
      </c>
      <c r="K100" s="1">
        <f t="shared" si="26"/>
        <v>-5.2179999999999991</v>
      </c>
      <c r="L100" s="1"/>
      <c r="M100" s="1"/>
      <c r="N100" s="1"/>
      <c r="O100" s="1">
        <f t="shared" si="27"/>
        <v>1.3464</v>
      </c>
      <c r="P100" s="5"/>
      <c r="Q100" s="5">
        <f>P100-R100</f>
        <v>0</v>
      </c>
      <c r="R100" s="5"/>
      <c r="S100" s="5"/>
      <c r="T100" s="1"/>
      <c r="U100" s="1">
        <f t="shared" si="28"/>
        <v>35.16339869281046</v>
      </c>
      <c r="V100" s="1">
        <f t="shared" si="29"/>
        <v>35.16339869281046</v>
      </c>
      <c r="W100" s="1">
        <v>1.8348</v>
      </c>
      <c r="X100" s="1">
        <v>4.734</v>
      </c>
      <c r="Y100" s="1">
        <v>2.8992</v>
      </c>
      <c r="Z100" s="1">
        <v>0</v>
      </c>
      <c r="AA100" s="1">
        <v>0</v>
      </c>
      <c r="AB100" s="1">
        <v>0</v>
      </c>
      <c r="AC100" s="1"/>
      <c r="AD100" s="1">
        <f t="shared" si="30"/>
        <v>0</v>
      </c>
      <c r="AE100" s="1">
        <f t="shared" si="31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9" t="s">
        <v>148</v>
      </c>
      <c r="B101" s="9" t="s">
        <v>39</v>
      </c>
      <c r="C101" s="9">
        <v>50.142000000000003</v>
      </c>
      <c r="D101" s="9"/>
      <c r="E101" s="14">
        <v>17</v>
      </c>
      <c r="F101" s="14">
        <v>31.141999999999999</v>
      </c>
      <c r="G101" s="10">
        <v>0</v>
      </c>
      <c r="H101" s="9" t="e">
        <v>#N/A</v>
      </c>
      <c r="I101" s="9" t="s">
        <v>51</v>
      </c>
      <c r="J101" s="9">
        <v>19</v>
      </c>
      <c r="K101" s="9">
        <f t="shared" ref="K101" si="36">E101-J101</f>
        <v>-2</v>
      </c>
      <c r="L101" s="9"/>
      <c r="M101" s="9"/>
      <c r="N101" s="9"/>
      <c r="O101" s="9">
        <f t="shared" si="27"/>
        <v>3.4</v>
      </c>
      <c r="P101" s="11"/>
      <c r="Q101" s="11"/>
      <c r="R101" s="11"/>
      <c r="S101" s="11"/>
      <c r="T101" s="9"/>
      <c r="U101" s="9">
        <f t="shared" si="28"/>
        <v>9.159411764705883</v>
      </c>
      <c r="V101" s="9">
        <f t="shared" si="29"/>
        <v>9.159411764705883</v>
      </c>
      <c r="W101" s="9">
        <v>2.7715999999999998</v>
      </c>
      <c r="X101" s="9">
        <v>2.3715999999999999</v>
      </c>
      <c r="Y101" s="9">
        <v>0.2</v>
      </c>
      <c r="Z101" s="9">
        <v>0</v>
      </c>
      <c r="AA101" s="9">
        <v>0</v>
      </c>
      <c r="AB101" s="9">
        <v>0</v>
      </c>
      <c r="AC101" s="9" t="s">
        <v>149</v>
      </c>
      <c r="AD101" s="9">
        <f t="shared" si="30"/>
        <v>0</v>
      </c>
      <c r="AE101" s="9">
        <f t="shared" si="31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101" xr:uid="{2A8F969B-8BF4-48F7-8FA3-ACE5778478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2024-08-28T06:05:17Z</dcterms:created>
  <dcterms:modified xsi:type="dcterms:W3CDTF">2024-08-29T07:26:32Z</dcterms:modified>
</cp:coreProperties>
</file>