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D164365-B669-4228-8810-2D341CA268F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Y403" i="1" s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X308" i="1"/>
  <c r="Y307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1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5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H596" i="1" s="1"/>
  <c r="P164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6" i="1" s="1"/>
  <c r="P153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39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596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586" i="1" s="1"/>
  <c r="Y23" i="1"/>
  <c r="X23" i="1"/>
  <c r="X590" i="1" s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590" i="1" s="1"/>
  <c r="Y60" i="1"/>
  <c r="Y64" i="1"/>
  <c r="Y74" i="1"/>
  <c r="Y80" i="1"/>
  <c r="Y88" i="1"/>
  <c r="Y94" i="1"/>
  <c r="Y100" i="1"/>
  <c r="Y107" i="1"/>
  <c r="Y115" i="1"/>
  <c r="Y124" i="1"/>
  <c r="Y130" i="1"/>
  <c r="Y140" i="1"/>
  <c r="Y144" i="1"/>
  <c r="Y151" i="1"/>
  <c r="Y155" i="1"/>
  <c r="Y161" i="1"/>
  <c r="Y168" i="1"/>
  <c r="Y176" i="1"/>
  <c r="Y182" i="1"/>
  <c r="I596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BP289" i="1"/>
  <c r="BN289" i="1"/>
  <c r="Z289" i="1"/>
  <c r="BP312" i="1"/>
  <c r="BN312" i="1"/>
  <c r="Z312" i="1"/>
  <c r="Z318" i="1" s="1"/>
  <c r="BP316" i="1"/>
  <c r="BN316" i="1"/>
  <c r="Z316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Y354" i="1"/>
  <c r="BP363" i="1"/>
  <c r="BN363" i="1"/>
  <c r="Z363" i="1"/>
  <c r="Y365" i="1"/>
  <c r="W596" i="1"/>
  <c r="Y378" i="1"/>
  <c r="BP369" i="1"/>
  <c r="BN369" i="1"/>
  <c r="Z369" i="1"/>
  <c r="Y379" i="1"/>
  <c r="BP373" i="1"/>
  <c r="BN373" i="1"/>
  <c r="Z373" i="1"/>
  <c r="H9" i="1"/>
  <c r="B596" i="1"/>
  <c r="X587" i="1"/>
  <c r="X588" i="1"/>
  <c r="Y24" i="1"/>
  <c r="Z26" i="1"/>
  <c r="BN26" i="1"/>
  <c r="Y587" i="1" s="1"/>
  <c r="BP26" i="1"/>
  <c r="Y588" i="1" s="1"/>
  <c r="Z28" i="1"/>
  <c r="BN28" i="1"/>
  <c r="Z30" i="1"/>
  <c r="BN30" i="1"/>
  <c r="Z34" i="1"/>
  <c r="BN34" i="1"/>
  <c r="C596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D596" i="1"/>
  <c r="Z69" i="1"/>
  <c r="Z74" i="1" s="1"/>
  <c r="BN69" i="1"/>
  <c r="Z71" i="1"/>
  <c r="BN71" i="1"/>
  <c r="Z72" i="1"/>
  <c r="BN72" i="1"/>
  <c r="Y75" i="1"/>
  <c r="Z78" i="1"/>
  <c r="Z79" i="1" s="1"/>
  <c r="BN78" i="1"/>
  <c r="Z82" i="1"/>
  <c r="Z88" i="1" s="1"/>
  <c r="BN82" i="1"/>
  <c r="BP82" i="1"/>
  <c r="Z84" i="1"/>
  <c r="BN84" i="1"/>
  <c r="Z86" i="1"/>
  <c r="BN86" i="1"/>
  <c r="Z92" i="1"/>
  <c r="Z93" i="1" s="1"/>
  <c r="BN92" i="1"/>
  <c r="Z96" i="1"/>
  <c r="BN96" i="1"/>
  <c r="BP96" i="1"/>
  <c r="Z98" i="1"/>
  <c r="BN98" i="1"/>
  <c r="Z103" i="1"/>
  <c r="Z107" i="1" s="1"/>
  <c r="BN103" i="1"/>
  <c r="BP103" i="1"/>
  <c r="Z105" i="1"/>
  <c r="BN105" i="1"/>
  <c r="Y108" i="1"/>
  <c r="Z111" i="1"/>
  <c r="Z115" i="1" s="1"/>
  <c r="BN111" i="1"/>
  <c r="Z113" i="1"/>
  <c r="BN113" i="1"/>
  <c r="F596" i="1"/>
  <c r="Z120" i="1"/>
  <c r="Z124" i="1" s="1"/>
  <c r="BN120" i="1"/>
  <c r="Z122" i="1"/>
  <c r="BN122" i="1"/>
  <c r="Y125" i="1"/>
  <c r="Z128" i="1"/>
  <c r="Z130" i="1" s="1"/>
  <c r="BN128" i="1"/>
  <c r="Z134" i="1"/>
  <c r="Z139" i="1" s="1"/>
  <c r="BN134" i="1"/>
  <c r="Z136" i="1"/>
  <c r="BN136" i="1"/>
  <c r="Z138" i="1"/>
  <c r="BN138" i="1"/>
  <c r="Z142" i="1"/>
  <c r="Z144" i="1" s="1"/>
  <c r="BN142" i="1"/>
  <c r="BP142" i="1"/>
  <c r="G596" i="1"/>
  <c r="Z149" i="1"/>
  <c r="Z150" i="1" s="1"/>
  <c r="BN149" i="1"/>
  <c r="Y150" i="1"/>
  <c r="Z153" i="1"/>
  <c r="Z155" i="1" s="1"/>
  <c r="BN153" i="1"/>
  <c r="BP153" i="1"/>
  <c r="Z159" i="1"/>
  <c r="Z160" i="1" s="1"/>
  <c r="BN159" i="1"/>
  <c r="Z164" i="1"/>
  <c r="Z167" i="1" s="1"/>
  <c r="BN164" i="1"/>
  <c r="BP164" i="1"/>
  <c r="Z166" i="1"/>
  <c r="BN166" i="1"/>
  <c r="Y167" i="1"/>
  <c r="Z170" i="1"/>
  <c r="Z175" i="1" s="1"/>
  <c r="BN170" i="1"/>
  <c r="BP170" i="1"/>
  <c r="Z172" i="1"/>
  <c r="BN172" i="1"/>
  <c r="Z174" i="1"/>
  <c r="BN174" i="1"/>
  <c r="Z178" i="1"/>
  <c r="BN178" i="1"/>
  <c r="BP178" i="1"/>
  <c r="Z180" i="1"/>
  <c r="BN180" i="1"/>
  <c r="Z186" i="1"/>
  <c r="BN186" i="1"/>
  <c r="BP188" i="1"/>
  <c r="BN188" i="1"/>
  <c r="Z188" i="1"/>
  <c r="BP192" i="1"/>
  <c r="BN192" i="1"/>
  <c r="Z192" i="1"/>
  <c r="Y205" i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1" i="1"/>
  <c r="Y238" i="1"/>
  <c r="BP233" i="1"/>
  <c r="BN233" i="1"/>
  <c r="Z233" i="1"/>
  <c r="Z238" i="1" s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Z262" i="1" s="1"/>
  <c r="BP259" i="1"/>
  <c r="BN259" i="1"/>
  <c r="Z259" i="1"/>
  <c r="BP268" i="1"/>
  <c r="BN268" i="1"/>
  <c r="Z268" i="1"/>
  <c r="BP282" i="1"/>
  <c r="BN282" i="1"/>
  <c r="Z282" i="1"/>
  <c r="Y284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Z307" i="1" s="1"/>
  <c r="BP314" i="1"/>
  <c r="BN314" i="1"/>
  <c r="Z314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J596" i="1"/>
  <c r="Y200" i="1"/>
  <c r="M596" i="1"/>
  <c r="Y262" i="1"/>
  <c r="U596" i="1"/>
  <c r="Y319" i="1"/>
  <c r="Y318" i="1"/>
  <c r="BP322" i="1"/>
  <c r="BN322" i="1"/>
  <c r="Z322" i="1"/>
  <c r="Z325" i="1" s="1"/>
  <c r="BP330" i="1"/>
  <c r="BN330" i="1"/>
  <c r="Z330" i="1"/>
  <c r="Z340" i="1"/>
  <c r="BP338" i="1"/>
  <c r="BN338" i="1"/>
  <c r="Z338" i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Z364" i="1" s="1"/>
  <c r="BP371" i="1"/>
  <c r="BN371" i="1"/>
  <c r="Z371" i="1"/>
  <c r="BP375" i="1"/>
  <c r="BN375" i="1"/>
  <c r="Z375" i="1"/>
  <c r="Z389" i="1"/>
  <c r="BP387" i="1"/>
  <c r="BN387" i="1"/>
  <c r="Z387" i="1"/>
  <c r="Y394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Z483" i="1"/>
  <c r="BP481" i="1"/>
  <c r="BN481" i="1"/>
  <c r="Z481" i="1"/>
  <c r="Y483" i="1"/>
  <c r="BP512" i="1"/>
  <c r="BN512" i="1"/>
  <c r="Z512" i="1"/>
  <c r="Y516" i="1"/>
  <c r="BP520" i="1"/>
  <c r="BN520" i="1"/>
  <c r="Z520" i="1"/>
  <c r="Z522" i="1" s="1"/>
  <c r="Y522" i="1"/>
  <c r="BP377" i="1"/>
  <c r="BN377" i="1"/>
  <c r="Z377" i="1"/>
  <c r="Y384" i="1"/>
  <c r="BP381" i="1"/>
  <c r="BN381" i="1"/>
  <c r="Z381" i="1"/>
  <c r="Z383" i="1" s="1"/>
  <c r="BP393" i="1"/>
  <c r="BN393" i="1"/>
  <c r="Z393" i="1"/>
  <c r="Z394" i="1" s="1"/>
  <c r="Y395" i="1"/>
  <c r="BP399" i="1"/>
  <c r="BN399" i="1"/>
  <c r="Z399" i="1"/>
  <c r="Z402" i="1" s="1"/>
  <c r="Z415" i="1"/>
  <c r="BP411" i="1"/>
  <c r="BN411" i="1"/>
  <c r="Z411" i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BP496" i="1"/>
  <c r="BN496" i="1"/>
  <c r="Z496" i="1"/>
  <c r="BP500" i="1"/>
  <c r="BN500" i="1"/>
  <c r="Z50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X596" i="1"/>
  <c r="Y402" i="1"/>
  <c r="Y596" i="1"/>
  <c r="Y426" i="1"/>
  <c r="Y463" i="1"/>
  <c r="BP462" i="1"/>
  <c r="Y464" i="1"/>
  <c r="Y473" i="1"/>
  <c r="BP466" i="1"/>
  <c r="BN466" i="1"/>
  <c r="Z466" i="1"/>
  <c r="Z472" i="1" s="1"/>
  <c r="BP470" i="1"/>
  <c r="BN470" i="1"/>
  <c r="Z470" i="1"/>
  <c r="BP494" i="1"/>
  <c r="BN494" i="1"/>
  <c r="Z494" i="1"/>
  <c r="BP498" i="1"/>
  <c r="BN498" i="1"/>
  <c r="Z498" i="1"/>
  <c r="Z502" i="1" s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Y589" i="1" l="1"/>
  <c r="Z554" i="1"/>
  <c r="Z516" i="1"/>
  <c r="Z566" i="1"/>
  <c r="Z292" i="1"/>
  <c r="Z250" i="1"/>
  <c r="Z216" i="1"/>
  <c r="Z181" i="1"/>
  <c r="Z99" i="1"/>
  <c r="Y586" i="1"/>
  <c r="X589" i="1"/>
  <c r="Z378" i="1"/>
  <c r="Z353" i="1"/>
  <c r="Z347" i="1"/>
  <c r="Z283" i="1"/>
  <c r="Z230" i="1"/>
  <c r="Z538" i="1"/>
  <c r="Z334" i="1"/>
  <c r="Z194" i="1"/>
  <c r="Z36" i="1"/>
  <c r="Z591" i="1" s="1"/>
  <c r="Z271" i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<sst xmlns="http://schemas.openxmlformats.org/spreadsheetml/2006/main" count="2403" uniqueCount="764">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</sst>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6" zoomScaleNormal="100" zoomScaleSheetLayoutView="100" workbookViewId="0">
      <selection activeCell="AA592" sqref="AA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6" t="s">
        <v>0</v>
      </c>
      <c r="E1" s="409"/>
      <c r="F1" s="409"/>
      <c r="G1" s="12" t="s">
        <v>1</v>
      </c>
      <c r="H1" s="466" t="s">
        <v>2</v>
      </c>
      <c r="I1" s="409"/>
      <c r="J1" s="409"/>
      <c r="K1" s="409"/>
      <c r="L1" s="409"/>
      <c r="M1" s="409"/>
      <c r="N1" s="409"/>
      <c r="O1" s="409"/>
      <c r="P1" s="409"/>
      <c r="Q1" s="409"/>
      <c r="R1" s="408" t="s">
        <v>3</v>
      </c>
      <c r="S1" s="409"/>
      <c r="T1" s="4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31" t="s">
        <v>8</v>
      </c>
      <c r="B5" s="412"/>
      <c r="C5" s="413"/>
      <c r="D5" s="473"/>
      <c r="E5" s="474"/>
      <c r="F5" s="717" t="s">
        <v>9</v>
      </c>
      <c r="G5" s="413"/>
      <c r="H5" s="473"/>
      <c r="I5" s="656"/>
      <c r="J5" s="656"/>
      <c r="K5" s="656"/>
      <c r="L5" s="656"/>
      <c r="M5" s="474"/>
      <c r="N5" s="58"/>
      <c r="P5" s="24" t="s">
        <v>10</v>
      </c>
      <c r="Q5" s="733">
        <v>45528</v>
      </c>
      <c r="R5" s="530"/>
      <c r="T5" s="573" t="s">
        <v>11</v>
      </c>
      <c r="U5" s="382"/>
      <c r="V5" s="577" t="s">
        <v>12</v>
      </c>
      <c r="W5" s="530"/>
      <c r="AB5" s="51"/>
      <c r="AC5" s="51"/>
      <c r="AD5" s="51"/>
      <c r="AE5" s="51"/>
    </row>
    <row r="6" spans="1:32" s="367" customFormat="1" ht="24" customHeight="1" x14ac:dyDescent="0.2">
      <c r="A6" s="531" t="s">
        <v>13</v>
      </c>
      <c r="B6" s="412"/>
      <c r="C6" s="413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30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3" t="s">
        <v>17</v>
      </c>
      <c r="W6" s="432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81"/>
      <c r="U7" s="382"/>
      <c r="V7" s="644"/>
      <c r="W7" s="645"/>
      <c r="AB7" s="51"/>
      <c r="AC7" s="51"/>
      <c r="AD7" s="51"/>
      <c r="AE7" s="51"/>
    </row>
    <row r="8" spans="1:32" s="367" customFormat="1" ht="25.5" customHeight="1" x14ac:dyDescent="0.2">
      <c r="A8" s="759" t="s">
        <v>18</v>
      </c>
      <c r="B8" s="392"/>
      <c r="C8" s="393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7">
        <v>0.41666666666666669</v>
      </c>
      <c r="R8" s="446"/>
      <c r="T8" s="381"/>
      <c r="U8" s="382"/>
      <c r="V8" s="644"/>
      <c r="W8" s="645"/>
      <c r="AB8" s="51"/>
      <c r="AC8" s="51"/>
      <c r="AD8" s="51"/>
      <c r="AE8" s="51"/>
    </row>
    <row r="9" spans="1:32" s="36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50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65"/>
      <c r="P9" s="26" t="s">
        <v>20</v>
      </c>
      <c r="Q9" s="524"/>
      <c r="R9" s="525"/>
      <c r="T9" s="381"/>
      <c r="U9" s="38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50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7" t="str">
        <f>IFERROR(VLOOKUP($D$10,Proxy,2,FALSE),"")</f>
        <v/>
      </c>
      <c r="I10" s="381"/>
      <c r="J10" s="381"/>
      <c r="K10" s="381"/>
      <c r="L10" s="381"/>
      <c r="M10" s="381"/>
      <c r="N10" s="366"/>
      <c r="P10" s="26" t="s">
        <v>21</v>
      </c>
      <c r="Q10" s="584"/>
      <c r="R10" s="585"/>
      <c r="U10" s="24" t="s">
        <v>22</v>
      </c>
      <c r="V10" s="431" t="s">
        <v>23</v>
      </c>
      <c r="W10" s="432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9"/>
      <c r="R11" s="530"/>
      <c r="U11" s="24" t="s">
        <v>26</v>
      </c>
      <c r="V11" s="686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69" t="s">
        <v>28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2"/>
      <c r="P12" s="24" t="s">
        <v>29</v>
      </c>
      <c r="Q12" s="537"/>
      <c r="R12" s="446"/>
      <c r="S12" s="23"/>
      <c r="U12" s="24"/>
      <c r="V12" s="409"/>
      <c r="W12" s="381"/>
      <c r="AB12" s="51"/>
      <c r="AC12" s="51"/>
      <c r="AD12" s="51"/>
      <c r="AE12" s="51"/>
    </row>
    <row r="13" spans="1:32" s="367" customFormat="1" ht="23.25" customHeight="1" x14ac:dyDescent="0.2">
      <c r="A13" s="569" t="s">
        <v>30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2"/>
      <c r="O13" s="26"/>
      <c r="P13" s="26" t="s">
        <v>31</v>
      </c>
      <c r="Q13" s="686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69" t="s">
        <v>32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02" t="s">
        <v>33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3"/>
      <c r="P15" s="560" t="s">
        <v>34</v>
      </c>
      <c r="Q15" s="409"/>
      <c r="R15" s="409"/>
      <c r="S15" s="409"/>
      <c r="T15" s="4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35</v>
      </c>
      <c r="B17" s="428" t="s">
        <v>36</v>
      </c>
      <c r="C17" s="548" t="s">
        <v>37</v>
      </c>
      <c r="D17" s="428" t="s">
        <v>38</v>
      </c>
      <c r="E17" s="502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28" t="s">
        <v>49</v>
      </c>
      <c r="Q17" s="501"/>
      <c r="R17" s="501"/>
      <c r="S17" s="501"/>
      <c r="T17" s="502"/>
      <c r="U17" s="758" t="s">
        <v>50</v>
      </c>
      <c r="V17" s="413"/>
      <c r="W17" s="428" t="s">
        <v>51</v>
      </c>
      <c r="X17" s="428" t="s">
        <v>52</v>
      </c>
      <c r="Y17" s="756" t="s">
        <v>53</v>
      </c>
      <c r="Z17" s="428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2"/>
      <c r="AF17" s="713"/>
      <c r="AG17" s="513"/>
      <c r="BD17" s="621" t="s">
        <v>59</v>
      </c>
    </row>
    <row r="18" spans="1:68" ht="14.25" customHeight="1" x14ac:dyDescent="0.2">
      <c r="A18" s="429"/>
      <c r="B18" s="429"/>
      <c r="C18" s="429"/>
      <c r="D18" s="503"/>
      <c r="E18" s="505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9"/>
      <c r="X18" s="429"/>
      <c r="Y18" s="757"/>
      <c r="Z18" s="429"/>
      <c r="AA18" s="636"/>
      <c r="AB18" s="636"/>
      <c r="AC18" s="636"/>
      <c r="AD18" s="714"/>
      <c r="AE18" s="715"/>
      <c r="AF18" s="716"/>
      <c r="AG18" s="514"/>
      <c r="BD18" s="381"/>
    </row>
    <row r="19" spans="1:68" ht="27.75" customHeight="1" x14ac:dyDescent="0.2">
      <c r="A19" s="441" t="s">
        <v>62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9"/>
      <c r="AB20" s="369"/>
      <c r="AC20" s="369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1" t="s">
        <v>107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9"/>
      <c r="AB51" s="369"/>
      <c r="AC51" s="369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950</v>
      </c>
      <c r="Y54" s="375">
        <f t="shared" si="6"/>
        <v>950.40000000000009</v>
      </c>
      <c r="Z54" s="36">
        <f>IFERROR(IF(Y54=0,"",ROUNDUP(Y54/H54,0)*0.02175),"")</f>
        <v>1.9139999999999999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992.22222222222217</v>
      </c>
      <c r="BN54" s="64">
        <f t="shared" si="8"/>
        <v>992.64</v>
      </c>
      <c r="BO54" s="64">
        <f t="shared" si="9"/>
        <v>1.5707671957671956</v>
      </c>
      <c r="BP54" s="64">
        <f t="shared" si="10"/>
        <v>1.5714285714285714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459</v>
      </c>
      <c r="Y55" s="375">
        <f t="shared" si="6"/>
        <v>459.2</v>
      </c>
      <c r="Z55" s="36">
        <f>IFERROR(IF(Y55=0,"",ROUNDUP(Y55/H55,0)*0.02175),"")</f>
        <v>0.89174999999999993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478.67142857142858</v>
      </c>
      <c r="BN55" s="64">
        <f t="shared" si="8"/>
        <v>478.88000000000005</v>
      </c>
      <c r="BO55" s="64">
        <f t="shared" si="9"/>
        <v>0.73182397959183676</v>
      </c>
      <c r="BP55" s="64">
        <f t="shared" si="10"/>
        <v>0.7321428571428571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128.94510582010582</v>
      </c>
      <c r="Y59" s="376">
        <f>IFERROR(Y53/H53,"0")+IFERROR(Y54/H54,"0")+IFERROR(Y55/H55,"0")+IFERROR(Y56/H56,"0")+IFERROR(Y57/H57,"0")+IFERROR(Y58/H58,"0")</f>
        <v>129</v>
      </c>
      <c r="Z59" s="376">
        <f>IFERROR(IF(Z53="",0,Z53),"0")+IFERROR(IF(Z54="",0,Z54),"0")+IFERROR(IF(Z55="",0,Z55),"0")+IFERROR(IF(Z56="",0,Z56),"0")+IFERROR(IF(Z57="",0,Z57),"0")+IFERROR(IF(Z58="",0,Z58),"0")</f>
        <v>2.8057499999999997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1409</v>
      </c>
      <c r="Y60" s="376">
        <f>IFERROR(SUM(Y53:Y58),"0")</f>
        <v>1409.6000000000001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9"/>
      <c r="AB66" s="369"/>
      <c r="AC66" s="369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185</v>
      </c>
      <c r="Y68" s="375">
        <f t="shared" ref="Y68:Y73" si="11">IFERROR(IF(X68="",0,CEILING((X68/$H68),1)*$H68),"")</f>
        <v>194.4</v>
      </c>
      <c r="Z68" s="36">
        <f>IFERROR(IF(Y68=0,"",ROUNDUP(Y68/H68,0)*0.02175),"")</f>
        <v>0.39149999999999996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193.22222222222217</v>
      </c>
      <c r="BN68" s="64">
        <f t="shared" ref="BN68:BN73" si="13">IFERROR(Y68*I68/H68,"0")</f>
        <v>203.03999999999996</v>
      </c>
      <c r="BO68" s="64">
        <f t="shared" ref="BO68:BO73" si="14">IFERROR(1/J68*(X68/H68),"0")</f>
        <v>0.30588624338624337</v>
      </c>
      <c r="BP68" s="64">
        <f t="shared" ref="BP68:BP73" si="15">IFERROR(1/J68*(Y68/H68),"0")</f>
        <v>0.3214285714285714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2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17.12962962962963</v>
      </c>
      <c r="Y74" s="376">
        <f>IFERROR(Y68/H68,"0")+IFERROR(Y69/H69,"0")+IFERROR(Y70/H70,"0")+IFERROR(Y71/H71,"0")+IFERROR(Y72/H72,"0")+IFERROR(Y73/H73,"0")</f>
        <v>18</v>
      </c>
      <c r="Z74" s="376">
        <f>IFERROR(IF(Z68="",0,Z68),"0")+IFERROR(IF(Z69="",0,Z69),"0")+IFERROR(IF(Z70="",0,Z70),"0")+IFERROR(IF(Z71="",0,Z71),"0")+IFERROR(IF(Z72="",0,Z72),"0")+IFERROR(IF(Z73="",0,Z73),"0")</f>
        <v>0.39149999999999996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185</v>
      </c>
      <c r="Y75" s="376">
        <f>IFERROR(SUM(Y68:Y73),"0")</f>
        <v>194.4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126</v>
      </c>
      <c r="Y97" s="375">
        <f>IFERROR(IF(X97="",0,CEILING((X97/$H97),1)*$H97),"")</f>
        <v>126</v>
      </c>
      <c r="Z97" s="36">
        <f>IFERROR(IF(Y97=0,"",ROUNDUP(Y97/H97,0)*0.02175),"")</f>
        <v>0.32624999999999998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134.45999999999998</v>
      </c>
      <c r="BN97" s="64">
        <f>IFERROR(Y97*I97/H97,"0")</f>
        <v>134.45999999999998</v>
      </c>
      <c r="BO97" s="64">
        <f>IFERROR(1/J97*(X97/H97),"0")</f>
        <v>0.26785714285714285</v>
      </c>
      <c r="BP97" s="64">
        <f>IFERROR(1/J97*(Y97/H97),"0")</f>
        <v>0.26785714285714285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15</v>
      </c>
      <c r="Y99" s="376">
        <f>IFERROR(Y96/H96,"0")+IFERROR(Y97/H97,"0")+IFERROR(Y98/H98,"0")</f>
        <v>15</v>
      </c>
      <c r="Z99" s="376">
        <f>IFERROR(IF(Z96="",0,Z96),"0")+IFERROR(IF(Z97="",0,Z97),"0")+IFERROR(IF(Z98="",0,Z98),"0")</f>
        <v>0.32624999999999998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126</v>
      </c>
      <c r="Y100" s="376">
        <f>IFERROR(SUM(Y96:Y98),"0")</f>
        <v>126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9"/>
      <c r="AB101" s="369"/>
      <c r="AC101" s="369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328</v>
      </c>
      <c r="Y103" s="375">
        <f>IFERROR(IF(X103="",0,CEILING((X103/$H103),1)*$H103),"")</f>
        <v>334.8</v>
      </c>
      <c r="Z103" s="36">
        <f>IFERROR(IF(Y103=0,"",ROUNDUP(Y103/H103,0)*0.02175),"")</f>
        <v>0.6742499999999999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342.57777777777773</v>
      </c>
      <c r="BN103" s="64">
        <f>IFERROR(Y103*I103/H103,"0")</f>
        <v>349.67999999999995</v>
      </c>
      <c r="BO103" s="64">
        <f>IFERROR(1/J103*(X103/H103),"0")</f>
        <v>0.54232804232804221</v>
      </c>
      <c r="BP103" s="64">
        <f>IFERROR(1/J103*(Y103/H103),"0")</f>
        <v>0.55357142857142849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86</v>
      </c>
      <c r="Y106" s="375">
        <f>IFERROR(IF(X106="",0,CEILING((X106/$H106),1)*$H106),"")</f>
        <v>90</v>
      </c>
      <c r="Z106" s="36">
        <f>IFERROR(IF(Y106=0,"",ROUNDUP(Y106/H106,0)*0.00937),"")</f>
        <v>0.18740000000000001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90.013333333333335</v>
      </c>
      <c r="BN106" s="64">
        <f>IFERROR(Y106*I106/H106,"0")</f>
        <v>94.199999999999989</v>
      </c>
      <c r="BO106" s="64">
        <f>IFERROR(1/J106*(X106/H106),"0")</f>
        <v>0.15925925925925927</v>
      </c>
      <c r="BP106" s="64">
        <f>IFERROR(1/J106*(Y106/H106),"0")</f>
        <v>0.16666666666666666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49.481481481481481</v>
      </c>
      <c r="Y107" s="376">
        <f>IFERROR(Y103/H103,"0")+IFERROR(Y104/H104,"0")+IFERROR(Y105/H105,"0")+IFERROR(Y106/H106,"0")</f>
        <v>51</v>
      </c>
      <c r="Z107" s="376">
        <f>IFERROR(IF(Z103="",0,Z103),"0")+IFERROR(IF(Z104="",0,Z104),"0")+IFERROR(IF(Z105="",0,Z105),"0")+IFERROR(IF(Z106="",0,Z106),"0")</f>
        <v>0.86164999999999992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414</v>
      </c>
      <c r="Y108" s="376">
        <f>IFERROR(SUM(Y103:Y106),"0")</f>
        <v>424.8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373</v>
      </c>
      <c r="Y111" s="375">
        <f>IFERROR(IF(X111="",0,CEILING((X111/$H111),1)*$H111),"")</f>
        <v>378</v>
      </c>
      <c r="Z111" s="36">
        <f>IFERROR(IF(Y111=0,"",ROUNDUP(Y111/H111,0)*0.02175),"")</f>
        <v>0.9787499999999999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398.04428571428571</v>
      </c>
      <c r="BN111" s="64">
        <f>IFERROR(Y111*I111/H111,"0")</f>
        <v>403.38</v>
      </c>
      <c r="BO111" s="64">
        <f>IFERROR(1/J111*(X111/H111),"0")</f>
        <v>0.79294217687074831</v>
      </c>
      <c r="BP111" s="64">
        <f>IFERROR(1/J111*(Y111/H111),"0")</f>
        <v>0.80357142857142849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46</v>
      </c>
      <c r="Y112" s="375">
        <f>IFERROR(IF(X112="",0,CEILING((X112/$H112),1)*$H112),"")</f>
        <v>48.6</v>
      </c>
      <c r="Z112" s="36">
        <f>IFERROR(IF(Y112=0,"",ROUNDUP(Y112/H112,0)*0.00753),"")</f>
        <v>0.13553999999999999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50.634074074074064</v>
      </c>
      <c r="BN112" s="64">
        <f>IFERROR(Y112*I112/H112,"0")</f>
        <v>53.495999999999995</v>
      </c>
      <c r="BO112" s="64">
        <f>IFERROR(1/J112*(X112/H112),"0")</f>
        <v>0.10921177587844252</v>
      </c>
      <c r="BP112" s="64">
        <f>IFERROR(1/J112*(Y112/H112),"0")</f>
        <v>0.11538461538461538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139</v>
      </c>
      <c r="Y114" s="375">
        <f>IFERROR(IF(X114="",0,CEILING((X114/$H114),1)*$H114),"")</f>
        <v>140.4</v>
      </c>
      <c r="Z114" s="36">
        <f>IFERROR(IF(Y114=0,"",ROUNDUP(Y114/H114,0)*0.00937),"")</f>
        <v>0.48724000000000001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153.82666666666665</v>
      </c>
      <c r="BN114" s="64">
        <f>IFERROR(Y114*I114/H114,"0")</f>
        <v>155.37599999999998</v>
      </c>
      <c r="BO114" s="64">
        <f>IFERROR(1/J114*(X114/H114),"0")</f>
        <v>0.42901234567901231</v>
      </c>
      <c r="BP114" s="64">
        <f>IFERROR(1/J114*(Y114/H114),"0")</f>
        <v>0.43333333333333335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112.92328042328042</v>
      </c>
      <c r="Y115" s="376">
        <f>IFERROR(Y110/H110,"0")+IFERROR(Y111/H111,"0")+IFERROR(Y112/H112,"0")+IFERROR(Y113/H113,"0")+IFERROR(Y114/H114,"0")</f>
        <v>115</v>
      </c>
      <c r="Z115" s="376">
        <f>IFERROR(IF(Z110="",0,Z110),"0")+IFERROR(IF(Z111="",0,Z111),"0")+IFERROR(IF(Z112="",0,Z112),"0")+IFERROR(IF(Z113="",0,Z113),"0")+IFERROR(IF(Z114="",0,Z114),"0")</f>
        <v>1.6015299999999999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558</v>
      </c>
      <c r="Y116" s="376">
        <f>IFERROR(SUM(Y110:Y114),"0")</f>
        <v>567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9"/>
      <c r="AB117" s="369"/>
      <c r="AC117" s="369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546</v>
      </c>
      <c r="Y120" s="375">
        <f>IFERROR(IF(X120="",0,CEILING((X120/$H120),1)*$H120),"")</f>
        <v>548.79999999999995</v>
      </c>
      <c r="Z120" s="36">
        <f>IFERROR(IF(Y120=0,"",ROUNDUP(Y120/H120,0)*0.02175),"")</f>
        <v>1.06575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569.4</v>
      </c>
      <c r="BN120" s="64">
        <f>IFERROR(Y120*I120/H120,"0")</f>
        <v>572.31999999999994</v>
      </c>
      <c r="BO120" s="64">
        <f>IFERROR(1/J120*(X120/H120),"0")</f>
        <v>0.87053571428571419</v>
      </c>
      <c r="BP120" s="64">
        <f>IFERROR(1/J120*(Y120/H120),"0")</f>
        <v>0.875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96</v>
      </c>
      <c r="Y122" s="375">
        <f>IFERROR(IF(X122="",0,CEILING((X122/$H122),1)*$H122),"")</f>
        <v>99</v>
      </c>
      <c r="Z122" s="36">
        <f>IFERROR(IF(Y122=0,"",ROUNDUP(Y122/H122,0)*0.00937),"")</f>
        <v>0.20613999999999999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101.12</v>
      </c>
      <c r="BN122" s="64">
        <f>IFERROR(Y122*I122/H122,"0")</f>
        <v>104.28000000000002</v>
      </c>
      <c r="BO122" s="64">
        <f>IFERROR(1/J122*(X122/H122),"0")</f>
        <v>0.17777777777777776</v>
      </c>
      <c r="BP122" s="64">
        <f>IFERROR(1/J122*(Y122/H122),"0")</f>
        <v>0.18333333333333332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70.083333333333329</v>
      </c>
      <c r="Y124" s="376">
        <f>IFERROR(Y119/H119,"0")+IFERROR(Y120/H120,"0")+IFERROR(Y121/H121,"0")+IFERROR(Y122/H122,"0")+IFERROR(Y123/H123,"0")</f>
        <v>71</v>
      </c>
      <c r="Z124" s="376">
        <f>IFERROR(IF(Z119="",0,Z119),"0")+IFERROR(IF(Z120="",0,Z120),"0")+IFERROR(IF(Z121="",0,Z121),"0")+IFERROR(IF(Z122="",0,Z122),"0")+IFERROR(IF(Z123="",0,Z123),"0")</f>
        <v>1.27189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642</v>
      </c>
      <c r="Y125" s="376">
        <f>IFERROR(SUM(Y119:Y123),"0")</f>
        <v>647.79999999999995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52</v>
      </c>
      <c r="Y127" s="375">
        <f>IFERROR(IF(X127="",0,CEILING((X127/$H127),1)*$H127),"")</f>
        <v>54</v>
      </c>
      <c r="Z127" s="36">
        <f>IFERROR(IF(Y127=0,"",ROUNDUP(Y127/H127,0)*0.02175),"")</f>
        <v>0.10874999999999999</v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54.311111111111103</v>
      </c>
      <c r="BN127" s="64">
        <f>IFERROR(Y127*I127/H127,"0")</f>
        <v>56.4</v>
      </c>
      <c r="BO127" s="64">
        <f>IFERROR(1/J127*(X127/H127),"0")</f>
        <v>0.10030864197530864</v>
      </c>
      <c r="BP127" s="64">
        <f>IFERROR(1/J127*(Y127/H127),"0")</f>
        <v>0.10416666666666666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4.8148148148148149</v>
      </c>
      <c r="Y130" s="376">
        <f>IFERROR(Y127/H127,"0")+IFERROR(Y128/H128,"0")+IFERROR(Y129/H129,"0")</f>
        <v>5</v>
      </c>
      <c r="Z130" s="376">
        <f>IFERROR(IF(Z127="",0,Z127),"0")+IFERROR(IF(Z128="",0,Z128),"0")+IFERROR(IF(Z129="",0,Z129),"0")</f>
        <v>0.10874999999999999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52</v>
      </c>
      <c r="Y131" s="376">
        <f>IFERROR(SUM(Y127:Y129),"0")</f>
        <v>54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413</v>
      </c>
      <c r="Y133" s="375">
        <f t="shared" ref="Y133:Y138" si="21">IFERROR(IF(X133="",0,CEILING((X133/$H133),1)*$H133),"")</f>
        <v>420</v>
      </c>
      <c r="Z133" s="36">
        <f>IFERROR(IF(Y133=0,"",ROUNDUP(Y133/H133,0)*0.02175),"")</f>
        <v>1.0874999999999999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440.435</v>
      </c>
      <c r="BN133" s="64">
        <f t="shared" ref="BN133:BN138" si="23">IFERROR(Y133*I133/H133,"0")</f>
        <v>447.9</v>
      </c>
      <c r="BO133" s="64">
        <f t="shared" ref="BO133:BO138" si="24">IFERROR(1/J133*(X133/H133),"0")</f>
        <v>0.87797619047619035</v>
      </c>
      <c r="BP133" s="64">
        <f t="shared" ref="BP133:BP138" si="25">IFERROR(1/J133*(Y133/H133),"0")</f>
        <v>0.89285714285714279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76</v>
      </c>
      <c r="Y136" s="375">
        <f t="shared" si="21"/>
        <v>78.300000000000011</v>
      </c>
      <c r="Z136" s="36">
        <f>IFERROR(IF(Y136=0,"",ROUNDUP(Y136/H136,0)*0.00753),"")</f>
        <v>0.21837000000000001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83.65629629629629</v>
      </c>
      <c r="BN136" s="64">
        <f t="shared" si="23"/>
        <v>86.188000000000017</v>
      </c>
      <c r="BO136" s="64">
        <f t="shared" si="24"/>
        <v>0.18043684710351374</v>
      </c>
      <c r="BP136" s="64">
        <f t="shared" si="25"/>
        <v>0.1858974358974359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77.31481481481481</v>
      </c>
      <c r="Y139" s="376">
        <f>IFERROR(Y133/H133,"0")+IFERROR(Y134/H134,"0")+IFERROR(Y135/H135,"0")+IFERROR(Y136/H136,"0")+IFERROR(Y137/H137,"0")+IFERROR(Y138/H138,"0")</f>
        <v>79</v>
      </c>
      <c r="Z139" s="376">
        <f>IFERROR(IF(Z133="",0,Z133),"0")+IFERROR(IF(Z134="",0,Z134),"0")+IFERROR(IF(Z135="",0,Z135),"0")+IFERROR(IF(Z136="",0,Z136),"0")+IFERROR(IF(Z137="",0,Z137),"0")+IFERROR(IF(Z138="",0,Z138),"0")</f>
        <v>1.3058699999999999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489</v>
      </c>
      <c r="Y140" s="376">
        <f>IFERROR(SUM(Y133:Y138),"0")</f>
        <v>498.3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9"/>
      <c r="AB146" s="369"/>
      <c r="AC146" s="369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9"/>
      <c r="AB162" s="369"/>
      <c r="AC162" s="369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64</v>
      </c>
      <c r="Y178" s="375">
        <f>IFERROR(IF(X178="",0,CEILING((X178/$H178),1)*$H178),"")</f>
        <v>67.2</v>
      </c>
      <c r="Z178" s="36">
        <f>IFERROR(IF(Y178=0,"",ROUNDUP(Y178/H178,0)*0.02175),"")</f>
        <v>0.17399999999999999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68.297142857142859</v>
      </c>
      <c r="BN178" s="64">
        <f>IFERROR(Y178*I178/H178,"0")</f>
        <v>71.712000000000003</v>
      </c>
      <c r="BO178" s="64">
        <f>IFERROR(1/J178*(X178/H178),"0")</f>
        <v>0.13605442176870747</v>
      </c>
      <c r="BP178" s="64">
        <f>IFERROR(1/J178*(Y178/H178),"0")</f>
        <v>0.14285714285714285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7.6190476190476186</v>
      </c>
      <c r="Y181" s="376">
        <f>IFERROR(Y178/H178,"0")+IFERROR(Y179/H179,"0")+IFERROR(Y180/H180,"0")</f>
        <v>8</v>
      </c>
      <c r="Z181" s="376">
        <f>IFERROR(IF(Z178="",0,Z178),"0")+IFERROR(IF(Z179="",0,Z179),"0")+IFERROR(IF(Z180="",0,Z180),"0")</f>
        <v>0.17399999999999999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64</v>
      </c>
      <c r="Y182" s="376">
        <f>IFERROR(SUM(Y178:Y180),"0")</f>
        <v>67.2</v>
      </c>
      <c r="Z182" s="37"/>
      <c r="AA182" s="377"/>
      <c r="AB182" s="377"/>
      <c r="AC182" s="377"/>
    </row>
    <row r="183" spans="1:68" ht="27.75" customHeight="1" x14ac:dyDescent="0.2">
      <c r="A183" s="441" t="s">
        <v>253</v>
      </c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9"/>
      <c r="AB184" s="369"/>
      <c r="AC184" s="369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263</v>
      </c>
      <c r="Y189" s="375">
        <f t="shared" si="26"/>
        <v>264.60000000000002</v>
      </c>
      <c r="Z189" s="36">
        <f>IFERROR(IF(Y189=0,"",ROUNDUP(Y189/H189,0)*0.00502),"")</f>
        <v>0.63251999999999997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279.28095238095239</v>
      </c>
      <c r="BN189" s="64">
        <f t="shared" si="28"/>
        <v>280.97999999999996</v>
      </c>
      <c r="BO189" s="64">
        <f t="shared" si="29"/>
        <v>0.53520553520553527</v>
      </c>
      <c r="BP189" s="64">
        <f t="shared" si="30"/>
        <v>0.53846153846153855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152</v>
      </c>
      <c r="Y191" s="375">
        <f t="shared" si="26"/>
        <v>153.30000000000001</v>
      </c>
      <c r="Z191" s="36">
        <f>IFERROR(IF(Y191=0,"",ROUNDUP(Y191/H191,0)*0.00502),"")</f>
        <v>0.36646000000000001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159.23809523809524</v>
      </c>
      <c r="BN191" s="64">
        <f t="shared" si="28"/>
        <v>160.60000000000002</v>
      </c>
      <c r="BO191" s="64">
        <f t="shared" si="29"/>
        <v>0.30932030932030935</v>
      </c>
      <c r="BP191" s="64">
        <f t="shared" si="30"/>
        <v>0.31196581196581202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197.61904761904759</v>
      </c>
      <c r="Y194" s="376">
        <f>IFERROR(Y186/H186,"0")+IFERROR(Y187/H187,"0")+IFERROR(Y188/H188,"0")+IFERROR(Y189/H189,"0")+IFERROR(Y190/H190,"0")+IFERROR(Y191/H191,"0")+IFERROR(Y192/H192,"0")+IFERROR(Y193/H193,"0")</f>
        <v>199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0.99897999999999998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415</v>
      </c>
      <c r="Y195" s="376">
        <f>IFERROR(SUM(Y186:Y193),"0")</f>
        <v>417.90000000000003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9"/>
      <c r="AB196" s="369"/>
      <c r="AC196" s="369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493</v>
      </c>
      <c r="Y208" s="375">
        <f t="shared" ref="Y208:Y215" si="31">IFERROR(IF(X208="",0,CEILING((X208/$H208),1)*$H208),"")</f>
        <v>496.8</v>
      </c>
      <c r="Z208" s="36">
        <f>IFERROR(IF(Y208=0,"",ROUNDUP(Y208/H208,0)*0.00937),"")</f>
        <v>0.86204000000000003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512.17222222222222</v>
      </c>
      <c r="BN208" s="64">
        <f t="shared" ref="BN208:BN215" si="33">IFERROR(Y208*I208/H208,"0")</f>
        <v>516.12</v>
      </c>
      <c r="BO208" s="64">
        <f t="shared" ref="BO208:BO215" si="34">IFERROR(1/J208*(X208/H208),"0")</f>
        <v>0.76080246913580241</v>
      </c>
      <c r="BP208" s="64">
        <f t="shared" ref="BP208:BP215" si="35">IFERROR(1/J208*(Y208/H208),"0")</f>
        <v>0.76666666666666661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275</v>
      </c>
      <c r="Y209" s="375">
        <f t="shared" si="31"/>
        <v>275.40000000000003</v>
      </c>
      <c r="Z209" s="36">
        <f>IFERROR(IF(Y209=0,"",ROUNDUP(Y209/H209,0)*0.00937),"")</f>
        <v>0.47787000000000002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285.6944444444444</v>
      </c>
      <c r="BN209" s="64">
        <f t="shared" si="33"/>
        <v>286.11000000000007</v>
      </c>
      <c r="BO209" s="64">
        <f t="shared" si="34"/>
        <v>0.42438271604938271</v>
      </c>
      <c r="BP209" s="64">
        <f t="shared" si="35"/>
        <v>0.42499999999999999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113</v>
      </c>
      <c r="Y211" s="375">
        <f t="shared" si="31"/>
        <v>113.4</v>
      </c>
      <c r="Z211" s="36">
        <f>IFERROR(IF(Y211=0,"",ROUNDUP(Y211/H211,0)*0.00937),"")</f>
        <v>0.19677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117.39444444444445</v>
      </c>
      <c r="BN211" s="64">
        <f t="shared" si="33"/>
        <v>117.81</v>
      </c>
      <c r="BO211" s="64">
        <f t="shared" si="34"/>
        <v>0.17438271604938269</v>
      </c>
      <c r="BP211" s="64">
        <f t="shared" si="35"/>
        <v>0.17499999999999999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163.14814814814815</v>
      </c>
      <c r="Y216" s="376">
        <f>IFERROR(Y208/H208,"0")+IFERROR(Y209/H209,"0")+IFERROR(Y210/H210,"0")+IFERROR(Y211/H211,"0")+IFERROR(Y212/H212,"0")+IFERROR(Y213/H213,"0")+IFERROR(Y214/H214,"0")+IFERROR(Y215/H215,"0")</f>
        <v>164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1.53668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881</v>
      </c>
      <c r="Y217" s="376">
        <f>IFERROR(SUM(Y208:Y215),"0")</f>
        <v>885.6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253</v>
      </c>
      <c r="Y222" s="375">
        <f t="shared" si="36"/>
        <v>261</v>
      </c>
      <c r="Z222" s="36">
        <f>IFERROR(IF(Y222=0,"",ROUNDUP(Y222/H222,0)*0.02175),"")</f>
        <v>0.65249999999999997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269.40137931034485</v>
      </c>
      <c r="BN222" s="64">
        <f t="shared" si="38"/>
        <v>277.92</v>
      </c>
      <c r="BO222" s="64">
        <f t="shared" si="39"/>
        <v>0.51929392446633826</v>
      </c>
      <c r="BP222" s="64">
        <f t="shared" si="40"/>
        <v>0.5357142857142857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251</v>
      </c>
      <c r="Y223" s="375">
        <f t="shared" si="36"/>
        <v>252</v>
      </c>
      <c r="Z223" s="36">
        <f t="shared" ref="Z223:Z229" si="41">IFERROR(IF(Y223=0,"",ROUNDUP(Y223/H223,0)*0.00753),"")</f>
        <v>0.79065000000000007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281.32916666666665</v>
      </c>
      <c r="BN223" s="64">
        <f t="shared" si="38"/>
        <v>282.45</v>
      </c>
      <c r="BO223" s="64">
        <f t="shared" si="39"/>
        <v>0.67040598290598297</v>
      </c>
      <c r="BP223" s="64">
        <f t="shared" si="40"/>
        <v>0.67307692307692302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413</v>
      </c>
      <c r="Y225" s="375">
        <f t="shared" si="36"/>
        <v>415.2</v>
      </c>
      <c r="Z225" s="36">
        <f t="shared" si="41"/>
        <v>1.3026900000000001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459.80666666666673</v>
      </c>
      <c r="BN225" s="64">
        <f t="shared" si="38"/>
        <v>462.25600000000009</v>
      </c>
      <c r="BO225" s="64">
        <f t="shared" si="39"/>
        <v>1.1030982905982907</v>
      </c>
      <c r="BP225" s="64">
        <f t="shared" si="40"/>
        <v>1.108974358974359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375</v>
      </c>
      <c r="Y226" s="375">
        <f t="shared" si="36"/>
        <v>376.8</v>
      </c>
      <c r="Z226" s="36">
        <f t="shared" si="41"/>
        <v>1.18221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417.50000000000006</v>
      </c>
      <c r="BN226" s="64">
        <f t="shared" si="38"/>
        <v>419.50400000000002</v>
      </c>
      <c r="BO226" s="64">
        <f t="shared" si="39"/>
        <v>1.0016025641025641</v>
      </c>
      <c r="BP226" s="64">
        <f t="shared" si="40"/>
        <v>1.0064102564102564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196</v>
      </c>
      <c r="Y228" s="375">
        <f t="shared" si="36"/>
        <v>196.79999999999998</v>
      </c>
      <c r="Z228" s="36">
        <f t="shared" si="41"/>
        <v>0.61746000000000001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218.21333333333334</v>
      </c>
      <c r="BN228" s="64">
        <f t="shared" si="38"/>
        <v>219.10400000000001</v>
      </c>
      <c r="BO228" s="64">
        <f t="shared" si="39"/>
        <v>0.52350427350427353</v>
      </c>
      <c r="BP228" s="64">
        <f t="shared" si="40"/>
        <v>0.52564102564102566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248</v>
      </c>
      <c r="Y229" s="375">
        <f t="shared" si="36"/>
        <v>249.6</v>
      </c>
      <c r="Z229" s="36">
        <f t="shared" si="41"/>
        <v>0.78312000000000004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276.72666666666669</v>
      </c>
      <c r="BN229" s="64">
        <f t="shared" si="38"/>
        <v>278.512</v>
      </c>
      <c r="BO229" s="64">
        <f t="shared" si="39"/>
        <v>0.66239316239316248</v>
      </c>
      <c r="BP229" s="64">
        <f t="shared" si="40"/>
        <v>0.66666666666666663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646.99712643678163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651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5.3286300000000004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1736</v>
      </c>
      <c r="Y231" s="376">
        <f>IFERROR(SUM(Y219:Y229),"0")</f>
        <v>1751.3999999999999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88</v>
      </c>
      <c r="Y237" s="375">
        <f>IFERROR(IF(X237="",0,CEILING((X237/$H237),1)*$H237),"")</f>
        <v>88.8</v>
      </c>
      <c r="Z237" s="36">
        <f>IFERROR(IF(Y237=0,"",ROUNDUP(Y237/H237,0)*0.00753),"")</f>
        <v>0.27861000000000002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97.973333333333343</v>
      </c>
      <c r="BN237" s="64">
        <f>IFERROR(Y237*I237/H237,"0")</f>
        <v>98.864000000000004</v>
      </c>
      <c r="BO237" s="64">
        <f>IFERROR(1/J237*(X237/H237),"0")</f>
        <v>0.23504273504273507</v>
      </c>
      <c r="BP237" s="64">
        <f>IFERROR(1/J237*(Y237/H237),"0")</f>
        <v>0.23717948717948717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36.666666666666671</v>
      </c>
      <c r="Y238" s="376">
        <f>IFERROR(Y233/H233,"0")+IFERROR(Y234/H234,"0")+IFERROR(Y235/H235,"0")+IFERROR(Y236/H236,"0")+IFERROR(Y237/H237,"0")</f>
        <v>37</v>
      </c>
      <c r="Z238" s="376">
        <f>IFERROR(IF(Z233="",0,Z233),"0")+IFERROR(IF(Z234="",0,Z234),"0")+IFERROR(IF(Z235="",0,Z235),"0")+IFERROR(IF(Z236="",0,Z236),"0")+IFERROR(IF(Z237="",0,Z237),"0")</f>
        <v>0.27861000000000002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88</v>
      </c>
      <c r="Y239" s="376">
        <f>IFERROR(SUM(Y233:Y237),"0")</f>
        <v>88.8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9"/>
      <c r="AB240" s="369"/>
      <c r="AC240" s="369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182</v>
      </c>
      <c r="Y245" s="375">
        <f t="shared" si="42"/>
        <v>185.6</v>
      </c>
      <c r="Z245" s="36">
        <f>IFERROR(IF(Y245=0,"",ROUNDUP(Y245/H245,0)*0.02175),"")</f>
        <v>0.34799999999999998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189.53103448275863</v>
      </c>
      <c r="BN245" s="64">
        <f t="shared" si="44"/>
        <v>193.27999999999997</v>
      </c>
      <c r="BO245" s="64">
        <f t="shared" si="45"/>
        <v>0.28017241379310343</v>
      </c>
      <c r="BP245" s="64">
        <f t="shared" si="46"/>
        <v>0.2857142857142857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15.689655172413794</v>
      </c>
      <c r="Y250" s="376">
        <f>IFERROR(Y242/H242,"0")+IFERROR(Y243/H243,"0")+IFERROR(Y244/H244,"0")+IFERROR(Y245/H245,"0")+IFERROR(Y246/H246,"0")+IFERROR(Y247/H247,"0")+IFERROR(Y248/H248,"0")+IFERROR(Y249/H249,"0")</f>
        <v>16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0.34799999999999998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182</v>
      </c>
      <c r="Y251" s="376">
        <f>IFERROR(SUM(Y242:Y249),"0")</f>
        <v>185.6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9"/>
      <c r="AB252" s="369"/>
      <c r="AC252" s="369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310</v>
      </c>
      <c r="Y254" s="375">
        <f t="shared" ref="Y254:Y261" si="47">IFERROR(IF(X254="",0,CEILING((X254/$H254),1)*$H254),"")</f>
        <v>313.2</v>
      </c>
      <c r="Z254" s="36">
        <f>IFERROR(IF(Y254=0,"",ROUNDUP(Y254/H254,0)*0.02175),"")</f>
        <v>0.58724999999999994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322.82758620689657</v>
      </c>
      <c r="BN254" s="64">
        <f t="shared" ref="BN254:BN261" si="49">IFERROR(Y254*I254/H254,"0")</f>
        <v>326.15999999999997</v>
      </c>
      <c r="BO254" s="64">
        <f t="shared" ref="BO254:BO261" si="50">IFERROR(1/J254*(X254/H254),"0")</f>
        <v>0.47721674876847292</v>
      </c>
      <c r="BP254" s="64">
        <f t="shared" ref="BP254:BP261" si="51">IFERROR(1/J254*(Y254/H254),"0")</f>
        <v>0.4821428571428571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6</v>
      </c>
      <c r="Y258" s="375">
        <f t="shared" si="47"/>
        <v>8</v>
      </c>
      <c r="Z258" s="36">
        <f>IFERROR(IF(Y258=0,"",ROUNDUP(Y258/H258,0)*0.00937),"")</f>
        <v>1.874E-2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6.36</v>
      </c>
      <c r="BN258" s="64">
        <f t="shared" si="49"/>
        <v>8.48</v>
      </c>
      <c r="BO258" s="64">
        <f t="shared" si="50"/>
        <v>1.2500000000000001E-2</v>
      </c>
      <c r="BP258" s="64">
        <f t="shared" si="51"/>
        <v>1.6666666666666666E-2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28.224137931034484</v>
      </c>
      <c r="Y262" s="376">
        <f>IFERROR(Y254/H254,"0")+IFERROR(Y255/H255,"0")+IFERROR(Y256/H256,"0")+IFERROR(Y257/H257,"0")+IFERROR(Y258/H258,"0")+IFERROR(Y259/H259,"0")+IFERROR(Y260/H260,"0")+IFERROR(Y261/H261,"0")</f>
        <v>29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0.60598999999999992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316</v>
      </c>
      <c r="Y263" s="376">
        <f>IFERROR(SUM(Y254:Y261),"0")</f>
        <v>321.2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9"/>
      <c r="AB264" s="369"/>
      <c r="AC264" s="369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9"/>
      <c r="AB273" s="369"/>
      <c r="AC273" s="369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9"/>
      <c r="AB278" s="369"/>
      <c r="AC278" s="369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9"/>
      <c r="AB285" s="369"/>
      <c r="AC285" s="369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52</v>
      </c>
      <c r="Y290" s="375">
        <f>IFERROR(IF(X290="",0,CEILING((X290/$H290),1)*$H290),"")</f>
        <v>52.8</v>
      </c>
      <c r="Z290" s="36">
        <f>IFERROR(IF(Y290=0,"",ROUNDUP(Y290/H290,0)*0.00753),"")</f>
        <v>0.16566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56.333333333333343</v>
      </c>
      <c r="BN290" s="64">
        <f>IFERROR(Y290*I290/H290,"0")</f>
        <v>57.2</v>
      </c>
      <c r="BO290" s="64">
        <f>IFERROR(1/J290*(X290/H290),"0")</f>
        <v>0.1388888888888889</v>
      </c>
      <c r="BP290" s="64">
        <f>IFERROR(1/J290*(Y290/H290),"0")</f>
        <v>0.14102564102564102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21.666666666666668</v>
      </c>
      <c r="Y292" s="376">
        <f>IFERROR(Y287/H287,"0")+IFERROR(Y288/H288,"0")+IFERROR(Y289/H289,"0")+IFERROR(Y290/H290,"0")+IFERROR(Y291/H291,"0")</f>
        <v>22</v>
      </c>
      <c r="Z292" s="376">
        <f>IFERROR(IF(Z287="",0,Z287),"0")+IFERROR(IF(Z288="",0,Z288),"0")+IFERROR(IF(Z289="",0,Z289),"0")+IFERROR(IF(Z290="",0,Z290),"0")+IFERROR(IF(Z291="",0,Z291),"0")</f>
        <v>0.16566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52</v>
      </c>
      <c r="Y293" s="376">
        <f>IFERROR(SUM(Y287:Y291),"0")</f>
        <v>52.8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9"/>
      <c r="AB294" s="369"/>
      <c r="AC294" s="369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9"/>
      <c r="AB299" s="369"/>
      <c r="AC299" s="369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9"/>
      <c r="AB309" s="369"/>
      <c r="AC309" s="369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20</v>
      </c>
      <c r="Y328" s="375">
        <f t="shared" ref="Y328:Y333" si="57">IFERROR(IF(X328="",0,CEILING((X328/$H328),1)*$H328),"")</f>
        <v>23.4</v>
      </c>
      <c r="Z328" s="36">
        <f>IFERROR(IF(Y328=0,"",ROUNDUP(Y328/H328,0)*0.02175),"")</f>
        <v>6.5250000000000002E-2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21.430769230769233</v>
      </c>
      <c r="BN328" s="64">
        <f t="shared" ref="BN328:BN333" si="59">IFERROR(Y328*I328/H328,"0")</f>
        <v>25.074000000000002</v>
      </c>
      <c r="BO328" s="64">
        <f t="shared" ref="BO328:BO333" si="60">IFERROR(1/J328*(X328/H328),"0")</f>
        <v>4.5787545787545791E-2</v>
      </c>
      <c r="BP328" s="64">
        <f t="shared" ref="BP328:BP333" si="61">IFERROR(1/J328*(Y328/H328),"0")</f>
        <v>5.3571428571428568E-2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2.5641025641025643</v>
      </c>
      <c r="Y334" s="376">
        <f>IFERROR(Y328/H328,"0")+IFERROR(Y329/H329,"0")+IFERROR(Y330/H330,"0")+IFERROR(Y331/H331,"0")+IFERROR(Y332/H332,"0")+IFERROR(Y333/H333,"0")</f>
        <v>3</v>
      </c>
      <c r="Z334" s="376">
        <f>IFERROR(IF(Z328="",0,Z328),"0")+IFERROR(IF(Z329="",0,Z329),"0")+IFERROR(IF(Z330="",0,Z330),"0")+IFERROR(IF(Z331="",0,Z331),"0")+IFERROR(IF(Z332="",0,Z332),"0")+IFERROR(IF(Z333="",0,Z333),"0")</f>
        <v>6.5250000000000002E-2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20</v>
      </c>
      <c r="Y335" s="376">
        <f>IFERROR(SUM(Y328:Y333),"0")</f>
        <v>23.4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22</v>
      </c>
      <c r="Y337" s="375">
        <f>IFERROR(IF(X337="",0,CEILING((X337/$H337),1)*$H337),"")</f>
        <v>25.200000000000003</v>
      </c>
      <c r="Z337" s="36">
        <f>IFERROR(IF(Y337=0,"",ROUNDUP(Y337/H337,0)*0.02175),"")</f>
        <v>6.5250000000000002E-2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23.477142857142855</v>
      </c>
      <c r="BN337" s="64">
        <f>IFERROR(Y337*I337/H337,"0")</f>
        <v>26.892000000000003</v>
      </c>
      <c r="BO337" s="64">
        <f>IFERROR(1/J337*(X337/H337),"0")</f>
        <v>4.6768707482993194E-2</v>
      </c>
      <c r="BP337" s="64">
        <f>IFERROR(1/J337*(Y337/H337),"0")</f>
        <v>5.3571428571428568E-2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102</v>
      </c>
      <c r="Y338" s="375">
        <f>IFERROR(IF(X338="",0,CEILING((X338/$H338),1)*$H338),"")</f>
        <v>109.2</v>
      </c>
      <c r="Z338" s="36">
        <f>IFERROR(IF(Y338=0,"",ROUNDUP(Y338/H338,0)*0.02175),"")</f>
        <v>0.30449999999999999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109.37538461538462</v>
      </c>
      <c r="BN338" s="64">
        <f>IFERROR(Y338*I338/H338,"0")</f>
        <v>117.09600000000002</v>
      </c>
      <c r="BO338" s="64">
        <f>IFERROR(1/J338*(X338/H338),"0")</f>
        <v>0.23351648351648349</v>
      </c>
      <c r="BP338" s="64">
        <f>IFERROR(1/J338*(Y338/H338),"0")</f>
        <v>0.25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40</v>
      </c>
      <c r="Y339" s="375">
        <f>IFERROR(IF(X339="",0,CEILING((X339/$H339),1)*$H339),"")</f>
        <v>42</v>
      </c>
      <c r="Z339" s="36">
        <f>IFERROR(IF(Y339=0,"",ROUNDUP(Y339/H339,0)*0.02175),"")</f>
        <v>0.10874999999999999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42.685714285714283</v>
      </c>
      <c r="BN339" s="64">
        <f>IFERROR(Y339*I339/H339,"0")</f>
        <v>44.82</v>
      </c>
      <c r="BO339" s="64">
        <f>IFERROR(1/J339*(X339/H339),"0")</f>
        <v>8.5034013605442174E-2</v>
      </c>
      <c r="BP339" s="64">
        <f>IFERROR(1/J339*(Y339/H339),"0")</f>
        <v>8.9285714285714274E-2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20.457875457875456</v>
      </c>
      <c r="Y340" s="376">
        <f>IFERROR(Y337/H337,"0")+IFERROR(Y338/H338,"0")+IFERROR(Y339/H339,"0")</f>
        <v>22</v>
      </c>
      <c r="Z340" s="376">
        <f>IFERROR(IF(Z337="",0,Z337),"0")+IFERROR(IF(Z338="",0,Z338),"0")+IFERROR(IF(Z339="",0,Z339),"0")</f>
        <v>0.47850000000000004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164</v>
      </c>
      <c r="Y341" s="376">
        <f>IFERROR(SUM(Y337:Y339),"0")</f>
        <v>176.4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1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5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8</v>
      </c>
      <c r="Y345" s="375">
        <f>IFERROR(IF(X345="",0,CEILING((X345/$H345),1)*$H345),"")</f>
        <v>10.199999999999999</v>
      </c>
      <c r="Z345" s="36">
        <f>IFERROR(IF(Y345=0,"",ROUNDUP(Y345/H345,0)*0.00753),"")</f>
        <v>3.0120000000000001E-2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9.3333333333333339</v>
      </c>
      <c r="BN345" s="64">
        <f>IFERROR(Y345*I345/H345,"0")</f>
        <v>11.9</v>
      </c>
      <c r="BO345" s="64">
        <f>IFERROR(1/J345*(X345/H345),"0")</f>
        <v>2.0110608345902465E-2</v>
      </c>
      <c r="BP345" s="64">
        <f>IFERROR(1/J345*(Y345/H345),"0")</f>
        <v>2.564102564102564E-2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19</v>
      </c>
      <c r="Y346" s="375">
        <f>IFERROR(IF(X346="",0,CEILING((X346/$H346),1)*$H346),"")</f>
        <v>20.399999999999999</v>
      </c>
      <c r="Z346" s="36">
        <f>IFERROR(IF(Y346=0,"",ROUNDUP(Y346/H346,0)*0.00753),"")</f>
        <v>6.0240000000000002E-2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21.607843137254903</v>
      </c>
      <c r="BN346" s="64">
        <f>IFERROR(Y346*I346/H346,"0")</f>
        <v>23.2</v>
      </c>
      <c r="BO346" s="64">
        <f>IFERROR(1/J346*(X346/H346),"0")</f>
        <v>4.7762694821518348E-2</v>
      </c>
      <c r="BP346" s="64">
        <f>IFERROR(1/J346*(Y346/H346),"0")</f>
        <v>5.128205128205128E-2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10.588235294117649</v>
      </c>
      <c r="Y347" s="376">
        <f>IFERROR(Y343/H343,"0")+IFERROR(Y344/H344,"0")+IFERROR(Y345/H345,"0")+IFERROR(Y346/H346,"0")</f>
        <v>12</v>
      </c>
      <c r="Z347" s="376">
        <f>IFERROR(IF(Z343="",0,Z343),"0")+IFERROR(IF(Z344="",0,Z344),"0")+IFERROR(IF(Z345="",0,Z345),"0")+IFERROR(IF(Z346="",0,Z346),"0")</f>
        <v>9.0359999999999996E-2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27</v>
      </c>
      <c r="Y348" s="376">
        <f>IFERROR(SUM(Y343:Y346),"0")</f>
        <v>30.599999999999998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9"/>
      <c r="AB355" s="369"/>
      <c r="AC355" s="369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15</v>
      </c>
      <c r="Y357" s="375">
        <f>IFERROR(IF(X357="",0,CEILING((X357/$H357),1)*$H357),"")</f>
        <v>16.2</v>
      </c>
      <c r="Z357" s="36">
        <f>IFERROR(IF(Y357=0,"",ROUNDUP(Y357/H357,0)*0.00753),"")</f>
        <v>6.7769999999999997E-2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17.066666666666666</v>
      </c>
      <c r="BN357" s="64">
        <f>IFERROR(Y357*I357/H357,"0")</f>
        <v>18.431999999999999</v>
      </c>
      <c r="BO357" s="64">
        <f>IFERROR(1/J357*(X357/H357),"0")</f>
        <v>5.3418803418803423E-2</v>
      </c>
      <c r="BP357" s="64">
        <f>IFERROR(1/J357*(Y357/H357),"0")</f>
        <v>5.7692307692307689E-2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8.3333333333333339</v>
      </c>
      <c r="Y358" s="376">
        <f>IFERROR(Y357/H357,"0")</f>
        <v>9</v>
      </c>
      <c r="Z358" s="376">
        <f>IFERROR(IF(Z357="",0,Z357),"0")</f>
        <v>6.7769999999999997E-2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15</v>
      </c>
      <c r="Y359" s="376">
        <f>IFERROR(SUM(Y357:Y357),"0")</f>
        <v>16.2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51</v>
      </c>
      <c r="Y361" s="375">
        <f>IFERROR(IF(X361="",0,CEILING((X361/$H361),1)*$H361),"")</f>
        <v>56.699999999999996</v>
      </c>
      <c r="Z361" s="36">
        <f>IFERROR(IF(Y361=0,"",ROUNDUP(Y361/H361,0)*0.02175),"")</f>
        <v>0.15225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54.551111111111112</v>
      </c>
      <c r="BN361" s="64">
        <f>IFERROR(Y361*I361/H361,"0")</f>
        <v>60.647999999999996</v>
      </c>
      <c r="BO361" s="64">
        <f>IFERROR(1/J361*(X361/H361),"0")</f>
        <v>0.11243386243386244</v>
      </c>
      <c r="BP361" s="64">
        <f>IFERROR(1/J361*(Y361/H361),"0")</f>
        <v>0.125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6.2962962962962967</v>
      </c>
      <c r="Y364" s="376">
        <f>IFERROR(Y361/H361,"0")+IFERROR(Y362/H362,"0")+IFERROR(Y363/H363,"0")</f>
        <v>7</v>
      </c>
      <c r="Z364" s="376">
        <f>IFERROR(IF(Z361="",0,Z361),"0")+IFERROR(IF(Z362="",0,Z362),"0")+IFERROR(IF(Z363="",0,Z363),"0")</f>
        <v>0.15225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51</v>
      </c>
      <c r="Y365" s="376">
        <f>IFERROR(SUM(Y361:Y363),"0")</f>
        <v>56.699999999999996</v>
      </c>
      <c r="Z365" s="37"/>
      <c r="AA365" s="377"/>
      <c r="AB365" s="377"/>
      <c r="AC365" s="377"/>
    </row>
    <row r="366" spans="1:68" ht="27.75" customHeight="1" x14ac:dyDescent="0.2">
      <c r="A366" s="441" t="s">
        <v>469</v>
      </c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9"/>
      <c r="AB367" s="369"/>
      <c r="AC367" s="369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575</v>
      </c>
      <c r="Y369" s="375">
        <f t="shared" ref="Y369:Y377" si="62">IFERROR(IF(X369="",0,CEILING((X369/$H369),1)*$H369),"")</f>
        <v>585</v>
      </c>
      <c r="Z369" s="36">
        <f>IFERROR(IF(Y369=0,"",ROUNDUP(Y369/H369,0)*0.02175),"")</f>
        <v>0.84824999999999995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593.4</v>
      </c>
      <c r="BN369" s="64">
        <f t="shared" ref="BN369:BN377" si="64">IFERROR(Y369*I369/H369,"0")</f>
        <v>603.72</v>
      </c>
      <c r="BO369" s="64">
        <f t="shared" ref="BO369:BO377" si="65">IFERROR(1/J369*(X369/H369),"0")</f>
        <v>0.79861111111111116</v>
      </c>
      <c r="BP369" s="64">
        <f t="shared" ref="BP369:BP377" si="66">IFERROR(1/J369*(Y369/H369),"0")</f>
        <v>0.8125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559</v>
      </c>
      <c r="Y371" s="375">
        <f t="shared" si="62"/>
        <v>570</v>
      </c>
      <c r="Z371" s="36">
        <f>IFERROR(IF(Y371=0,"",ROUNDUP(Y371/H371,0)*0.02175),"")</f>
        <v>0.8264999999999999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576.88800000000003</v>
      </c>
      <c r="BN371" s="64">
        <f t="shared" si="64"/>
        <v>588.24</v>
      </c>
      <c r="BO371" s="64">
        <f t="shared" si="65"/>
        <v>0.7763888888888888</v>
      </c>
      <c r="BP371" s="64">
        <f t="shared" si="66"/>
        <v>0.79166666666666663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1437</v>
      </c>
      <c r="Y374" s="375">
        <f t="shared" si="62"/>
        <v>1440</v>
      </c>
      <c r="Z374" s="36">
        <f>IFERROR(IF(Y374=0,"",ROUNDUP(Y374/H374,0)*0.02175),"")</f>
        <v>2.0880000000000001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1482.9840000000002</v>
      </c>
      <c r="BN374" s="64">
        <f t="shared" si="64"/>
        <v>1486.0800000000002</v>
      </c>
      <c r="BO374" s="64">
        <f t="shared" si="65"/>
        <v>1.9958333333333331</v>
      </c>
      <c r="BP374" s="64">
        <f t="shared" si="66"/>
        <v>2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171.39999999999998</v>
      </c>
      <c r="Y378" s="376">
        <f>IFERROR(Y369/H369,"0")+IFERROR(Y370/H370,"0")+IFERROR(Y371/H371,"0")+IFERROR(Y372/H372,"0")+IFERROR(Y373/H373,"0")+IFERROR(Y374/H374,"0")+IFERROR(Y375/H375,"0")+IFERROR(Y376/H376,"0")+IFERROR(Y377/H377,"0")</f>
        <v>173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3.76275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2571</v>
      </c>
      <c r="Y379" s="376">
        <f>IFERROR(SUM(Y369:Y377),"0")</f>
        <v>2595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638</v>
      </c>
      <c r="Y381" s="375">
        <f>IFERROR(IF(X381="",0,CEILING((X381/$H381),1)*$H381),"")</f>
        <v>645</v>
      </c>
      <c r="Z381" s="36">
        <f>IFERROR(IF(Y381=0,"",ROUNDUP(Y381/H381,0)*0.02175),"")</f>
        <v>0.93524999999999991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658.41599999999994</v>
      </c>
      <c r="BN381" s="64">
        <f>IFERROR(Y381*I381/H381,"0")</f>
        <v>665.64</v>
      </c>
      <c r="BO381" s="64">
        <f>IFERROR(1/J381*(X381/H381),"0")</f>
        <v>0.88611111111111107</v>
      </c>
      <c r="BP381" s="64">
        <f>IFERROR(1/J381*(Y381/H381),"0")</f>
        <v>0.89583333333333326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42.533333333333331</v>
      </c>
      <c r="Y383" s="376">
        <f>IFERROR(Y381/H381,"0")+IFERROR(Y382/H382,"0")</f>
        <v>43</v>
      </c>
      <c r="Z383" s="376">
        <f>IFERROR(IF(Z381="",0,Z381),"0")+IFERROR(IF(Z382="",0,Z382),"0")</f>
        <v>0.93524999999999991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638</v>
      </c>
      <c r="Y384" s="376">
        <f>IFERROR(SUM(Y381:Y382),"0")</f>
        <v>645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111</v>
      </c>
      <c r="Y388" s="375">
        <f>IFERROR(IF(X388="",0,CEILING((X388/$H388),1)*$H388),"")</f>
        <v>117</v>
      </c>
      <c r="Z388" s="36">
        <f>IFERROR(IF(Y388=0,"",ROUNDUP(Y388/H388,0)*0.02175),"")</f>
        <v>0.32624999999999998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119.02615384615386</v>
      </c>
      <c r="BN388" s="64">
        <f>IFERROR(Y388*I388/H388,"0")</f>
        <v>125.46000000000001</v>
      </c>
      <c r="BO388" s="64">
        <f>IFERROR(1/J388*(X388/H388),"0")</f>
        <v>0.25412087912087911</v>
      </c>
      <c r="BP388" s="64">
        <f>IFERROR(1/J388*(Y388/H388),"0")</f>
        <v>0.26785714285714285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14.230769230769232</v>
      </c>
      <c r="Y389" s="376">
        <f>IFERROR(Y386/H386,"0")+IFERROR(Y387/H387,"0")+IFERROR(Y388/H388,"0")</f>
        <v>15</v>
      </c>
      <c r="Z389" s="376">
        <f>IFERROR(IF(Z386="",0,Z386),"0")+IFERROR(IF(Z387="",0,Z387),"0")+IFERROR(IF(Z388="",0,Z388),"0")</f>
        <v>0.32624999999999998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111</v>
      </c>
      <c r="Y390" s="376">
        <f>IFERROR(SUM(Y386:Y388),"0")</f>
        <v>117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256</v>
      </c>
      <c r="Y393" s="375">
        <f>IFERROR(IF(X393="",0,CEILING((X393/$H393),1)*$H393),"")</f>
        <v>257.39999999999998</v>
      </c>
      <c r="Z393" s="36">
        <f>IFERROR(IF(Y393=0,"",ROUNDUP(Y393/H393,0)*0.02175),"")</f>
        <v>0.71775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274.51076923076926</v>
      </c>
      <c r="BN393" s="64">
        <f>IFERROR(Y393*I393/H393,"0")</f>
        <v>276.012</v>
      </c>
      <c r="BO393" s="64">
        <f>IFERROR(1/J393*(X393/H393),"0")</f>
        <v>0.58608058608058611</v>
      </c>
      <c r="BP393" s="64">
        <f>IFERROR(1/J393*(Y393/H393),"0")</f>
        <v>0.5892857142857143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32.820512820512825</v>
      </c>
      <c r="Y394" s="376">
        <f>IFERROR(Y392/H392,"0")+IFERROR(Y393/H393,"0")</f>
        <v>33</v>
      </c>
      <c r="Z394" s="376">
        <f>IFERROR(IF(Z392="",0,Z392),"0")+IFERROR(IF(Z393="",0,Z393),"0")</f>
        <v>0.71775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256</v>
      </c>
      <c r="Y395" s="376">
        <f>IFERROR(SUM(Y392:Y393),"0")</f>
        <v>257.39999999999998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9"/>
      <c r="AB396" s="369"/>
      <c r="AC396" s="369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145</v>
      </c>
      <c r="Y400" s="375">
        <f>IFERROR(IF(X400="",0,CEILING((X400/$H400),1)*$H400),"")</f>
        <v>156</v>
      </c>
      <c r="Z400" s="36">
        <f>IFERROR(IF(Y400=0,"",ROUNDUP(Y400/H400,0)*0.02175),"")</f>
        <v>0.28275</v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150.80000000000001</v>
      </c>
      <c r="BN400" s="64">
        <f>IFERROR(Y400*I400/H400,"0")</f>
        <v>162.24</v>
      </c>
      <c r="BO400" s="64">
        <f>IFERROR(1/J400*(X400/H400),"0")</f>
        <v>0.21577380952380953</v>
      </c>
      <c r="BP400" s="64">
        <f>IFERROR(1/J400*(Y400/H400),"0")</f>
        <v>0.23214285714285712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12.083333333333334</v>
      </c>
      <c r="Y402" s="376">
        <f>IFERROR(Y398/H398,"0")+IFERROR(Y399/H399,"0")+IFERROR(Y400/H400,"0")+IFERROR(Y401/H401,"0")</f>
        <v>13</v>
      </c>
      <c r="Z402" s="376">
        <f>IFERROR(IF(Z398="",0,Z398),"0")+IFERROR(IF(Z399="",0,Z399),"0")+IFERROR(IF(Z400="",0,Z400),"0")+IFERROR(IF(Z401="",0,Z401),"0")</f>
        <v>0.28275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145</v>
      </c>
      <c r="Y403" s="376">
        <f>IFERROR(SUM(Y398:Y401),"0")</f>
        <v>156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1150</v>
      </c>
      <c r="Y410" s="375">
        <f>IFERROR(IF(X410="",0,CEILING((X410/$H410),1)*$H410),"")</f>
        <v>1154.3999999999999</v>
      </c>
      <c r="Z410" s="36">
        <f>IFERROR(IF(Y410=0,"",ROUNDUP(Y410/H410,0)*0.02175),"")</f>
        <v>3.2189999999999999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1233.1538461538462</v>
      </c>
      <c r="BN410" s="64">
        <f>IFERROR(Y410*I410/H410,"0")</f>
        <v>1237.8719999999998</v>
      </c>
      <c r="BO410" s="64">
        <f>IFERROR(1/J410*(X410/H410),"0")</f>
        <v>2.6327838827838828</v>
      </c>
      <c r="BP410" s="64">
        <f>IFERROR(1/J410*(Y410/H410),"0")</f>
        <v>2.6428571428571428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147.43589743589743</v>
      </c>
      <c r="Y415" s="376">
        <f>IFERROR(Y410/H410,"0")+IFERROR(Y411/H411,"0")+IFERROR(Y412/H412,"0")+IFERROR(Y413/H413,"0")+IFERROR(Y414/H414,"0")</f>
        <v>148</v>
      </c>
      <c r="Z415" s="376">
        <f>IFERROR(IF(Z410="",0,Z410),"0")+IFERROR(IF(Z411="",0,Z411),"0")+IFERROR(IF(Z412="",0,Z412),"0")+IFERROR(IF(Z413="",0,Z413),"0")+IFERROR(IF(Z414="",0,Z414),"0")</f>
        <v>3.2189999999999999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1150</v>
      </c>
      <c r="Y416" s="376">
        <f>IFERROR(SUM(Y410:Y414),"0")</f>
        <v>1154.3999999999999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41" t="s">
        <v>523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9"/>
      <c r="AB422" s="369"/>
      <c r="AC422" s="369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12</v>
      </c>
      <c r="Y431" s="375">
        <f t="shared" si="67"/>
        <v>12.600000000000001</v>
      </c>
      <c r="Z431" s="36">
        <f>IFERROR(IF(Y431=0,"",ROUNDUP(Y431/H431,0)*0.00753),"")</f>
        <v>2.2589999999999999E-2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12.657142857142857</v>
      </c>
      <c r="BN431" s="64">
        <f t="shared" si="69"/>
        <v>13.290000000000001</v>
      </c>
      <c r="BO431" s="64">
        <f t="shared" si="70"/>
        <v>1.8315018315018316E-2</v>
      </c>
      <c r="BP431" s="64">
        <f t="shared" si="71"/>
        <v>1.9230769230769232E-2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18</v>
      </c>
      <c r="Y444" s="375">
        <f t="shared" si="67"/>
        <v>18.900000000000002</v>
      </c>
      <c r="Z444" s="36">
        <f t="shared" si="72"/>
        <v>4.5179999999999998E-2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19.114285714285714</v>
      </c>
      <c r="BN444" s="64">
        <f t="shared" si="69"/>
        <v>20.07</v>
      </c>
      <c r="BO444" s="64">
        <f t="shared" si="70"/>
        <v>3.6630036630036632E-2</v>
      </c>
      <c r="BP444" s="64">
        <f t="shared" si="71"/>
        <v>3.8461538461538464E-2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11.428571428571429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12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6.7769999999999997E-2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30</v>
      </c>
      <c r="Y450" s="376">
        <f>IFERROR(SUM(Y428:Y448),"0")</f>
        <v>31.500000000000004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9"/>
      <c r="AB460" s="369"/>
      <c r="AC460" s="369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275</v>
      </c>
      <c r="Y466" s="375">
        <f t="shared" ref="Y466:Y471" si="73">IFERROR(IF(X466="",0,CEILING((X466/$H466),1)*$H466),"")</f>
        <v>277.2</v>
      </c>
      <c r="Z466" s="36">
        <f>IFERROR(IF(Y466=0,"",ROUNDUP(Y466/H466,0)*0.00753),"")</f>
        <v>0.49698000000000003</v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290.0595238095238</v>
      </c>
      <c r="BN466" s="64">
        <f t="shared" ref="BN466:BN471" si="75">IFERROR(Y466*I466/H466,"0")</f>
        <v>292.37999999999994</v>
      </c>
      <c r="BO466" s="64">
        <f t="shared" ref="BO466:BO471" si="76">IFERROR(1/J466*(X466/H466),"0")</f>
        <v>0.41971916971916967</v>
      </c>
      <c r="BP466" s="64">
        <f t="shared" ref="BP466:BP471" si="77">IFERROR(1/J466*(Y466/H466),"0")</f>
        <v>0.42307692307692307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65.476190476190467</v>
      </c>
      <c r="Y472" s="376">
        <f>IFERROR(Y466/H466,"0")+IFERROR(Y467/H467,"0")+IFERROR(Y468/H468,"0")+IFERROR(Y469/H469,"0")+IFERROR(Y470/H470,"0")+IFERROR(Y471/H471,"0")</f>
        <v>66</v>
      </c>
      <c r="Z472" s="376">
        <f>IFERROR(IF(Z466="",0,Z466),"0")+IFERROR(IF(Z467="",0,Z467),"0")+IFERROR(IF(Z468="",0,Z468),"0")+IFERROR(IF(Z469="",0,Z469),"0")+IFERROR(IF(Z470="",0,Z470),"0")+IFERROR(IF(Z471="",0,Z471),"0")</f>
        <v>0.49698000000000003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275</v>
      </c>
      <c r="Y473" s="376">
        <f>IFERROR(SUM(Y466:Y471),"0")</f>
        <v>277.2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9"/>
      <c r="AB478" s="369"/>
      <c r="AC478" s="369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9"/>
      <c r="AB485" s="369"/>
      <c r="AC485" s="369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1" t="s">
        <v>594</v>
      </c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9"/>
      <c r="AB491" s="369"/>
      <c r="AC491" s="369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137</v>
      </c>
      <c r="Y494" s="375">
        <f t="shared" si="78"/>
        <v>137.28</v>
      </c>
      <c r="Z494" s="36">
        <f t="shared" si="79"/>
        <v>0.31096000000000001</v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146.34090909090907</v>
      </c>
      <c r="BN494" s="64">
        <f t="shared" si="81"/>
        <v>146.63999999999999</v>
      </c>
      <c r="BO494" s="64">
        <f t="shared" si="82"/>
        <v>0.24949009324009325</v>
      </c>
      <c r="BP494" s="64">
        <f t="shared" si="83"/>
        <v>0.25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804</v>
      </c>
      <c r="Y496" s="375">
        <f t="shared" si="78"/>
        <v>807.84</v>
      </c>
      <c r="Z496" s="36">
        <f t="shared" si="79"/>
        <v>1.82988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858.81818181818164</v>
      </c>
      <c r="BN496" s="64">
        <f t="shared" si="81"/>
        <v>862.92</v>
      </c>
      <c r="BO496" s="64">
        <f t="shared" si="82"/>
        <v>1.4641608391608389</v>
      </c>
      <c r="BP496" s="64">
        <f t="shared" si="83"/>
        <v>1.4711538461538463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863</v>
      </c>
      <c r="Y498" s="375">
        <f t="shared" si="78"/>
        <v>865.92000000000007</v>
      </c>
      <c r="Z498" s="36">
        <f t="shared" si="79"/>
        <v>1.9614400000000001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921.84090909090901</v>
      </c>
      <c r="BN498" s="64">
        <f t="shared" si="81"/>
        <v>924.96</v>
      </c>
      <c r="BO498" s="64">
        <f t="shared" si="82"/>
        <v>1.5716054778554778</v>
      </c>
      <c r="BP498" s="64">
        <f t="shared" si="83"/>
        <v>1.5769230769230771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26</v>
      </c>
      <c r="Y499" s="375">
        <f t="shared" si="78"/>
        <v>28.8</v>
      </c>
      <c r="Z499" s="36">
        <f>IFERROR(IF(Y499=0,"",ROUNDUP(Y499/H499,0)*0.00937),"")</f>
        <v>7.4959999999999999E-2</v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27.733333333333334</v>
      </c>
      <c r="BN499" s="64">
        <f t="shared" si="81"/>
        <v>30.72</v>
      </c>
      <c r="BO499" s="64">
        <f t="shared" si="82"/>
        <v>6.0185185185185182E-2</v>
      </c>
      <c r="BP499" s="64">
        <f t="shared" si="83"/>
        <v>6.6666666666666666E-2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348.88888888888886</v>
      </c>
      <c r="Y502" s="376">
        <f>IFERROR(Y493/H493,"0")+IFERROR(Y494/H494,"0")+IFERROR(Y495/H495,"0")+IFERROR(Y496/H496,"0")+IFERROR(Y497/H497,"0")+IFERROR(Y498/H498,"0")+IFERROR(Y499/H499,"0")+IFERROR(Y500/H500,"0")+IFERROR(Y501/H501,"0")</f>
        <v>351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4.1772400000000003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1830</v>
      </c>
      <c r="Y503" s="376">
        <f>IFERROR(SUM(Y493:Y501),"0")</f>
        <v>1839.84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886</v>
      </c>
      <c r="Y505" s="375">
        <f>IFERROR(IF(X505="",0,CEILING((X505/$H505),1)*$H505),"")</f>
        <v>887.04000000000008</v>
      </c>
      <c r="Z505" s="36">
        <f>IFERROR(IF(Y505=0,"",ROUNDUP(Y505/H505,0)*0.01196),"")</f>
        <v>2.00928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946.40909090909088</v>
      </c>
      <c r="BN505" s="64">
        <f>IFERROR(Y505*I505/H505,"0")</f>
        <v>947.52</v>
      </c>
      <c r="BO505" s="64">
        <f>IFERROR(1/J505*(X505/H505),"0")</f>
        <v>1.613490675990676</v>
      </c>
      <c r="BP505" s="64">
        <f>IFERROR(1/J505*(Y505/H505),"0")</f>
        <v>1.6153846153846154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373</v>
      </c>
      <c r="Y506" s="375">
        <f>IFERROR(IF(X506="",0,CEILING((X506/$H506),1)*$H506),"")</f>
        <v>374.40000000000003</v>
      </c>
      <c r="Z506" s="36">
        <f>IFERROR(IF(Y506=0,"",ROUNDUP(Y506/H506,0)*0.00937),"")</f>
        <v>0.97448000000000001</v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397.86666666666662</v>
      </c>
      <c r="BN506" s="64">
        <f>IFERROR(Y506*I506/H506,"0")</f>
        <v>399.36</v>
      </c>
      <c r="BO506" s="64">
        <f>IFERROR(1/J506*(X506/H506),"0")</f>
        <v>0.86342592592592593</v>
      </c>
      <c r="BP506" s="64">
        <f>IFERROR(1/J506*(Y506/H506),"0")</f>
        <v>0.8666666666666667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271.4141414141414</v>
      </c>
      <c r="Y507" s="376">
        <f>IFERROR(Y505/H505,"0")+IFERROR(Y506/H506,"0")</f>
        <v>272</v>
      </c>
      <c r="Z507" s="376">
        <f>IFERROR(IF(Z505="",0,Z505),"0")+IFERROR(IF(Z506="",0,Z506),"0")</f>
        <v>2.9837600000000002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1259</v>
      </c>
      <c r="Y508" s="376">
        <f>IFERROR(SUM(Y505:Y506),"0")</f>
        <v>1261.44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229</v>
      </c>
      <c r="Y510" s="375">
        <f t="shared" ref="Y510:Y515" si="84">IFERROR(IF(X510="",0,CEILING((X510/$H510),1)*$H510),"")</f>
        <v>232.32000000000002</v>
      </c>
      <c r="Z510" s="36">
        <f>IFERROR(IF(Y510=0,"",ROUNDUP(Y510/H510,0)*0.01196),"")</f>
        <v>0.52624000000000004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244.61363636363635</v>
      </c>
      <c r="BN510" s="64">
        <f t="shared" ref="BN510:BN515" si="86">IFERROR(Y510*I510/H510,"0")</f>
        <v>248.16000000000003</v>
      </c>
      <c r="BO510" s="64">
        <f t="shared" ref="BO510:BO515" si="87">IFERROR(1/J510*(X510/H510),"0")</f>
        <v>0.41703088578088576</v>
      </c>
      <c r="BP510" s="64">
        <f t="shared" ref="BP510:BP515" si="88">IFERROR(1/J510*(Y510/H510),"0")</f>
        <v>0.42307692307692313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318</v>
      </c>
      <c r="Y511" s="375">
        <f t="shared" si="84"/>
        <v>322.08000000000004</v>
      </c>
      <c r="Z511" s="36">
        <f>IFERROR(IF(Y511=0,"",ROUNDUP(Y511/H511,0)*0.01196),"")</f>
        <v>0.72955999999999999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339.68181818181819</v>
      </c>
      <c r="BN511" s="64">
        <f t="shared" si="86"/>
        <v>344.04</v>
      </c>
      <c r="BO511" s="64">
        <f t="shared" si="87"/>
        <v>0.57910839160839167</v>
      </c>
      <c r="BP511" s="64">
        <f t="shared" si="88"/>
        <v>0.58653846153846168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406</v>
      </c>
      <c r="Y512" s="375">
        <f t="shared" si="84"/>
        <v>406.56</v>
      </c>
      <c r="Z512" s="36">
        <f>IFERROR(IF(Y512=0,"",ROUNDUP(Y512/H512,0)*0.01196),"")</f>
        <v>0.92091999999999996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433.68181818181813</v>
      </c>
      <c r="BN512" s="64">
        <f t="shared" si="86"/>
        <v>434.28</v>
      </c>
      <c r="BO512" s="64">
        <f t="shared" si="87"/>
        <v>0.73936480186480191</v>
      </c>
      <c r="BP512" s="64">
        <f t="shared" si="88"/>
        <v>0.74038461538461542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180.49242424242425</v>
      </c>
      <c r="Y516" s="376">
        <f>IFERROR(Y510/H510,"0")+IFERROR(Y511/H511,"0")+IFERROR(Y512/H512,"0")+IFERROR(Y513/H513,"0")+IFERROR(Y514/H514,"0")+IFERROR(Y515/H515,"0")</f>
        <v>182</v>
      </c>
      <c r="Z516" s="376">
        <f>IFERROR(IF(Z510="",0,Z510),"0")+IFERROR(IF(Z511="",0,Z511),"0")+IFERROR(IF(Z512="",0,Z512),"0")+IFERROR(IF(Z513="",0,Z513),"0")+IFERROR(IF(Z514="",0,Z514),"0")+IFERROR(IF(Z515="",0,Z515),"0")</f>
        <v>2.17672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953</v>
      </c>
      <c r="Y517" s="376">
        <f>IFERROR(SUM(Y510:Y515),"0")</f>
        <v>960.96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1" t="s">
        <v>637</v>
      </c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9"/>
      <c r="AB529" s="369"/>
      <c r="AC529" s="369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4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6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1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3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6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6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8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2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20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9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8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5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7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5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3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5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0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9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9"/>
      <c r="AB568" s="369"/>
      <c r="AC568" s="369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50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3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0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411" t="s">
        <v>721</v>
      </c>
      <c r="Q586" s="412"/>
      <c r="R586" s="412"/>
      <c r="S586" s="412"/>
      <c r="T586" s="412"/>
      <c r="U586" s="412"/>
      <c r="V586" s="413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17104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17291.440000000002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411" t="s">
        <v>722</v>
      </c>
      <c r="Q587" s="412"/>
      <c r="R587" s="412"/>
      <c r="S587" s="412"/>
      <c r="T587" s="412"/>
      <c r="U587" s="412"/>
      <c r="V587" s="413"/>
      <c r="W587" s="37" t="s">
        <v>68</v>
      </c>
      <c r="X587" s="376">
        <f>IFERROR(SUM(BM22:BM583),"0")</f>
        <v>18128.198270062185</v>
      </c>
      <c r="Y587" s="376">
        <f>IFERROR(SUM(BN22:BN583),"0")</f>
        <v>18326.967999999993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411" t="s">
        <v>723</v>
      </c>
      <c r="Q588" s="412"/>
      <c r="R588" s="412"/>
      <c r="S588" s="412"/>
      <c r="T588" s="412"/>
      <c r="U588" s="412"/>
      <c r="V588" s="413"/>
      <c r="W588" s="37" t="s">
        <v>724</v>
      </c>
      <c r="X588" s="38">
        <f>ROUNDUP(SUM(BO22:BO583),0)</f>
        <v>32</v>
      </c>
      <c r="Y588" s="38">
        <f>ROUNDUP(SUM(BP22:BP583),0)</f>
        <v>33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411" t="s">
        <v>725</v>
      </c>
      <c r="Q589" s="412"/>
      <c r="R589" s="412"/>
      <c r="S589" s="412"/>
      <c r="T589" s="412"/>
      <c r="U589" s="412"/>
      <c r="V589" s="413"/>
      <c r="W589" s="37" t="s">
        <v>68</v>
      </c>
      <c r="X589" s="376">
        <f>GrossWeightTotal+PalletQtyTotal*25</f>
        <v>18928.198270062185</v>
      </c>
      <c r="Y589" s="376">
        <f>GrossWeightTotalR+PalletQtyTotalR*25</f>
        <v>19151.967999999993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411" t="s">
        <v>726</v>
      </c>
      <c r="Q590" s="412"/>
      <c r="R590" s="412"/>
      <c r="S590" s="412"/>
      <c r="T590" s="412"/>
      <c r="U590" s="412"/>
      <c r="V590" s="413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2939.7668621270541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2970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411" t="s">
        <v>727</v>
      </c>
      <c r="Q591" s="412"/>
      <c r="R591" s="412"/>
      <c r="S591" s="412"/>
      <c r="T591" s="412"/>
      <c r="U591" s="412"/>
      <c r="V591" s="413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38.11009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9" t="s">
        <v>107</v>
      </c>
      <c r="D593" s="467"/>
      <c r="E593" s="467"/>
      <c r="F593" s="467"/>
      <c r="G593" s="467"/>
      <c r="H593" s="449"/>
      <c r="I593" s="389" t="s">
        <v>253</v>
      </c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  <c r="U593" s="467"/>
      <c r="V593" s="449"/>
      <c r="W593" s="389" t="s">
        <v>469</v>
      </c>
      <c r="X593" s="449"/>
      <c r="Y593" s="389" t="s">
        <v>523</v>
      </c>
      <c r="Z593" s="467"/>
      <c r="AA593" s="467"/>
      <c r="AB593" s="449"/>
      <c r="AC593" s="371" t="s">
        <v>594</v>
      </c>
      <c r="AD593" s="389" t="s">
        <v>637</v>
      </c>
      <c r="AE593" s="449"/>
      <c r="AF593" s="372"/>
    </row>
    <row r="594" spans="1:32" ht="14.25" customHeight="1" thickTop="1" x14ac:dyDescent="0.2">
      <c r="A594" s="681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72"/>
      <c r="M594" s="389" t="s">
        <v>342</v>
      </c>
      <c r="N594" s="372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72"/>
    </row>
    <row r="595" spans="1:32" ht="13.5" customHeight="1" thickBot="1" x14ac:dyDescent="0.25">
      <c r="A595" s="682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72"/>
      <c r="M595" s="390"/>
      <c r="N595" s="372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1409.6000000000001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320.39999999999998</v>
      </c>
      <c r="E596" s="46">
        <f>IFERROR(Y103*1,"0")+IFERROR(Y104*1,"0")+IFERROR(Y105*1,"0")+IFERROR(Y106*1,"0")+IFERROR(Y110*1,"0")+IFERROR(Y111*1,"0")+IFERROR(Y112*1,"0")+IFERROR(Y113*1,"0")+IFERROR(Y114*1,"0")</f>
        <v>991.8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1200.0999999999999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67.2</v>
      </c>
      <c r="I596" s="46">
        <f>IFERROR(Y186*1,"0")+IFERROR(Y187*1,"0")+IFERROR(Y188*1,"0")+IFERROR(Y189*1,"0")+IFERROR(Y190*1,"0")+IFERROR(Y191*1,"0")+IFERROR(Y192*1,"0")+IFERROR(Y193*1,"0")</f>
        <v>417.90000000000003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2725.8</v>
      </c>
      <c r="K596" s="46">
        <f>IFERROR(Y242*1,"0")+IFERROR(Y243*1,"0")+IFERROR(Y244*1,"0")+IFERROR(Y245*1,"0")+IFERROR(Y246*1,"0")+IFERROR(Y247*1,"0")+IFERROR(Y248*1,"0")+IFERROR(Y249*1,"0")</f>
        <v>185.6</v>
      </c>
      <c r="L596" s="372"/>
      <c r="M596" s="46">
        <f>IFERROR(Y254*1,"0")+IFERROR(Y255*1,"0")+IFERROR(Y256*1,"0")+IFERROR(Y257*1,"0")+IFERROR(Y258*1,"0")+IFERROR(Y259*1,"0")+IFERROR(Y260*1,"0")+IFERROR(Y261*1,"0")</f>
        <v>321.2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52.8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230.4</v>
      </c>
      <c r="V596" s="46">
        <f>IFERROR(Y357*1,"0")+IFERROR(Y361*1,"0")+IFERROR(Y362*1,"0")+IFERROR(Y363*1,"0")</f>
        <v>72.899999999999991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3614.4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1310.3999999999999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31.500000000000004</v>
      </c>
      <c r="Z596" s="46">
        <f>IFERROR(Y462*1,"0")+IFERROR(Y466*1,"0")+IFERROR(Y467*1,"0")+IFERROR(Y468*1,"0")+IFERROR(Y469*1,"0")+IFERROR(Y470*1,"0")+IFERROR(Y471*1,"0")+IFERROR(Y475*1,"0")</f>
        <v>277.2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4062.2400000000002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A580:O581"/>
    <mergeCell ref="P554:V554"/>
    <mergeCell ref="D564:E564"/>
    <mergeCell ref="D68:E68"/>
    <mergeCell ref="P245:T245"/>
    <mergeCell ref="D188:E188"/>
    <mergeCell ref="P543:T543"/>
    <mergeCell ref="D424:E424"/>
    <mergeCell ref="P224:T224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2024-08-29T07:34:54Z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