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8BF3CBB-877F-4213-B34A-C359F9881C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68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Y41" i="1" l="1"/>
  <c r="Y45" i="1"/>
  <c r="Y49" i="1"/>
  <c r="Y5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Z194" i="1" s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Z402" i="1" s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H9" i="1"/>
  <c r="A10" i="1"/>
  <c r="Y24" i="1"/>
  <c r="Y37" i="1"/>
  <c r="Y65" i="1"/>
  <c r="Y75" i="1"/>
  <c r="Y79" i="1"/>
  <c r="Y89" i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39" i="1" s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Z165" i="1"/>
  <c r="Z167" i="1" s="1"/>
  <c r="BN165" i="1"/>
  <c r="Z171" i="1"/>
  <c r="Z175" i="1" s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Z318" i="1" s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54" i="1" l="1"/>
  <c r="Z516" i="1"/>
  <c r="Z378" i="1"/>
  <c r="Z353" i="1"/>
  <c r="Z347" i="1"/>
  <c r="Z271" i="1"/>
  <c r="Z130" i="1"/>
  <c r="Z124" i="1"/>
  <c r="Y590" i="1"/>
  <c r="Y587" i="1"/>
  <c r="Z334" i="1"/>
  <c r="Z238" i="1"/>
  <c r="Z538" i="1"/>
  <c r="Z566" i="1"/>
  <c r="Z230" i="1"/>
  <c r="Y588" i="1"/>
  <c r="Y586" i="1"/>
  <c r="Z292" i="1"/>
  <c r="Z250" i="1"/>
  <c r="Z591" i="1" s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<sst xmlns="http://schemas.openxmlformats.org/spreadsheetml/2006/main" count="2403" uniqueCount="764">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</sst>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6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170</v>
      </c>
      <c r="Y54" s="375">
        <f t="shared" si="6"/>
        <v>172.8</v>
      </c>
      <c r="Z54" s="36">
        <f>IFERROR(IF(Y54=0,"",ROUNDUP(Y54/H54,0)*0.02175),"")</f>
        <v>0.34799999999999998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177.55555555555554</v>
      </c>
      <c r="BN54" s="64">
        <f t="shared" si="8"/>
        <v>180.48</v>
      </c>
      <c r="BO54" s="64">
        <f t="shared" si="9"/>
        <v>0.28108465608465605</v>
      </c>
      <c r="BP54" s="64">
        <f t="shared" si="10"/>
        <v>0.2857142857142857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15.74074074074074</v>
      </c>
      <c r="Y59" s="376">
        <f>IFERROR(Y53/H53,"0")+IFERROR(Y54/H54,"0")+IFERROR(Y55/H55,"0")+IFERROR(Y56/H56,"0")+IFERROR(Y57/H57,"0")+IFERROR(Y58/H58,"0")</f>
        <v>16</v>
      </c>
      <c r="Z59" s="376">
        <f>IFERROR(IF(Z53="",0,Z53),"0")+IFERROR(IF(Z54="",0,Z54),"0")+IFERROR(IF(Z55="",0,Z55),"0")+IFERROR(IF(Z56="",0,Z56),"0")+IFERROR(IF(Z57="",0,Z57),"0")+IFERROR(IF(Z58="",0,Z58),"0")</f>
        <v>0.34799999999999998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170</v>
      </c>
      <c r="Y60" s="376">
        <f>IFERROR(SUM(Y53:Y58),"0")</f>
        <v>172.8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4</v>
      </c>
      <c r="Y72" s="375">
        <f t="shared" si="11"/>
        <v>4</v>
      </c>
      <c r="Z72" s="36">
        <f>IFERROR(IF(Y72=0,"",ROUNDUP(Y72/H72,0)*0.00937),"")</f>
        <v>9.3699999999999999E-3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4.24</v>
      </c>
      <c r="BN72" s="64">
        <f t="shared" si="13"/>
        <v>4.24</v>
      </c>
      <c r="BO72" s="64">
        <f t="shared" si="14"/>
        <v>8.3333333333333332E-3</v>
      </c>
      <c r="BP72" s="64">
        <f t="shared" si="15"/>
        <v>8.3333333333333332E-3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1</v>
      </c>
      <c r="Y74" s="376">
        <f>IFERROR(Y68/H68,"0")+IFERROR(Y69/H69,"0")+IFERROR(Y70/H70,"0")+IFERROR(Y71/H71,"0")+IFERROR(Y72/H72,"0")+IFERROR(Y73/H73,"0")</f>
        <v>1</v>
      </c>
      <c r="Z74" s="376">
        <f>IFERROR(IF(Z68="",0,Z68),"0")+IFERROR(IF(Z69="",0,Z69),"0")+IFERROR(IF(Z70="",0,Z70),"0")+IFERROR(IF(Z71="",0,Z71),"0")+IFERROR(IF(Z72="",0,Z72),"0")+IFERROR(IF(Z73="",0,Z73),"0")</f>
        <v>9.3699999999999999E-3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4</v>
      </c>
      <c r="Y75" s="376">
        <f>IFERROR(SUM(Y68:Y73),"0")</f>
        <v>4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121</v>
      </c>
      <c r="Y77" s="375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126.37777777777775</v>
      </c>
      <c r="BN77" s="64">
        <f>IFERROR(Y77*I77/H77,"0")</f>
        <v>135.36000000000001</v>
      </c>
      <c r="BO77" s="64">
        <f>IFERROR(1/J77*(X77/H77),"0")</f>
        <v>0.20006613756613753</v>
      </c>
      <c r="BP77" s="64">
        <f>IFERROR(1/J77*(Y77/H77),"0")</f>
        <v>0.2142857142857143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11.203703703703702</v>
      </c>
      <c r="Y79" s="376">
        <f>IFERROR(Y77/H77,"0")+IFERROR(Y78/H78,"0")</f>
        <v>12.000000000000002</v>
      </c>
      <c r="Z79" s="376">
        <f>IFERROR(IF(Z77="",0,Z77),"0")+IFERROR(IF(Z78="",0,Z78),"0")</f>
        <v>0.26100000000000001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121</v>
      </c>
      <c r="Y80" s="376">
        <f>IFERROR(SUM(Y77:Y78),"0")</f>
        <v>129.60000000000002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154</v>
      </c>
      <c r="Y103" s="375">
        <f>IFERROR(IF(X103="",0,CEILING((X103/$H103),1)*$H103),"")</f>
        <v>162</v>
      </c>
      <c r="Z103" s="36">
        <f>IFERROR(IF(Y103=0,"",ROUNDUP(Y103/H103,0)*0.02175),"")</f>
        <v>0.32624999999999998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160.84444444444443</v>
      </c>
      <c r="BN103" s="64">
        <f>IFERROR(Y103*I103/H103,"0")</f>
        <v>169.2</v>
      </c>
      <c r="BO103" s="64">
        <f>IFERROR(1/J103*(X103/H103),"0")</f>
        <v>0.25462962962962959</v>
      </c>
      <c r="BP103" s="64">
        <f>IFERROR(1/J103*(Y103/H103),"0")</f>
        <v>0.26785714285714279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6</v>
      </c>
      <c r="Y106" s="375">
        <f>IFERROR(IF(X106="",0,CEILING((X106/$H106),1)*$H106),"")</f>
        <v>9</v>
      </c>
      <c r="Z106" s="36">
        <f>IFERROR(IF(Y106=0,"",ROUNDUP(Y106/H106,0)*0.00937),"")</f>
        <v>1.874E-2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6.2799999999999994</v>
      </c>
      <c r="BN106" s="64">
        <f>IFERROR(Y106*I106/H106,"0")</f>
        <v>9.42</v>
      </c>
      <c r="BO106" s="64">
        <f>IFERROR(1/J106*(X106/H106),"0")</f>
        <v>1.111111111111111E-2</v>
      </c>
      <c r="BP106" s="64">
        <f>IFERROR(1/J106*(Y106/H106),"0")</f>
        <v>1.6666666666666666E-2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15.592592592592592</v>
      </c>
      <c r="Y107" s="376">
        <f>IFERROR(Y103/H103,"0")+IFERROR(Y104/H104,"0")+IFERROR(Y105/H105,"0")+IFERROR(Y106/H106,"0")</f>
        <v>17</v>
      </c>
      <c r="Z107" s="376">
        <f>IFERROR(IF(Z103="",0,Z103),"0")+IFERROR(IF(Z104="",0,Z104),"0")+IFERROR(IF(Z105="",0,Z105),"0")+IFERROR(IF(Z106="",0,Z106),"0")</f>
        <v>0.34498999999999996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160</v>
      </c>
      <c r="Y108" s="376">
        <f>IFERROR(SUM(Y103:Y106),"0")</f>
        <v>171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57</v>
      </c>
      <c r="Y111" s="375">
        <f>IFERROR(IF(X111="",0,CEILING((X111/$H111),1)*$H111),"")</f>
        <v>58.800000000000004</v>
      </c>
      <c r="Z111" s="36">
        <f>IFERROR(IF(Y111=0,"",ROUNDUP(Y111/H111,0)*0.02175),"")</f>
        <v>0.15225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60.82714285714286</v>
      </c>
      <c r="BN111" s="64">
        <f>IFERROR(Y111*I111/H111,"0")</f>
        <v>62.748000000000005</v>
      </c>
      <c r="BO111" s="64">
        <f>IFERROR(1/J111*(X111/H111),"0")</f>
        <v>0.1211734693877551</v>
      </c>
      <c r="BP111" s="64">
        <f>IFERROR(1/J111*(Y111/H111),"0")</f>
        <v>0.125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100</v>
      </c>
      <c r="Y112" s="375">
        <f>IFERROR(IF(X112="",0,CEILING((X112/$H112),1)*$H112),"")</f>
        <v>102.60000000000001</v>
      </c>
      <c r="Z112" s="36">
        <f>IFERROR(IF(Y112=0,"",ROUNDUP(Y112/H112,0)*0.00753),"")</f>
        <v>0.28614000000000001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110.07407407407406</v>
      </c>
      <c r="BN112" s="64">
        <f>IFERROR(Y112*I112/H112,"0")</f>
        <v>112.93600000000001</v>
      </c>
      <c r="BO112" s="64">
        <f>IFERROR(1/J112*(X112/H112),"0")</f>
        <v>0.23741690408357075</v>
      </c>
      <c r="BP112" s="64">
        <f>IFERROR(1/J112*(Y112/H112),"0")</f>
        <v>0.24358974358974358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28</v>
      </c>
      <c r="Y114" s="375">
        <f>IFERROR(IF(X114="",0,CEILING((X114/$H114),1)*$H114),"")</f>
        <v>29.700000000000003</v>
      </c>
      <c r="Z114" s="36">
        <f>IFERROR(IF(Y114=0,"",ROUNDUP(Y114/H114,0)*0.00937),"")</f>
        <v>0.10306999999999999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30.986666666666665</v>
      </c>
      <c r="BN114" s="64">
        <f>IFERROR(Y114*I114/H114,"0")</f>
        <v>32.868000000000002</v>
      </c>
      <c r="BO114" s="64">
        <f>IFERROR(1/J114*(X114/H114),"0")</f>
        <v>8.6419753086419748E-2</v>
      </c>
      <c r="BP114" s="64">
        <f>IFERROR(1/J114*(Y114/H114),"0")</f>
        <v>9.166666666666666E-2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54.193121693121697</v>
      </c>
      <c r="Y115" s="376">
        <f>IFERROR(Y110/H110,"0")+IFERROR(Y111/H111,"0")+IFERROR(Y112/H112,"0")+IFERROR(Y113/H113,"0")+IFERROR(Y114/H114,"0")</f>
        <v>56</v>
      </c>
      <c r="Z115" s="376">
        <f>IFERROR(IF(Z110="",0,Z110),"0")+IFERROR(IF(Z111="",0,Z111),"0")+IFERROR(IF(Z112="",0,Z112),"0")+IFERROR(IF(Z113="",0,Z113),"0")+IFERROR(IF(Z114="",0,Z114),"0")</f>
        <v>0.54146000000000005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185</v>
      </c>
      <c r="Y116" s="376">
        <f>IFERROR(SUM(Y110:Y114),"0")</f>
        <v>191.10000000000002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51</v>
      </c>
      <c r="Y120" s="375">
        <f>IFERROR(IF(X120="",0,CEILING((X120/$H120),1)*$H120),"")</f>
        <v>56</v>
      </c>
      <c r="Z120" s="36">
        <f>IFERROR(IF(Y120=0,"",ROUNDUP(Y120/H120,0)*0.02175),"")</f>
        <v>0.10874999999999999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53.185714285714283</v>
      </c>
      <c r="BN120" s="64">
        <f>IFERROR(Y120*I120/H120,"0")</f>
        <v>58.4</v>
      </c>
      <c r="BO120" s="64">
        <f>IFERROR(1/J120*(X120/H120),"0")</f>
        <v>8.1313775510204078E-2</v>
      </c>
      <c r="BP120" s="64">
        <f>IFERROR(1/J120*(Y120/H120),"0")</f>
        <v>8.9285714285714274E-2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5</v>
      </c>
      <c r="Y122" s="375">
        <f>IFERROR(IF(X122="",0,CEILING((X122/$H122),1)*$H122),"")</f>
        <v>9</v>
      </c>
      <c r="Z122" s="36">
        <f>IFERROR(IF(Y122=0,"",ROUNDUP(Y122/H122,0)*0.00937),"")</f>
        <v>1.874E-2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5.2666666666666675</v>
      </c>
      <c r="BN122" s="64">
        <f>IFERROR(Y122*I122/H122,"0")</f>
        <v>9.48</v>
      </c>
      <c r="BO122" s="64">
        <f>IFERROR(1/J122*(X122/H122),"0")</f>
        <v>9.2592592592592587E-3</v>
      </c>
      <c r="BP122" s="64">
        <f>IFERROR(1/J122*(Y122/H122),"0")</f>
        <v>1.6666666666666666E-2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5.6646825396825395</v>
      </c>
      <c r="Y124" s="376">
        <f>IFERROR(Y119/H119,"0")+IFERROR(Y120/H120,"0")+IFERROR(Y121/H121,"0")+IFERROR(Y122/H122,"0")+IFERROR(Y123/H123,"0")</f>
        <v>7</v>
      </c>
      <c r="Z124" s="376">
        <f>IFERROR(IF(Z119="",0,Z119),"0")+IFERROR(IF(Z120="",0,Z120),"0")+IFERROR(IF(Z121="",0,Z121),"0")+IFERROR(IF(Z122="",0,Z122),"0")+IFERROR(IF(Z123="",0,Z123),"0")</f>
        <v>0.12748999999999999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56</v>
      </c>
      <c r="Y125" s="376">
        <f>IFERROR(SUM(Y119:Y123),"0")</f>
        <v>65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78</v>
      </c>
      <c r="Y127" s="375">
        <f>IFERROR(IF(X127="",0,CEILING((X127/$H127),1)*$H127),"")</f>
        <v>86.4</v>
      </c>
      <c r="Z127" s="36">
        <f>IFERROR(IF(Y127=0,"",ROUNDUP(Y127/H127,0)*0.02175),"")</f>
        <v>0.17399999999999999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81.466666666666654</v>
      </c>
      <c r="BN127" s="64">
        <f>IFERROR(Y127*I127/H127,"0")</f>
        <v>90.24</v>
      </c>
      <c r="BO127" s="64">
        <f>IFERROR(1/J127*(X127/H127),"0")</f>
        <v>0.15046296296296294</v>
      </c>
      <c r="BP127" s="64">
        <f>IFERROR(1/J127*(Y127/H127),"0")</f>
        <v>0.16666666666666666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7.2222222222222214</v>
      </c>
      <c r="Y130" s="376">
        <f>IFERROR(Y127/H127,"0")+IFERROR(Y128/H128,"0")+IFERROR(Y129/H129,"0")</f>
        <v>8</v>
      </c>
      <c r="Z130" s="376">
        <f>IFERROR(IF(Z127="",0,Z127),"0")+IFERROR(IF(Z128="",0,Z128),"0")+IFERROR(IF(Z129="",0,Z129),"0")</f>
        <v>0.17399999999999999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78</v>
      </c>
      <c r="Y131" s="376">
        <f>IFERROR(SUM(Y127:Y129),"0")</f>
        <v>86.4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109</v>
      </c>
      <c r="Y133" s="375">
        <f t="shared" ref="Y133:Y138" si="21">IFERROR(IF(X133="",0,CEILING((X133/$H133),1)*$H133),"")</f>
        <v>109.2</v>
      </c>
      <c r="Z133" s="36">
        <f>IFERROR(IF(Y133=0,"",ROUNDUP(Y133/H133,0)*0.02175),"")</f>
        <v>0.28275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116.24071428571429</v>
      </c>
      <c r="BN133" s="64">
        <f t="shared" ref="BN133:BN138" si="23">IFERROR(Y133*I133/H133,"0")</f>
        <v>116.45399999999999</v>
      </c>
      <c r="BO133" s="64">
        <f t="shared" ref="BO133:BO138" si="24">IFERROR(1/J133*(X133/H133),"0")</f>
        <v>0.23171768707482993</v>
      </c>
      <c r="BP133" s="64">
        <f t="shared" ref="BP133:BP138" si="25">IFERROR(1/J133*(Y133/H133),"0")</f>
        <v>0.23214285714285712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176</v>
      </c>
      <c r="Y136" s="375">
        <f t="shared" si="21"/>
        <v>178.20000000000002</v>
      </c>
      <c r="Z136" s="36">
        <f>IFERROR(IF(Y136=0,"",ROUNDUP(Y136/H136,0)*0.00753),"")</f>
        <v>0.49698000000000003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193.73037037037037</v>
      </c>
      <c r="BN136" s="64">
        <f t="shared" si="23"/>
        <v>196.15199999999999</v>
      </c>
      <c r="BO136" s="64">
        <f t="shared" si="24"/>
        <v>0.41785375118708445</v>
      </c>
      <c r="BP136" s="64">
        <f t="shared" si="25"/>
        <v>0.42307692307692307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78.161375661375658</v>
      </c>
      <c r="Y139" s="376">
        <f>IFERROR(Y133/H133,"0")+IFERROR(Y134/H134,"0")+IFERROR(Y135/H135,"0")+IFERROR(Y136/H136,"0")+IFERROR(Y137/H137,"0")+IFERROR(Y138/H138,"0")</f>
        <v>79</v>
      </c>
      <c r="Z139" s="376">
        <f>IFERROR(IF(Z133="",0,Z133),"0")+IFERROR(IF(Z134="",0,Z134),"0")+IFERROR(IF(Z135="",0,Z135),"0")+IFERROR(IF(Z136="",0,Z136),"0")+IFERROR(IF(Z137="",0,Z137),"0")+IFERROR(IF(Z138="",0,Z138),"0")</f>
        <v>0.77973000000000003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285</v>
      </c>
      <c r="Y140" s="376">
        <f>IFERROR(SUM(Y133:Y138),"0")</f>
        <v>287.40000000000003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16</v>
      </c>
      <c r="Y178" s="375">
        <f>IFERROR(IF(X178="",0,CEILING((X178/$H178),1)*$H178),"")</f>
        <v>16.8</v>
      </c>
      <c r="Z178" s="36">
        <f>IFERROR(IF(Y178=0,"",ROUNDUP(Y178/H178,0)*0.02175),"")</f>
        <v>4.3499999999999997E-2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17.074285714285715</v>
      </c>
      <c r="BN178" s="64">
        <f>IFERROR(Y178*I178/H178,"0")</f>
        <v>17.928000000000001</v>
      </c>
      <c r="BO178" s="64">
        <f>IFERROR(1/J178*(X178/H178),"0")</f>
        <v>3.4013605442176867E-2</v>
      </c>
      <c r="BP178" s="64">
        <f>IFERROR(1/J178*(Y178/H178),"0")</f>
        <v>3.5714285714285712E-2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1.9047619047619047</v>
      </c>
      <c r="Y181" s="376">
        <f>IFERROR(Y178/H178,"0")+IFERROR(Y179/H179,"0")+IFERROR(Y180/H180,"0")</f>
        <v>2</v>
      </c>
      <c r="Z181" s="376">
        <f>IFERROR(IF(Z178="",0,Z178),"0")+IFERROR(IF(Z179="",0,Z179),"0")+IFERROR(IF(Z180="",0,Z180),"0")</f>
        <v>4.3499999999999997E-2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16</v>
      </c>
      <c r="Y182" s="376">
        <f>IFERROR(SUM(Y178:Y180),"0")</f>
        <v>16.8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92</v>
      </c>
      <c r="Y186" s="375">
        <f t="shared" ref="Y186:Y193" si="26">IFERROR(IF(X186="",0,CEILING((X186/$H186),1)*$H186),"")</f>
        <v>92.4</v>
      </c>
      <c r="Z186" s="36">
        <f>IFERROR(IF(Y186=0,"",ROUNDUP(Y186/H186,0)*0.00753),"")</f>
        <v>0.16566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97.695238095238096</v>
      </c>
      <c r="BN186" s="64">
        <f t="shared" ref="BN186:BN193" si="28">IFERROR(Y186*I186/H186,"0")</f>
        <v>98.12</v>
      </c>
      <c r="BO186" s="64">
        <f t="shared" ref="BO186:BO193" si="29">IFERROR(1/J186*(X186/H186),"0")</f>
        <v>0.14041514041514042</v>
      </c>
      <c r="BP186" s="64">
        <f t="shared" ref="BP186:BP193" si="30">IFERROR(1/J186*(Y186/H186),"0")</f>
        <v>0.14102564102564102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122</v>
      </c>
      <c r="Y188" s="375">
        <f t="shared" si="26"/>
        <v>126</v>
      </c>
      <c r="Z188" s="36">
        <f>IFERROR(IF(Y188=0,"",ROUNDUP(Y188/H188,0)*0.00753),"")</f>
        <v>0.22590000000000002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127.80952380952382</v>
      </c>
      <c r="BN188" s="64">
        <f t="shared" si="28"/>
        <v>132.00000000000003</v>
      </c>
      <c r="BO188" s="64">
        <f t="shared" si="29"/>
        <v>0.18620268620268621</v>
      </c>
      <c r="BP188" s="64">
        <f t="shared" si="30"/>
        <v>0.19230769230769229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18</v>
      </c>
      <c r="Y189" s="375">
        <f t="shared" si="26"/>
        <v>18.900000000000002</v>
      </c>
      <c r="Z189" s="36">
        <f>IFERROR(IF(Y189=0,"",ROUNDUP(Y189/H189,0)*0.00502),"")</f>
        <v>4.5179999999999998E-2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19.114285714285714</v>
      </c>
      <c r="BN189" s="64">
        <f t="shared" si="28"/>
        <v>20.07</v>
      </c>
      <c r="BO189" s="64">
        <f t="shared" si="29"/>
        <v>3.6630036630036632E-2</v>
      </c>
      <c r="BP189" s="64">
        <f t="shared" si="30"/>
        <v>3.8461538461538464E-2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12</v>
      </c>
      <c r="Y191" s="375">
        <f t="shared" si="26"/>
        <v>12.600000000000001</v>
      </c>
      <c r="Z191" s="36">
        <f>IFERROR(IF(Y191=0,"",ROUNDUP(Y191/H191,0)*0.00502),"")</f>
        <v>3.0120000000000001E-2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12.571428571428571</v>
      </c>
      <c r="BN191" s="64">
        <f t="shared" si="28"/>
        <v>13.200000000000003</v>
      </c>
      <c r="BO191" s="64">
        <f t="shared" si="29"/>
        <v>2.4420024420024423E-2</v>
      </c>
      <c r="BP191" s="64">
        <f t="shared" si="30"/>
        <v>2.5641025641025644E-2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65.238095238095227</v>
      </c>
      <c r="Y194" s="376">
        <f>IFERROR(Y186/H186,"0")+IFERROR(Y187/H187,"0")+IFERROR(Y188/H188,"0")+IFERROR(Y189/H189,"0")+IFERROR(Y190/H190,"0")+IFERROR(Y191/H191,"0")+IFERROR(Y192/H192,"0")+IFERROR(Y193/H193,"0")</f>
        <v>67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0.46686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244</v>
      </c>
      <c r="Y195" s="376">
        <f>IFERROR(SUM(Y186:Y193),"0")</f>
        <v>249.9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99</v>
      </c>
      <c r="Y209" s="375">
        <f t="shared" si="31"/>
        <v>102.60000000000001</v>
      </c>
      <c r="Z209" s="36">
        <f>IFERROR(IF(Y209=0,"",ROUNDUP(Y209/H209,0)*0.00937),"")</f>
        <v>0.17802999999999999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102.85</v>
      </c>
      <c r="BN209" s="64">
        <f t="shared" si="33"/>
        <v>106.59000000000002</v>
      </c>
      <c r="BO209" s="64">
        <f t="shared" si="34"/>
        <v>0.15277777777777776</v>
      </c>
      <c r="BP209" s="64">
        <f t="shared" si="35"/>
        <v>0.15833333333333333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149</v>
      </c>
      <c r="Y211" s="375">
        <f t="shared" si="31"/>
        <v>151.20000000000002</v>
      </c>
      <c r="Z211" s="36">
        <f>IFERROR(IF(Y211=0,"",ROUNDUP(Y211/H211,0)*0.00937),"")</f>
        <v>0.26235999999999998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154.79444444444445</v>
      </c>
      <c r="BN211" s="64">
        <f t="shared" si="33"/>
        <v>157.08000000000001</v>
      </c>
      <c r="BO211" s="64">
        <f t="shared" si="34"/>
        <v>0.22993827160493827</v>
      </c>
      <c r="BP211" s="64">
        <f t="shared" si="35"/>
        <v>0.23333333333333334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45.925925925925924</v>
      </c>
      <c r="Y216" s="376">
        <f>IFERROR(Y208/H208,"0")+IFERROR(Y209/H209,"0")+IFERROR(Y210/H210,"0")+IFERROR(Y211/H211,"0")+IFERROR(Y212/H212,"0")+IFERROR(Y213/H213,"0")+IFERROR(Y214/H214,"0")+IFERROR(Y215/H215,"0")</f>
        <v>47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0.44038999999999995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248</v>
      </c>
      <c r="Y217" s="376">
        <f>IFERROR(SUM(Y208:Y215),"0")</f>
        <v>253.8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74</v>
      </c>
      <c r="Y223" s="375">
        <f t="shared" si="36"/>
        <v>74.399999999999991</v>
      </c>
      <c r="Z223" s="36">
        <f t="shared" ref="Z223:Z229" si="41">IFERROR(IF(Y223=0,"",ROUNDUP(Y223/H223,0)*0.00753),"")</f>
        <v>0.23343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82.941666666666677</v>
      </c>
      <c r="BN223" s="64">
        <f t="shared" si="38"/>
        <v>83.389999999999986</v>
      </c>
      <c r="BO223" s="64">
        <f t="shared" si="39"/>
        <v>0.19764957264957267</v>
      </c>
      <c r="BP223" s="64">
        <f t="shared" si="40"/>
        <v>0.19871794871794868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46</v>
      </c>
      <c r="Y225" s="375">
        <f t="shared" si="36"/>
        <v>48</v>
      </c>
      <c r="Z225" s="36">
        <f t="shared" si="41"/>
        <v>0.15060000000000001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51.213333333333338</v>
      </c>
      <c r="BN225" s="64">
        <f t="shared" si="38"/>
        <v>53.440000000000005</v>
      </c>
      <c r="BO225" s="64">
        <f t="shared" si="39"/>
        <v>0.12286324786324787</v>
      </c>
      <c r="BP225" s="64">
        <f t="shared" si="40"/>
        <v>0.12820512820512819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82</v>
      </c>
      <c r="Y226" s="375">
        <f t="shared" si="36"/>
        <v>84</v>
      </c>
      <c r="Z226" s="36">
        <f t="shared" si="41"/>
        <v>0.26355000000000001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91.293333333333337</v>
      </c>
      <c r="BN226" s="64">
        <f t="shared" si="38"/>
        <v>93.52000000000001</v>
      </c>
      <c r="BO226" s="64">
        <f t="shared" si="39"/>
        <v>0.21901709401709404</v>
      </c>
      <c r="BP226" s="64">
        <f t="shared" si="40"/>
        <v>0.22435897435897434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48</v>
      </c>
      <c r="Y228" s="375">
        <f t="shared" si="36"/>
        <v>48</v>
      </c>
      <c r="Z228" s="36">
        <f t="shared" si="41"/>
        <v>0.15060000000000001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53.440000000000005</v>
      </c>
      <c r="BN228" s="64">
        <f t="shared" si="38"/>
        <v>53.440000000000005</v>
      </c>
      <c r="BO228" s="64">
        <f t="shared" si="39"/>
        <v>0.12820512820512819</v>
      </c>
      <c r="BP228" s="64">
        <f t="shared" si="40"/>
        <v>0.12820512820512819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104.16666666666667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106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0.79818000000000011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250</v>
      </c>
      <c r="Y231" s="376">
        <f>IFERROR(SUM(Y219:Y229),"0")</f>
        <v>254.39999999999998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58</v>
      </c>
      <c r="Y237" s="375">
        <f>IFERROR(IF(X237="",0,CEILING((X237/$H237),1)*$H237),"")</f>
        <v>60</v>
      </c>
      <c r="Z237" s="36">
        <f>IFERROR(IF(Y237=0,"",ROUNDUP(Y237/H237,0)*0.00753),"")</f>
        <v>0.18825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64.573333333333338</v>
      </c>
      <c r="BN237" s="64">
        <f>IFERROR(Y237*I237/H237,"0")</f>
        <v>66.800000000000011</v>
      </c>
      <c r="BO237" s="64">
        <f>IFERROR(1/J237*(X237/H237),"0")</f>
        <v>0.15491452991452992</v>
      </c>
      <c r="BP237" s="64">
        <f>IFERROR(1/J237*(Y237/H237),"0")</f>
        <v>0.16025641025641024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24.166666666666668</v>
      </c>
      <c r="Y238" s="376">
        <f>IFERROR(Y233/H233,"0")+IFERROR(Y234/H234,"0")+IFERROR(Y235/H235,"0")+IFERROR(Y236/H236,"0")+IFERROR(Y237/H237,"0")</f>
        <v>25</v>
      </c>
      <c r="Z238" s="376">
        <f>IFERROR(IF(Z233="",0,Z233),"0")+IFERROR(IF(Z234="",0,Z234),"0")+IFERROR(IF(Z235="",0,Z235),"0")+IFERROR(IF(Z236="",0,Z236),"0")+IFERROR(IF(Z237="",0,Z237),"0")</f>
        <v>0.18825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58</v>
      </c>
      <c r="Y239" s="376">
        <f>IFERROR(SUM(Y233:Y237),"0")</f>
        <v>60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4</v>
      </c>
      <c r="Y249" s="375">
        <f t="shared" si="42"/>
        <v>4</v>
      </c>
      <c r="Z249" s="36">
        <f>IFERROR(IF(Y249=0,"",ROUNDUP(Y249/H249,0)*0.00937),"")</f>
        <v>9.3699999999999999E-3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4.24</v>
      </c>
      <c r="BN249" s="64">
        <f t="shared" si="44"/>
        <v>4.24</v>
      </c>
      <c r="BO249" s="64">
        <f t="shared" si="45"/>
        <v>8.3333333333333332E-3</v>
      </c>
      <c r="BP249" s="64">
        <f t="shared" si="46"/>
        <v>8.3333333333333332E-3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</v>
      </c>
      <c r="Y250" s="376">
        <f>IFERROR(Y242/H242,"0")+IFERROR(Y243/H243,"0")+IFERROR(Y244/H244,"0")+IFERROR(Y245/H245,"0")+IFERROR(Y246/H246,"0")+IFERROR(Y247/H247,"0")+IFERROR(Y248/H248,"0")+IFERROR(Y249/H249,"0")</f>
        <v>1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9.3699999999999999E-3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4</v>
      </c>
      <c r="Y251" s="376">
        <f>IFERROR(SUM(Y242:Y249),"0")</f>
        <v>4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48</v>
      </c>
      <c r="Y289" s="375">
        <f>IFERROR(IF(X289="",0,CEILING((X289/$H289),1)*$H289),"")</f>
        <v>48</v>
      </c>
      <c r="Z289" s="36">
        <f>IFERROR(IF(Y289=0,"",ROUNDUP(Y289/H289,0)*0.00753),"")</f>
        <v>0.15060000000000001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53.440000000000005</v>
      </c>
      <c r="BN289" s="64">
        <f>IFERROR(Y289*I289/H289,"0")</f>
        <v>53.440000000000005</v>
      </c>
      <c r="BO289" s="64">
        <f>IFERROR(1/J289*(X289/H289),"0")</f>
        <v>0.12820512820512819</v>
      </c>
      <c r="BP289" s="64">
        <f>IFERROR(1/J289*(Y289/H289),"0")</f>
        <v>0.12820512820512819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100</v>
      </c>
      <c r="Y290" s="375">
        <f>IFERROR(IF(X290="",0,CEILING((X290/$H290),1)*$H290),"")</f>
        <v>100.8</v>
      </c>
      <c r="Z290" s="36">
        <f>IFERROR(IF(Y290=0,"",ROUNDUP(Y290/H290,0)*0.00753),"")</f>
        <v>0.31625999999999999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108.33333333333334</v>
      </c>
      <c r="BN290" s="64">
        <f>IFERROR(Y290*I290/H290,"0")</f>
        <v>109.2</v>
      </c>
      <c r="BO290" s="64">
        <f>IFERROR(1/J290*(X290/H290),"0")</f>
        <v>0.26709401709401709</v>
      </c>
      <c r="BP290" s="64">
        <f>IFERROR(1/J290*(Y290/H290),"0")</f>
        <v>0.26923076923076922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61.666666666666671</v>
      </c>
      <c r="Y292" s="376">
        <f>IFERROR(Y287/H287,"0")+IFERROR(Y288/H288,"0")+IFERROR(Y289/H289,"0")+IFERROR(Y290/H290,"0")+IFERROR(Y291/H291,"0")</f>
        <v>62</v>
      </c>
      <c r="Z292" s="376">
        <f>IFERROR(IF(Z287="",0,Z287),"0")+IFERROR(IF(Z288="",0,Z288),"0")+IFERROR(IF(Z289="",0,Z289),"0")+IFERROR(IF(Z290="",0,Z290),"0")+IFERROR(IF(Z291="",0,Z291),"0")</f>
        <v>0.46686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148</v>
      </c>
      <c r="Y293" s="376">
        <f>IFERROR(SUM(Y287:Y291),"0")</f>
        <v>148.80000000000001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10</v>
      </c>
      <c r="Y321" s="375">
        <f>IFERROR(IF(X321="",0,CEILING((X321/$H321),1)*$H321),"")</f>
        <v>12.600000000000001</v>
      </c>
      <c r="Z321" s="36">
        <f>IFERROR(IF(Y321=0,"",ROUNDUP(Y321/H321,0)*0.00753),"")</f>
        <v>2.2589999999999999E-2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10.619047619047619</v>
      </c>
      <c r="BN321" s="64">
        <f>IFERROR(Y321*I321/H321,"0")</f>
        <v>13.38</v>
      </c>
      <c r="BO321" s="64">
        <f>IFERROR(1/J321*(X321/H321),"0")</f>
        <v>1.5262515262515262E-2</v>
      </c>
      <c r="BP321" s="64">
        <f>IFERROR(1/J321*(Y321/H321),"0")</f>
        <v>1.9230769230769232E-2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2.3809523809523809</v>
      </c>
      <c r="Y325" s="376">
        <f>IFERROR(Y321/H321,"0")+IFERROR(Y322/H322,"0")+IFERROR(Y323/H323,"0")+IFERROR(Y324/H324,"0")</f>
        <v>3</v>
      </c>
      <c r="Z325" s="376">
        <f>IFERROR(IF(Z321="",0,Z321),"0")+IFERROR(IF(Z322="",0,Z322),"0")+IFERROR(IF(Z323="",0,Z323),"0")+IFERROR(IF(Z324="",0,Z324),"0")</f>
        <v>2.2589999999999999E-2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10</v>
      </c>
      <c r="Y326" s="376">
        <f>IFERROR(SUM(Y321:Y324),"0")</f>
        <v>12.600000000000001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138</v>
      </c>
      <c r="Y338" s="375">
        <f>IFERROR(IF(X338="",0,CEILING((X338/$H338),1)*$H338),"")</f>
        <v>140.4</v>
      </c>
      <c r="Z338" s="36">
        <f>IFERROR(IF(Y338=0,"",ROUNDUP(Y338/H338,0)*0.02175),"")</f>
        <v>0.39149999999999996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147.97846153846157</v>
      </c>
      <c r="BN338" s="64">
        <f>IFERROR(Y338*I338/H338,"0")</f>
        <v>150.55200000000002</v>
      </c>
      <c r="BO338" s="64">
        <f>IFERROR(1/J338*(X338/H338),"0")</f>
        <v>0.31593406593406592</v>
      </c>
      <c r="BP338" s="64">
        <f>IFERROR(1/J338*(Y338/H338),"0")</f>
        <v>0.3214285714285714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5</v>
      </c>
      <c r="Y339" s="375">
        <f>IFERROR(IF(X339="",0,CEILING((X339/$H339),1)*$H339),"")</f>
        <v>8.4</v>
      </c>
      <c r="Z339" s="36">
        <f>IFERROR(IF(Y339=0,"",ROUNDUP(Y339/H339,0)*0.02175),"")</f>
        <v>2.1749999999999999E-2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5.3357142857142854</v>
      </c>
      <c r="BN339" s="64">
        <f>IFERROR(Y339*I339/H339,"0")</f>
        <v>8.9640000000000004</v>
      </c>
      <c r="BO339" s="64">
        <f>IFERROR(1/J339*(X339/H339),"0")</f>
        <v>1.0629251700680272E-2</v>
      </c>
      <c r="BP339" s="64">
        <f>IFERROR(1/J339*(Y339/H339),"0")</f>
        <v>1.7857142857142856E-2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18.287545787545788</v>
      </c>
      <c r="Y340" s="376">
        <f>IFERROR(Y337/H337,"0")+IFERROR(Y338/H338,"0")+IFERROR(Y339/H339,"0")</f>
        <v>19</v>
      </c>
      <c r="Z340" s="376">
        <f>IFERROR(IF(Z337="",0,Z337),"0")+IFERROR(IF(Z338="",0,Z338),"0")+IFERROR(IF(Z339="",0,Z339),"0")</f>
        <v>0.41324999999999995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143</v>
      </c>
      <c r="Y341" s="376">
        <f>IFERROR(SUM(Y337:Y339),"0")</f>
        <v>148.80000000000001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3</v>
      </c>
      <c r="Y345" s="375">
        <f>IFERROR(IF(X345="",0,CEILING((X345/$H345),1)*$H345),"")</f>
        <v>5.0999999999999996</v>
      </c>
      <c r="Z345" s="36">
        <f>IFERROR(IF(Y345=0,"",ROUNDUP(Y345/H345,0)*0.00753),"")</f>
        <v>1.506E-2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3.5000000000000004</v>
      </c>
      <c r="BN345" s="64">
        <f>IFERROR(Y345*I345/H345,"0")</f>
        <v>5.95</v>
      </c>
      <c r="BO345" s="64">
        <f>IFERROR(1/J345*(X345/H345),"0")</f>
        <v>7.5414781297134239E-3</v>
      </c>
      <c r="BP345" s="64">
        <f>IFERROR(1/J345*(Y345/H345),"0")</f>
        <v>1.282051282051282E-2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6</v>
      </c>
      <c r="Y346" s="375">
        <f>IFERROR(IF(X346="",0,CEILING((X346/$H346),1)*$H346),"")</f>
        <v>7.6499999999999995</v>
      </c>
      <c r="Z346" s="36">
        <f>IFERROR(IF(Y346=0,"",ROUNDUP(Y346/H346,0)*0.00753),"")</f>
        <v>2.2589999999999999E-2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6.8235294117647056</v>
      </c>
      <c r="BN346" s="64">
        <f>IFERROR(Y346*I346/H346,"0")</f>
        <v>8.6999999999999993</v>
      </c>
      <c r="BO346" s="64">
        <f>IFERROR(1/J346*(X346/H346),"0")</f>
        <v>1.5082956259426848E-2</v>
      </c>
      <c r="BP346" s="64">
        <f>IFERROR(1/J346*(Y346/H346),"0")</f>
        <v>1.9230769230769232E-2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3.5294117647058822</v>
      </c>
      <c r="Y347" s="376">
        <f>IFERROR(Y343/H343,"0")+IFERROR(Y344/H344,"0")+IFERROR(Y345/H345,"0")+IFERROR(Y346/H346,"0")</f>
        <v>5</v>
      </c>
      <c r="Z347" s="376">
        <f>IFERROR(IF(Z343="",0,Z343),"0")+IFERROR(IF(Z344="",0,Z344),"0")+IFERROR(IF(Z345="",0,Z345),"0")+IFERROR(IF(Z346="",0,Z346),"0")</f>
        <v>3.7650000000000003E-2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9</v>
      </c>
      <c r="Y348" s="376">
        <f>IFERROR(SUM(Y343:Y346),"0")</f>
        <v>12.75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363</v>
      </c>
      <c r="Y369" s="375">
        <f t="shared" ref="Y369:Y377" si="62">IFERROR(IF(X369="",0,CEILING((X369/$H369),1)*$H369),"")</f>
        <v>375</v>
      </c>
      <c r="Z369" s="36">
        <f>IFERROR(IF(Y369=0,"",ROUNDUP(Y369/H369,0)*0.02175),"")</f>
        <v>0.54374999999999996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374.61599999999999</v>
      </c>
      <c r="BN369" s="64">
        <f t="shared" ref="BN369:BN377" si="64">IFERROR(Y369*I369/H369,"0")</f>
        <v>387</v>
      </c>
      <c r="BO369" s="64">
        <f t="shared" ref="BO369:BO377" si="65">IFERROR(1/J369*(X369/H369),"0")</f>
        <v>0.50416666666666665</v>
      </c>
      <c r="BP369" s="64">
        <f t="shared" ref="BP369:BP377" si="66">IFERROR(1/J369*(Y369/H369),"0")</f>
        <v>0.52083333333333326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379</v>
      </c>
      <c r="Y374" s="375">
        <f t="shared" si="62"/>
        <v>390</v>
      </c>
      <c r="Z374" s="36">
        <f>IFERROR(IF(Y374=0,"",ROUNDUP(Y374/H374,0)*0.02175),"")</f>
        <v>0.5655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391.12799999999999</v>
      </c>
      <c r="BN374" s="64">
        <f t="shared" si="64"/>
        <v>402.47999999999996</v>
      </c>
      <c r="BO374" s="64">
        <f t="shared" si="65"/>
        <v>0.5263888888888888</v>
      </c>
      <c r="BP374" s="64">
        <f t="shared" si="66"/>
        <v>0.54166666666666663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49.466666666666669</v>
      </c>
      <c r="Y378" s="376">
        <f>IFERROR(Y369/H369,"0")+IFERROR(Y370/H370,"0")+IFERROR(Y371/H371,"0")+IFERROR(Y372/H372,"0")+IFERROR(Y373/H373,"0")+IFERROR(Y374/H374,"0")+IFERROR(Y375/H375,"0")+IFERROR(Y376/H376,"0")+IFERROR(Y377/H377,"0")</f>
        <v>51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1.1092499999999998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742</v>
      </c>
      <c r="Y379" s="376">
        <f>IFERROR(SUM(Y369:Y377),"0")</f>
        <v>765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492</v>
      </c>
      <c r="Y381" s="375">
        <f>IFERROR(IF(X381="",0,CEILING((X381/$H381),1)*$H381),"")</f>
        <v>495</v>
      </c>
      <c r="Z381" s="36">
        <f>IFERROR(IF(Y381=0,"",ROUNDUP(Y381/H381,0)*0.02175),"")</f>
        <v>0.71775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507.74399999999997</v>
      </c>
      <c r="BN381" s="64">
        <f>IFERROR(Y381*I381/H381,"0")</f>
        <v>510.84000000000003</v>
      </c>
      <c r="BO381" s="64">
        <f>IFERROR(1/J381*(X381/H381),"0")</f>
        <v>0.68333333333333324</v>
      </c>
      <c r="BP381" s="64">
        <f>IFERROR(1/J381*(Y381/H381),"0")</f>
        <v>0.6875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32.799999999999997</v>
      </c>
      <c r="Y383" s="376">
        <f>IFERROR(Y381/H381,"0")+IFERROR(Y382/H382,"0")</f>
        <v>33</v>
      </c>
      <c r="Z383" s="376">
        <f>IFERROR(IF(Z381="",0,Z381),"0")+IFERROR(IF(Z382="",0,Z382),"0")</f>
        <v>0.71775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492</v>
      </c>
      <c r="Y384" s="376">
        <f>IFERROR(SUM(Y381:Y382),"0")</f>
        <v>495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5</v>
      </c>
      <c r="Y388" s="375">
        <f>IFERROR(IF(X388="",0,CEILING((X388/$H388),1)*$H388),"")</f>
        <v>7.8</v>
      </c>
      <c r="Z388" s="36">
        <f>IFERROR(IF(Y388=0,"",ROUNDUP(Y388/H388,0)*0.02175),"")</f>
        <v>2.1749999999999999E-2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5.3615384615384629</v>
      </c>
      <c r="BN388" s="64">
        <f>IFERROR(Y388*I388/H388,"0")</f>
        <v>8.3640000000000008</v>
      </c>
      <c r="BO388" s="64">
        <f>IFERROR(1/J388*(X388/H388),"0")</f>
        <v>1.1446886446886448E-2</v>
      </c>
      <c r="BP388" s="64">
        <f>IFERROR(1/J388*(Y388/H388),"0")</f>
        <v>1.7857142857142856E-2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0.64102564102564108</v>
      </c>
      <c r="Y389" s="376">
        <f>IFERROR(Y386/H386,"0")+IFERROR(Y387/H387,"0")+IFERROR(Y388/H388,"0")</f>
        <v>1</v>
      </c>
      <c r="Z389" s="376">
        <f>IFERROR(IF(Z386="",0,Z386),"0")+IFERROR(IF(Z387="",0,Z387),"0")+IFERROR(IF(Z388="",0,Z388),"0")</f>
        <v>2.1749999999999999E-2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5</v>
      </c>
      <c r="Y390" s="376">
        <f>IFERROR(SUM(Y386:Y388),"0")</f>
        <v>7.8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104</v>
      </c>
      <c r="Y393" s="375">
        <f>IFERROR(IF(X393="",0,CEILING((X393/$H393),1)*$H393),"")</f>
        <v>109.2</v>
      </c>
      <c r="Z393" s="36">
        <f>IFERROR(IF(Y393=0,"",ROUNDUP(Y393/H393,0)*0.02175),"")</f>
        <v>0.30449999999999999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111.52000000000001</v>
      </c>
      <c r="BN393" s="64">
        <f>IFERROR(Y393*I393/H393,"0")</f>
        <v>117.09600000000002</v>
      </c>
      <c r="BO393" s="64">
        <f>IFERROR(1/J393*(X393/H393),"0")</f>
        <v>0.23809523809523808</v>
      </c>
      <c r="BP393" s="64">
        <f>IFERROR(1/J393*(Y393/H393),"0")</f>
        <v>0.25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13.333333333333334</v>
      </c>
      <c r="Y394" s="376">
        <f>IFERROR(Y392/H392,"0")+IFERROR(Y393/H393,"0")</f>
        <v>14</v>
      </c>
      <c r="Z394" s="376">
        <f>IFERROR(IF(Z392="",0,Z392),"0")+IFERROR(IF(Z393="",0,Z393),"0")</f>
        <v>0.30449999999999999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104</v>
      </c>
      <c r="Y395" s="376">
        <f>IFERROR(SUM(Y392:Y393),"0")</f>
        <v>109.2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167</v>
      </c>
      <c r="Y410" s="375">
        <f>IFERROR(IF(X410="",0,CEILING((X410/$H410),1)*$H410),"")</f>
        <v>171.6</v>
      </c>
      <c r="Z410" s="36">
        <f>IFERROR(IF(Y410=0,"",ROUNDUP(Y410/H410,0)*0.02175),"")</f>
        <v>0.47849999999999998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179.07538461538465</v>
      </c>
      <c r="BN410" s="64">
        <f>IFERROR(Y410*I410/H410,"0")</f>
        <v>184.00800000000001</v>
      </c>
      <c r="BO410" s="64">
        <f>IFERROR(1/J410*(X410/H410),"0")</f>
        <v>0.38232600732600736</v>
      </c>
      <c r="BP410" s="64">
        <f>IFERROR(1/J410*(Y410/H410),"0")</f>
        <v>0.39285714285714285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21.410256410256412</v>
      </c>
      <c r="Y415" s="376">
        <f>IFERROR(Y410/H410,"0")+IFERROR(Y411/H411,"0")+IFERROR(Y412/H412,"0")+IFERROR(Y413/H413,"0")+IFERROR(Y414/H414,"0")</f>
        <v>22</v>
      </c>
      <c r="Z415" s="376">
        <f>IFERROR(IF(Z410="",0,Z410),"0")+IFERROR(IF(Z411="",0,Z411),"0")+IFERROR(IF(Z412="",0,Z412),"0")+IFERROR(IF(Z413="",0,Z413),"0")+IFERROR(IF(Z414="",0,Z414),"0")</f>
        <v>0.47849999999999998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167</v>
      </c>
      <c r="Y416" s="376">
        <f>IFERROR(SUM(Y410:Y414),"0")</f>
        <v>171.6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5</v>
      </c>
      <c r="Y429" s="375">
        <f t="shared" si="67"/>
        <v>8.4</v>
      </c>
      <c r="Z429" s="36">
        <f>IFERROR(IF(Y429=0,"",ROUNDUP(Y429/H429,0)*0.00753),"")</f>
        <v>1.506E-2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5.2738095238095228</v>
      </c>
      <c r="BN429" s="64">
        <f t="shared" si="69"/>
        <v>8.86</v>
      </c>
      <c r="BO429" s="64">
        <f t="shared" si="70"/>
        <v>7.631257631257631E-3</v>
      </c>
      <c r="BP429" s="64">
        <f t="shared" si="71"/>
        <v>1.282051282051282E-2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126</v>
      </c>
      <c r="Y431" s="375">
        <f t="shared" si="67"/>
        <v>126</v>
      </c>
      <c r="Z431" s="36">
        <f>IFERROR(IF(Y431=0,"",ROUNDUP(Y431/H431,0)*0.00753),"")</f>
        <v>0.22590000000000002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132.89999999999998</v>
      </c>
      <c r="BN431" s="64">
        <f t="shared" si="69"/>
        <v>132.89999999999998</v>
      </c>
      <c r="BO431" s="64">
        <f t="shared" si="70"/>
        <v>0.19230769230769229</v>
      </c>
      <c r="BP431" s="64">
        <f t="shared" si="71"/>
        <v>0.19230769230769229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31.19047619047619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32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0.24096000000000001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131</v>
      </c>
      <c r="Y450" s="376">
        <f>IFERROR(SUM(Y428:Y448),"0")</f>
        <v>134.4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148</v>
      </c>
      <c r="Y466" s="375">
        <f t="shared" ref="Y466:Y471" si="73">IFERROR(IF(X466="",0,CEILING((X466/$H466),1)*$H466),"")</f>
        <v>151.20000000000002</v>
      </c>
      <c r="Z466" s="36">
        <f>IFERROR(IF(Y466=0,"",ROUNDUP(Y466/H466,0)*0.00753),"")</f>
        <v>0.27107999999999999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156.10476190476189</v>
      </c>
      <c r="BN466" s="64">
        <f t="shared" ref="BN466:BN471" si="75">IFERROR(Y466*I466/H466,"0")</f>
        <v>159.47999999999999</v>
      </c>
      <c r="BO466" s="64">
        <f t="shared" ref="BO466:BO471" si="76">IFERROR(1/J466*(X466/H466),"0")</f>
        <v>0.22588522588522586</v>
      </c>
      <c r="BP466" s="64">
        <f t="shared" ref="BP466:BP471" si="77">IFERROR(1/J466*(Y466/H466),"0")</f>
        <v>0.23076923076923075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35.238095238095234</v>
      </c>
      <c r="Y472" s="376">
        <f>IFERROR(Y466/H466,"0")+IFERROR(Y467/H467,"0")+IFERROR(Y468/H468,"0")+IFERROR(Y469/H469,"0")+IFERROR(Y470/H470,"0")+IFERROR(Y471/H471,"0")</f>
        <v>36</v>
      </c>
      <c r="Z472" s="376">
        <f>IFERROR(IF(Z466="",0,Z466),"0")+IFERROR(IF(Z467="",0,Z467),"0")+IFERROR(IF(Z468="",0,Z468),"0")+IFERROR(IF(Z469="",0,Z469),"0")+IFERROR(IF(Z470="",0,Z470),"0")+IFERROR(IF(Z471="",0,Z471),"0")</f>
        <v>0.27107999999999999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148</v>
      </c>
      <c r="Y473" s="376">
        <f>IFERROR(SUM(Y466:Y471),"0")</f>
        <v>151.20000000000002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10</v>
      </c>
      <c r="Y494" s="375">
        <f t="shared" si="78"/>
        <v>10.56</v>
      </c>
      <c r="Z494" s="36">
        <f t="shared" si="79"/>
        <v>2.392E-2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10.681818181818182</v>
      </c>
      <c r="BN494" s="64">
        <f t="shared" si="81"/>
        <v>11.28</v>
      </c>
      <c r="BO494" s="64">
        <f t="shared" si="82"/>
        <v>1.8210955710955712E-2</v>
      </c>
      <c r="BP494" s="64">
        <f t="shared" si="83"/>
        <v>1.9230769230769232E-2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314</v>
      </c>
      <c r="Y496" s="375">
        <f t="shared" si="78"/>
        <v>316.8</v>
      </c>
      <c r="Z496" s="36">
        <f t="shared" si="79"/>
        <v>0.71760000000000002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335.40909090909088</v>
      </c>
      <c r="BN496" s="64">
        <f t="shared" si="81"/>
        <v>338.4</v>
      </c>
      <c r="BO496" s="64">
        <f t="shared" si="82"/>
        <v>0.57182400932400934</v>
      </c>
      <c r="BP496" s="64">
        <f t="shared" si="83"/>
        <v>0.57692307692307698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41</v>
      </c>
      <c r="Y498" s="375">
        <f t="shared" si="78"/>
        <v>42.24</v>
      </c>
      <c r="Z498" s="36">
        <f t="shared" si="79"/>
        <v>9.5680000000000001E-2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43.79545454545454</v>
      </c>
      <c r="BN498" s="64">
        <f t="shared" si="81"/>
        <v>45.12</v>
      </c>
      <c r="BO498" s="64">
        <f t="shared" si="82"/>
        <v>7.4664918414918416E-2</v>
      </c>
      <c r="BP498" s="64">
        <f t="shared" si="83"/>
        <v>7.6923076923076927E-2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69.128787878787875</v>
      </c>
      <c r="Y502" s="376">
        <f>IFERROR(Y493/H493,"0")+IFERROR(Y494/H494,"0")+IFERROR(Y495/H495,"0")+IFERROR(Y496/H496,"0")+IFERROR(Y497/H497,"0")+IFERROR(Y498/H498,"0")+IFERROR(Y499/H499,"0")+IFERROR(Y500/H500,"0")+IFERROR(Y501/H501,"0")</f>
        <v>70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0.83720000000000006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365</v>
      </c>
      <c r="Y503" s="376">
        <f>IFERROR(SUM(Y493:Y501),"0")</f>
        <v>369.6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311</v>
      </c>
      <c r="Y505" s="375">
        <f>IFERROR(IF(X505="",0,CEILING((X505/$H505),1)*$H505),"")</f>
        <v>311.52000000000004</v>
      </c>
      <c r="Z505" s="36">
        <f>IFERROR(IF(Y505=0,"",ROUNDUP(Y505/H505,0)*0.01196),"")</f>
        <v>0.70564000000000004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332.20454545454544</v>
      </c>
      <c r="BN505" s="64">
        <f>IFERROR(Y505*I505/H505,"0")</f>
        <v>332.76</v>
      </c>
      <c r="BO505" s="64">
        <f>IFERROR(1/J505*(X505/H505),"0")</f>
        <v>0.56636072261072257</v>
      </c>
      <c r="BP505" s="64">
        <f>IFERROR(1/J505*(Y505/H505),"0")</f>
        <v>0.5673076923076924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58.901515151515149</v>
      </c>
      <c r="Y507" s="376">
        <f>IFERROR(Y505/H505,"0")+IFERROR(Y506/H506,"0")</f>
        <v>59.000000000000007</v>
      </c>
      <c r="Z507" s="376">
        <f>IFERROR(IF(Z505="",0,Z505),"0")+IFERROR(IF(Z506="",0,Z506),"0")</f>
        <v>0.70564000000000004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311</v>
      </c>
      <c r="Y508" s="376">
        <f>IFERROR(SUM(Y505:Y506),"0")</f>
        <v>311.52000000000004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67</v>
      </c>
      <c r="Y510" s="375">
        <f t="shared" ref="Y510:Y515" si="84">IFERROR(IF(X510="",0,CEILING((X510/$H510),1)*$H510),"")</f>
        <v>68.64</v>
      </c>
      <c r="Z510" s="36">
        <f>IFERROR(IF(Y510=0,"",ROUNDUP(Y510/H510,0)*0.01196),"")</f>
        <v>0.15548000000000001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71.568181818181813</v>
      </c>
      <c r="BN510" s="64">
        <f t="shared" ref="BN510:BN515" si="86">IFERROR(Y510*I510/H510,"0")</f>
        <v>73.319999999999993</v>
      </c>
      <c r="BO510" s="64">
        <f t="shared" ref="BO510:BO515" si="87">IFERROR(1/J510*(X510/H510),"0")</f>
        <v>0.12201340326340326</v>
      </c>
      <c r="BP510" s="64">
        <f t="shared" ref="BP510:BP515" si="88">IFERROR(1/J510*(Y510/H510),"0")</f>
        <v>0.125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132</v>
      </c>
      <c r="Y511" s="375">
        <f t="shared" si="84"/>
        <v>132</v>
      </c>
      <c r="Z511" s="36">
        <f>IFERROR(IF(Y511=0,"",ROUNDUP(Y511/H511,0)*0.01196),"")</f>
        <v>0.29899999999999999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140.99999999999997</v>
      </c>
      <c r="BN511" s="64">
        <f t="shared" si="86"/>
        <v>140.99999999999997</v>
      </c>
      <c r="BO511" s="64">
        <f t="shared" si="87"/>
        <v>0.24038461538461539</v>
      </c>
      <c r="BP511" s="64">
        <f t="shared" si="88"/>
        <v>0.24038461538461539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179</v>
      </c>
      <c r="Y512" s="375">
        <f t="shared" si="84"/>
        <v>179.52</v>
      </c>
      <c r="Z512" s="36">
        <f>IFERROR(IF(Y512=0,"",ROUNDUP(Y512/H512,0)*0.01196),"")</f>
        <v>0.40664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191.20454545454544</v>
      </c>
      <c r="BN512" s="64">
        <f t="shared" si="86"/>
        <v>191.76</v>
      </c>
      <c r="BO512" s="64">
        <f t="shared" si="87"/>
        <v>0.3259761072261072</v>
      </c>
      <c r="BP512" s="64">
        <f t="shared" si="88"/>
        <v>0.32692307692307693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71.590909090909093</v>
      </c>
      <c r="Y516" s="376">
        <f>IFERROR(Y510/H510,"0")+IFERROR(Y511/H511,"0")+IFERROR(Y512/H512,"0")+IFERROR(Y513/H513,"0")+IFERROR(Y514/H514,"0")+IFERROR(Y515/H515,"0")</f>
        <v>72</v>
      </c>
      <c r="Z516" s="376">
        <f>IFERROR(IF(Z510="",0,Z510),"0")+IFERROR(IF(Z511="",0,Z511),"0")+IFERROR(IF(Z512="",0,Z512),"0")+IFERROR(IF(Z513="",0,Z513),"0")+IFERROR(IF(Z514="",0,Z514),"0")+IFERROR(IF(Z515="",0,Z515),"0")</f>
        <v>0.86112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378</v>
      </c>
      <c r="Y517" s="376">
        <f>IFERROR(SUM(Y510:Y515),"0")</f>
        <v>380.15999999999997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89</v>
      </c>
      <c r="Y549" s="375">
        <f t="shared" si="94"/>
        <v>92.4</v>
      </c>
      <c r="Z549" s="36">
        <f>IFERROR(IF(Y549=0,"",ROUNDUP(Y549/H549,0)*0.00753),"")</f>
        <v>0.16566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94.509523809523799</v>
      </c>
      <c r="BN549" s="64">
        <f t="shared" si="96"/>
        <v>98.12</v>
      </c>
      <c r="BO549" s="64">
        <f t="shared" si="97"/>
        <v>0.13583638583638583</v>
      </c>
      <c r="BP549" s="64">
        <f t="shared" si="98"/>
        <v>0.14102564102564102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21.19047619047619</v>
      </c>
      <c r="Y554" s="376">
        <f>IFERROR(Y548/H548,"0")+IFERROR(Y549/H549,"0")+IFERROR(Y550/H550,"0")+IFERROR(Y551/H551,"0")+IFERROR(Y552/H552,"0")+IFERROR(Y553/H553,"0")</f>
        <v>22</v>
      </c>
      <c r="Z554" s="376">
        <f>IFERROR(IF(Z548="",0,Z548),"0")+IFERROR(IF(Z549="",0,Z549),"0")+IFERROR(IF(Z550="",0,Z550),"0")+IFERROR(IF(Z551="",0,Z551),"0")+IFERROR(IF(Z552="",0,Z552),"0")+IFERROR(IF(Z553="",0,Z553),"0")</f>
        <v>0.16566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89</v>
      </c>
      <c r="Y555" s="376">
        <f>IFERROR(SUM(Y548:Y553),"0")</f>
        <v>92.4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5121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5257.0300000000007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5426.8134075336438</v>
      </c>
      <c r="Y587" s="376">
        <f>IFERROR(SUM(BN22:BN583),"0")</f>
        <v>5570.7699999999986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10</v>
      </c>
      <c r="Y588" s="38">
        <f>ROUNDUP(SUM(BP22:BP583),0)</f>
        <v>10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5676.8134075336438</v>
      </c>
      <c r="Y589" s="376">
        <f>GrossWeightTotalR+PalletQtyTotalR*25</f>
        <v>5820.7699999999986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921.93667394696797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945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11.186349999999997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172.8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133.60000000000002</v>
      </c>
      <c r="E596" s="46">
        <f>IFERROR(Y103*1,"0")+IFERROR(Y104*1,"0")+IFERROR(Y105*1,"0")+IFERROR(Y106*1,"0")+IFERROR(Y110*1,"0")+IFERROR(Y111*1,"0")+IFERROR(Y112*1,"0")+IFERROR(Y113*1,"0")+IFERROR(Y114*1,"0")</f>
        <v>362.1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438.80000000000007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16.8</v>
      </c>
      <c r="I596" s="46">
        <f>IFERROR(Y186*1,"0")+IFERROR(Y187*1,"0")+IFERROR(Y188*1,"0")+IFERROR(Y189*1,"0")+IFERROR(Y190*1,"0")+IFERROR(Y191*1,"0")+IFERROR(Y192*1,"0")+IFERROR(Y193*1,"0")</f>
        <v>249.9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568.20000000000005</v>
      </c>
      <c r="K596" s="46">
        <f>IFERROR(Y242*1,"0")+IFERROR(Y243*1,"0")+IFERROR(Y244*1,"0")+IFERROR(Y245*1,"0")+IFERROR(Y246*1,"0")+IFERROR(Y247*1,"0")+IFERROR(Y248*1,"0")+IFERROR(Y249*1,"0")</f>
        <v>4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148.80000000000001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174.15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1377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171.6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134.4</v>
      </c>
      <c r="Z596" s="46">
        <f>IFERROR(Y462*1,"0")+IFERROR(Y466*1,"0")+IFERROR(Y467*1,"0")+IFERROR(Y468*1,"0")+IFERROR(Y469*1,"0")+IFERROR(Y470*1,"0")+IFERROR(Y471*1,"0")+IFERROR(Y475*1,"0")</f>
        <v>151.20000000000002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1061.2800000000002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92.4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2024-08-29T07:38:05Z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