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8,24\29,08,24 ПОКОМ ЗПФ филиалы\"/>
    </mc:Choice>
  </mc:AlternateContent>
  <xr:revisionPtr revIDLastSave="0" documentId="13_ncr:1_{3F10A7EB-DFF2-4CA0-BFF3-BD16BF11EC0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5" i="1" l="1"/>
  <c r="E65" i="1"/>
  <c r="F31" i="1"/>
  <c r="E31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29" i="1"/>
  <c r="AG28" i="1"/>
  <c r="AG27" i="1"/>
  <c r="AG26" i="1"/>
  <c r="AG25" i="1"/>
  <c r="AG24" i="1"/>
  <c r="AG23" i="1"/>
  <c r="AG22" i="1"/>
  <c r="AG21" i="1"/>
  <c r="AG20" i="1"/>
  <c r="AG17" i="1"/>
  <c r="AG16" i="1"/>
  <c r="AG15" i="1"/>
  <c r="AG14" i="1"/>
  <c r="AG13" i="1"/>
  <c r="AG12" i="1"/>
  <c r="AG11" i="1"/>
  <c r="AG10" i="1"/>
  <c r="AG9" i="1"/>
  <c r="AG8" i="1"/>
  <c r="AG7" i="1"/>
  <c r="AG6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29" i="1"/>
  <c r="AF28" i="1"/>
  <c r="AF27" i="1"/>
  <c r="AF26" i="1"/>
  <c r="AF25" i="1"/>
  <c r="AF24" i="1"/>
  <c r="AF23" i="1"/>
  <c r="AF22" i="1"/>
  <c r="AF21" i="1"/>
  <c r="AF20" i="1"/>
  <c r="AF17" i="1"/>
  <c r="AF16" i="1"/>
  <c r="AF15" i="1"/>
  <c r="AF14" i="1"/>
  <c r="AF13" i="1"/>
  <c r="AF12" i="1"/>
  <c r="AF11" i="1"/>
  <c r="AF10" i="1"/>
  <c r="AF9" i="1"/>
  <c r="AF8" i="1"/>
  <c r="AF7" i="1"/>
  <c r="AF6" i="1"/>
  <c r="F20" i="1"/>
  <c r="E20" i="1"/>
  <c r="AB63" i="1"/>
  <c r="O63" i="1"/>
  <c r="U63" i="1" s="1"/>
  <c r="K63" i="1"/>
  <c r="T63" i="1" l="1"/>
  <c r="AB7" i="1" l="1"/>
  <c r="AB9" i="1"/>
  <c r="AB11" i="1"/>
  <c r="AB12" i="1"/>
  <c r="AB15" i="1"/>
  <c r="AB17" i="1"/>
  <c r="AB18" i="1"/>
  <c r="AB19" i="1"/>
  <c r="AB26" i="1"/>
  <c r="AB27" i="1"/>
  <c r="AB29" i="1"/>
  <c r="AB30" i="1"/>
  <c r="AB33" i="1"/>
  <c r="AB34" i="1"/>
  <c r="AB35" i="1"/>
  <c r="AB36" i="1"/>
  <c r="AB37" i="1"/>
  <c r="AB39" i="1"/>
  <c r="AB40" i="1"/>
  <c r="AB41" i="1"/>
  <c r="AB43" i="1"/>
  <c r="AB44" i="1"/>
  <c r="AB60" i="1"/>
  <c r="AB61" i="1"/>
  <c r="AB62" i="1"/>
  <c r="AB64" i="1"/>
  <c r="AB72" i="1"/>
  <c r="AB73" i="1"/>
  <c r="O7" i="1"/>
  <c r="O8" i="1"/>
  <c r="O9" i="1"/>
  <c r="O10" i="1"/>
  <c r="P10" i="1" s="1"/>
  <c r="O11" i="1"/>
  <c r="O12" i="1"/>
  <c r="O13" i="1"/>
  <c r="AD13" i="1" s="1"/>
  <c r="O14" i="1"/>
  <c r="AD14" i="1" s="1"/>
  <c r="O15" i="1"/>
  <c r="O16" i="1"/>
  <c r="P16" i="1" s="1"/>
  <c r="O17" i="1"/>
  <c r="O18" i="1"/>
  <c r="O19" i="1"/>
  <c r="O20" i="1"/>
  <c r="O21" i="1"/>
  <c r="AD21" i="1" s="1"/>
  <c r="O22" i="1"/>
  <c r="AD22" i="1" s="1"/>
  <c r="O23" i="1"/>
  <c r="AD23" i="1" s="1"/>
  <c r="O24" i="1"/>
  <c r="P24" i="1" s="1"/>
  <c r="AD24" i="1" s="1"/>
  <c r="O25" i="1"/>
  <c r="P25" i="1" s="1"/>
  <c r="O26" i="1"/>
  <c r="O27" i="1"/>
  <c r="O28" i="1"/>
  <c r="AD28" i="1" s="1"/>
  <c r="O29" i="1"/>
  <c r="O30" i="1"/>
  <c r="O31" i="1"/>
  <c r="P31" i="1" s="1"/>
  <c r="O32" i="1"/>
  <c r="P32" i="1" s="1"/>
  <c r="O33" i="1"/>
  <c r="O34" i="1"/>
  <c r="O35" i="1"/>
  <c r="O36" i="1"/>
  <c r="O37" i="1"/>
  <c r="O38" i="1"/>
  <c r="P38" i="1" s="1"/>
  <c r="O39" i="1"/>
  <c r="O40" i="1"/>
  <c r="O41" i="1"/>
  <c r="O42" i="1"/>
  <c r="AD42" i="1" s="1"/>
  <c r="O43" i="1"/>
  <c r="O44" i="1"/>
  <c r="O45" i="1"/>
  <c r="P45" i="1" s="1"/>
  <c r="O46" i="1"/>
  <c r="P46" i="1" s="1"/>
  <c r="AD46" i="1" s="1"/>
  <c r="O47" i="1"/>
  <c r="P47" i="1" s="1"/>
  <c r="O48" i="1"/>
  <c r="P48" i="1" s="1"/>
  <c r="O49" i="1"/>
  <c r="P49" i="1" s="1"/>
  <c r="O50" i="1"/>
  <c r="AD50" i="1" s="1"/>
  <c r="O51" i="1"/>
  <c r="AD51" i="1" s="1"/>
  <c r="O52" i="1"/>
  <c r="O53" i="1"/>
  <c r="O54" i="1"/>
  <c r="P54" i="1" s="1"/>
  <c r="O55" i="1"/>
  <c r="P55" i="1" s="1"/>
  <c r="O56" i="1"/>
  <c r="P56" i="1" s="1"/>
  <c r="O57" i="1"/>
  <c r="P57" i="1" s="1"/>
  <c r="O58" i="1"/>
  <c r="O59" i="1"/>
  <c r="P59" i="1" s="1"/>
  <c r="O60" i="1"/>
  <c r="O61" i="1"/>
  <c r="O62" i="1"/>
  <c r="O64" i="1"/>
  <c r="O65" i="1"/>
  <c r="AD65" i="1" s="1"/>
  <c r="O66" i="1"/>
  <c r="P66" i="1" s="1"/>
  <c r="O67" i="1"/>
  <c r="P67" i="1" s="1"/>
  <c r="O68" i="1"/>
  <c r="O69" i="1"/>
  <c r="P69" i="1" s="1"/>
  <c r="O70" i="1"/>
  <c r="O71" i="1"/>
  <c r="P71" i="1" s="1"/>
  <c r="O72" i="1"/>
  <c r="O73" i="1"/>
  <c r="O74" i="1"/>
  <c r="P74" i="1" s="1"/>
  <c r="O75" i="1"/>
  <c r="P75" i="1" s="1"/>
  <c r="O76" i="1"/>
  <c r="AD76" i="1" s="1"/>
  <c r="O77" i="1"/>
  <c r="P77" i="1" s="1"/>
  <c r="O78" i="1"/>
  <c r="AD78" i="1" s="1"/>
  <c r="O6" i="1"/>
  <c r="P6" i="1" s="1"/>
  <c r="AD58" i="1" l="1"/>
  <c r="AD20" i="1"/>
  <c r="AD74" i="1"/>
  <c r="AD66" i="1"/>
  <c r="AD59" i="1"/>
  <c r="AD57" i="1"/>
  <c r="AD55" i="1"/>
  <c r="AD49" i="1"/>
  <c r="AD47" i="1"/>
  <c r="AD45" i="1"/>
  <c r="AD31" i="1"/>
  <c r="AD25" i="1"/>
  <c r="AD6" i="1"/>
  <c r="AD77" i="1"/>
  <c r="AD75" i="1"/>
  <c r="AD71" i="1"/>
  <c r="AD69" i="1"/>
  <c r="AD67" i="1"/>
  <c r="AD56" i="1"/>
  <c r="AD54" i="1"/>
  <c r="AD48" i="1"/>
  <c r="AD38" i="1"/>
  <c r="AD32" i="1"/>
  <c r="AD16" i="1"/>
  <c r="AD10" i="1"/>
  <c r="AD8" i="1"/>
  <c r="AD70" i="1"/>
  <c r="AD68" i="1"/>
  <c r="AD53" i="1"/>
  <c r="AD52" i="1"/>
  <c r="Q65" i="1"/>
  <c r="T65" i="1" s="1"/>
  <c r="AE65" i="1"/>
  <c r="Q50" i="1"/>
  <c r="T50" i="1" s="1"/>
  <c r="AE50" i="1"/>
  <c r="Q46" i="1"/>
  <c r="T46" i="1" s="1"/>
  <c r="AE46" i="1"/>
  <c r="AE42" i="1"/>
  <c r="Q42" i="1"/>
  <c r="T42" i="1" s="1"/>
  <c r="Q28" i="1"/>
  <c r="T28" i="1" s="1"/>
  <c r="AE28" i="1"/>
  <c r="Q24" i="1"/>
  <c r="T24" i="1" s="1"/>
  <c r="AE24" i="1"/>
  <c r="Q22" i="1"/>
  <c r="T22" i="1" s="1"/>
  <c r="AE22" i="1"/>
  <c r="Q14" i="1"/>
  <c r="T14" i="1" s="1"/>
  <c r="AE14" i="1"/>
  <c r="AB6" i="1"/>
  <c r="AB69" i="1"/>
  <c r="AB65" i="1"/>
  <c r="AB58" i="1"/>
  <c r="AB50" i="1"/>
  <c r="AB46" i="1"/>
  <c r="AB42" i="1"/>
  <c r="AB38" i="1"/>
  <c r="AB28" i="1"/>
  <c r="AB24" i="1"/>
  <c r="AB22" i="1"/>
  <c r="AB20" i="1"/>
  <c r="AB14" i="1"/>
  <c r="AB10" i="1"/>
  <c r="Q78" i="1"/>
  <c r="T78" i="1" s="1"/>
  <c r="AE78" i="1"/>
  <c r="Q76" i="1"/>
  <c r="T76" i="1" s="1"/>
  <c r="AE76" i="1"/>
  <c r="Q51" i="1"/>
  <c r="T51" i="1" s="1"/>
  <c r="AE51" i="1"/>
  <c r="Q23" i="1"/>
  <c r="T23" i="1" s="1"/>
  <c r="AE23" i="1"/>
  <c r="Q21" i="1"/>
  <c r="T21" i="1" s="1"/>
  <c r="AE21" i="1"/>
  <c r="Q13" i="1"/>
  <c r="T13" i="1" s="1"/>
  <c r="AE13" i="1"/>
  <c r="AB78" i="1"/>
  <c r="AB76" i="1"/>
  <c r="AB51" i="1"/>
  <c r="AB47" i="1"/>
  <c r="AB23" i="1"/>
  <c r="AB21" i="1"/>
  <c r="AB13" i="1"/>
  <c r="U78" i="1"/>
  <c r="U76" i="1"/>
  <c r="U74" i="1"/>
  <c r="T72" i="1"/>
  <c r="U72" i="1"/>
  <c r="U70" i="1"/>
  <c r="U68" i="1"/>
  <c r="U66" i="1"/>
  <c r="T64" i="1"/>
  <c r="U64" i="1"/>
  <c r="U61" i="1"/>
  <c r="T61" i="1"/>
  <c r="U59" i="1"/>
  <c r="U57" i="1"/>
  <c r="U55" i="1"/>
  <c r="U53" i="1"/>
  <c r="U51" i="1"/>
  <c r="U49" i="1"/>
  <c r="U47" i="1"/>
  <c r="U45" i="1"/>
  <c r="U43" i="1"/>
  <c r="T43" i="1"/>
  <c r="U41" i="1"/>
  <c r="T41" i="1"/>
  <c r="U39" i="1"/>
  <c r="T39" i="1"/>
  <c r="U37" i="1"/>
  <c r="T37" i="1"/>
  <c r="U35" i="1"/>
  <c r="T35" i="1"/>
  <c r="U33" i="1"/>
  <c r="T33" i="1"/>
  <c r="U31" i="1"/>
  <c r="U29" i="1"/>
  <c r="T29" i="1"/>
  <c r="U27" i="1"/>
  <c r="T27" i="1"/>
  <c r="U25" i="1"/>
  <c r="U23" i="1"/>
  <c r="U21" i="1"/>
  <c r="U19" i="1"/>
  <c r="T19" i="1"/>
  <c r="U17" i="1"/>
  <c r="T17" i="1"/>
  <c r="U15" i="1"/>
  <c r="T15" i="1"/>
  <c r="U13" i="1"/>
  <c r="U11" i="1"/>
  <c r="T11" i="1"/>
  <c r="U9" i="1"/>
  <c r="T9" i="1"/>
  <c r="U7" i="1"/>
  <c r="T7" i="1"/>
  <c r="U6" i="1"/>
  <c r="U77" i="1"/>
  <c r="U75" i="1"/>
  <c r="U73" i="1"/>
  <c r="T73" i="1"/>
  <c r="U71" i="1"/>
  <c r="U69" i="1"/>
  <c r="U67" i="1"/>
  <c r="U65" i="1"/>
  <c r="T62" i="1"/>
  <c r="U62" i="1"/>
  <c r="T60" i="1"/>
  <c r="U60" i="1"/>
  <c r="U58" i="1"/>
  <c r="U56" i="1"/>
  <c r="U54" i="1"/>
  <c r="U52" i="1"/>
  <c r="U50" i="1"/>
  <c r="U48" i="1"/>
  <c r="U46" i="1"/>
  <c r="T44" i="1"/>
  <c r="U44" i="1"/>
  <c r="U42" i="1"/>
  <c r="T40" i="1"/>
  <c r="U40" i="1"/>
  <c r="U38" i="1"/>
  <c r="T36" i="1"/>
  <c r="U36" i="1"/>
  <c r="T34" i="1"/>
  <c r="U34" i="1"/>
  <c r="U32" i="1"/>
  <c r="T30" i="1"/>
  <c r="U30" i="1"/>
  <c r="U28" i="1"/>
  <c r="T26" i="1"/>
  <c r="U26" i="1"/>
  <c r="U24" i="1"/>
  <c r="U22" i="1"/>
  <c r="U20" i="1"/>
  <c r="T18" i="1"/>
  <c r="U18" i="1"/>
  <c r="U16" i="1"/>
  <c r="U14" i="1"/>
  <c r="T12" i="1"/>
  <c r="U12" i="1"/>
  <c r="U10" i="1"/>
  <c r="U8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E58" i="1" l="1"/>
  <c r="Q58" i="1"/>
  <c r="T58" i="1" s="1"/>
  <c r="AE20" i="1"/>
  <c r="Q20" i="1"/>
  <c r="T20" i="1" s="1"/>
  <c r="AB66" i="1"/>
  <c r="AB57" i="1"/>
  <c r="AB16" i="1"/>
  <c r="AB31" i="1"/>
  <c r="AB56" i="1"/>
  <c r="AB75" i="1"/>
  <c r="AE10" i="1"/>
  <c r="Q10" i="1"/>
  <c r="T10" i="1" s="1"/>
  <c r="AE32" i="1"/>
  <c r="Q32" i="1"/>
  <c r="T32" i="1" s="1"/>
  <c r="Q48" i="1"/>
  <c r="T48" i="1" s="1"/>
  <c r="AE48" i="1"/>
  <c r="Q56" i="1"/>
  <c r="T56" i="1" s="1"/>
  <c r="AE56" i="1"/>
  <c r="AE69" i="1"/>
  <c r="Q69" i="1"/>
  <c r="T69" i="1" s="1"/>
  <c r="AE75" i="1"/>
  <c r="Q75" i="1"/>
  <c r="T75" i="1" s="1"/>
  <c r="AE6" i="1"/>
  <c r="Q6" i="1"/>
  <c r="T6" i="1" s="1"/>
  <c r="Q31" i="1"/>
  <c r="T31" i="1" s="1"/>
  <c r="AE31" i="1"/>
  <c r="Q47" i="1"/>
  <c r="T47" i="1" s="1"/>
  <c r="AE47" i="1"/>
  <c r="Q55" i="1"/>
  <c r="T55" i="1" s="1"/>
  <c r="AE55" i="1"/>
  <c r="Q59" i="1"/>
  <c r="T59" i="1" s="1"/>
  <c r="AE59" i="1"/>
  <c r="Q74" i="1"/>
  <c r="T74" i="1" s="1"/>
  <c r="AE74" i="1"/>
  <c r="AE16" i="1"/>
  <c r="Q16" i="1"/>
  <c r="T16" i="1" s="1"/>
  <c r="AE38" i="1"/>
  <c r="Q38" i="1"/>
  <c r="T38" i="1" s="1"/>
  <c r="AE54" i="1"/>
  <c r="Q54" i="1"/>
  <c r="T54" i="1" s="1"/>
  <c r="AE67" i="1"/>
  <c r="Q67" i="1"/>
  <c r="T67" i="1" s="1"/>
  <c r="AE71" i="1"/>
  <c r="Q71" i="1"/>
  <c r="T71" i="1" s="1"/>
  <c r="AE77" i="1"/>
  <c r="Q77" i="1"/>
  <c r="T77" i="1" s="1"/>
  <c r="Q25" i="1"/>
  <c r="T25" i="1" s="1"/>
  <c r="AE25" i="1"/>
  <c r="Q45" i="1"/>
  <c r="T45" i="1" s="1"/>
  <c r="AE45" i="1"/>
  <c r="Q49" i="1"/>
  <c r="T49" i="1" s="1"/>
  <c r="AE49" i="1"/>
  <c r="Q57" i="1"/>
  <c r="T57" i="1" s="1"/>
  <c r="AE57" i="1"/>
  <c r="Q66" i="1"/>
  <c r="T66" i="1" s="1"/>
  <c r="AE66" i="1"/>
  <c r="AB25" i="1"/>
  <c r="AB45" i="1"/>
  <c r="AB49" i="1"/>
  <c r="AB55" i="1"/>
  <c r="AB59" i="1"/>
  <c r="AB74" i="1"/>
  <c r="AB32" i="1"/>
  <c r="AB48" i="1"/>
  <c r="AB54" i="1"/>
  <c r="AB67" i="1"/>
  <c r="AB71" i="1"/>
  <c r="AB77" i="1"/>
  <c r="AE8" i="1"/>
  <c r="Q8" i="1"/>
  <c r="T8" i="1" s="1"/>
  <c r="AB8" i="1"/>
  <c r="P5" i="1"/>
  <c r="AB68" i="1"/>
  <c r="AB52" i="1"/>
  <c r="Q53" i="1"/>
  <c r="T53" i="1" s="1"/>
  <c r="AE53" i="1"/>
  <c r="Q70" i="1"/>
  <c r="T70" i="1" s="1"/>
  <c r="AE70" i="1"/>
  <c r="Q52" i="1"/>
  <c r="T52" i="1" s="1"/>
  <c r="AE52" i="1"/>
  <c r="Q68" i="1"/>
  <c r="T68" i="1" s="1"/>
  <c r="AE68" i="1"/>
  <c r="AB53" i="1"/>
  <c r="AB70" i="1"/>
  <c r="AD5" i="1"/>
  <c r="K5" i="1"/>
  <c r="AB5" i="1" l="1"/>
  <c r="Q5" i="1"/>
  <c r="AE5" i="1"/>
</calcChain>
</file>

<file path=xl/sharedStrings.xml><?xml version="1.0" encoding="utf-8"?>
<sst xmlns="http://schemas.openxmlformats.org/spreadsheetml/2006/main" count="302" uniqueCount="127">
  <si>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</si>
  <si>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</si>
  <si>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</si>
  <si>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</si>
  <si>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</si>
  <si>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</si>
  <si>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</si>
  <si>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</si>
  <si>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</si>
  <si>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</si>
  <si>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</si>
  <si>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</si>
  <si>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</si>
  <si>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</si>
  <si>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</si>
  <si>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</si>
  <si>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</si>
  <si>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</si>
  <si>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</si>
  <si>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</si>
  <si>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</si>
  <si>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</si>
  <si>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</si>
  <si>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</si>
  <si>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</si>
  <si>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</si>
  <si>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26,08,</t>
  </si>
  <si>
    <t>29,08,</t>
  </si>
  <si>
    <t>22,08,</t>
  </si>
  <si>
    <t>15,08,</t>
  </si>
  <si>
    <t>08,08,</t>
  </si>
  <si>
    <t>01,08,</t>
  </si>
  <si>
    <t>25,07,</t>
  </si>
  <si>
    <t>Готовые бельмеши сочные с мясом ТМ Горячая штучка 0,3кг зам  ПОКОМ</t>
  </si>
  <si>
    <t>шт</t>
  </si>
  <si>
    <t>матрица</t>
  </si>
  <si>
    <t>новинка (Сарана)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</si>
  <si>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</si>
  <si>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</si>
  <si>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</si>
  <si>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</si>
  <si>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</si>
  <si>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</si>
  <si>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</si>
  <si>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</si>
  <si>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</si>
  <si>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Жар-ладушки с клубникой и вишней ТМ Зареченские ТС Зареченские продукты.  Поком</t>
  </si>
  <si>
    <t>нужно увеличить продажи</t>
  </si>
  <si>
    <t>Жар-ладушки с мясом ТМ Зареченские ТС Зареченские продукты.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</si>
  <si>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</si>
  <si>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</si>
  <si>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 флоу-пак 0,3 кг.   Поком</t>
  </si>
  <si>
    <t>Мини-сосиски в тесте "Фрайпики" 3,7кг ВЕС, ТМ Зареченские  ПОКОМ</t>
  </si>
  <si>
    <t>не в матрице</t>
  </si>
  <si>
    <t>Мини-сосиски в тесте ТМ Зареченские . ВЕС  Поком</t>
  </si>
  <si>
    <t>вместо фрайпиков</t>
  </si>
  <si>
    <t>Мини-сосиски в тесте ТМ Зареченские ТС Зареченские продукты флоу-пак 0,3 кг.  Поком</t>
  </si>
  <si>
    <t>Общий прайс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</si>
  <si>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</si>
  <si>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</si>
  <si>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.ВЕС  Поком</t>
  </si>
  <si>
    <t>вместо жар-боллов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</si>
  <si>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</si>
  <si>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</si>
  <si>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</si>
  <si>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</si>
  <si>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</si>
  <si>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</si>
  <si>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дубль / не 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</si>
  <si>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</si>
  <si>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</si>
  <si>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</si>
  <si>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</si>
  <si>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</si>
  <si>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</si>
  <si>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</si>
  <si>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</si>
  <si>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</si>
  <si>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</si>
  <si>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</si>
  <si>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</si>
  <si>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</si>
  <si>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</si>
  <si>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</si>
  <si>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</si>
  <si>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</si>
  <si>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</si>
  <si>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</si>
  <si>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</si>
  <si>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</si>
  <si>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</si>
  <si>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</si>
  <si>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</si>
  <si>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</si>
  <si>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</si>
  <si>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</si>
  <si>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</si>
  <si>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</si>
  <si>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</si>
  <si>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</si>
  <si>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</si>
  <si>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</si>
  <si>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ТМ Зареченские ТС Зареченские продукты флу-пак 0,3 кг  Поком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</si>
  <si>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</si>
  <si>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</si>
  <si>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</si>
  <si>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</si>
  <si>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</si>
  <si>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</si>
  <si>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</si>
  <si>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</si>
  <si>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</si>
  <si>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</si>
  <si>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</si>
  <si>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</si>
  <si>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</si>
  <si>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</si>
  <si>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</si>
  <si>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</si>
  <si>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ряд</t>
  </si>
  <si>
    <t>паллет</t>
  </si>
  <si>
    <t>потребность</t>
  </si>
  <si>
    <t>кратно рядам</t>
  </si>
  <si>
    <t>отгрузит завод</t>
  </si>
  <si>
    <t>от завода (СОСГ)</t>
  </si>
  <si>
    <t>нужно увеличить продажи / есть дубль</t>
  </si>
  <si>
    <t>01,09,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</si>
</sst>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4" fillId="0" borderId="1" xfId="1" applyNumberFormat="1" applyFont="1"/>
    <xf numFmtId="164" fontId="6" fillId="0" borderId="1" xfId="1" applyNumberFormat="1" applyFont="1"/>
    <xf numFmtId="164" fontId="4" fillId="5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164" fontId="7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0" borderId="1" xfId="1" applyNumberFormat="1" applyFill="1"/>
    <xf numFmtId="164" fontId="8" fillId="7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76;&#1074;%2022,08,24%20&#1084;&#1083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S1" t="str">
            <v>отгрузит завод</v>
          </cell>
        </row>
        <row r="2">
          <cell r="R2" t="str">
            <v>потребность</v>
          </cell>
          <cell r="S2" t="str">
            <v>кратно рядам</v>
          </cell>
          <cell r="AD2" t="str">
            <v>потребность</v>
          </cell>
          <cell r="AG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заказ в пути</v>
          </cell>
          <cell r="P3" t="str">
            <v>заказ в пути</v>
          </cell>
          <cell r="Q3" t="str">
            <v>ср нов</v>
          </cell>
          <cell r="R3" t="str">
            <v>расчет</v>
          </cell>
          <cell r="S3" t="str">
            <v>расчет</v>
          </cell>
          <cell r="T3" t="str">
            <v>заказ филиала</v>
          </cell>
          <cell r="U3" t="str">
            <v>Комментарии филиала</v>
          </cell>
          <cell r="V3" t="str">
            <v>кон ост</v>
          </cell>
          <cell r="W3" t="str">
            <v>факт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комментарии</v>
          </cell>
          <cell r="AD3" t="str">
            <v>вес</v>
          </cell>
          <cell r="AE3" t="str">
            <v>крат кор</v>
          </cell>
          <cell r="AF3" t="str">
            <v>заказ кор.</v>
          </cell>
          <cell r="AG3" t="str">
            <v>ВЕС</v>
          </cell>
          <cell r="AH3" t="str">
            <v>ряд</v>
          </cell>
          <cell r="AI3" t="str">
            <v>паллет</v>
          </cell>
        </row>
        <row r="4">
          <cell r="N4" t="str">
            <v>19,08,(1)</v>
          </cell>
          <cell r="O4" t="str">
            <v>19,08,(2)</v>
          </cell>
          <cell r="P4" t="str">
            <v>из Донецка</v>
          </cell>
          <cell r="Q4" t="str">
            <v>22,08,</v>
          </cell>
          <cell r="X4" t="str">
            <v>15,08,</v>
          </cell>
          <cell r="Y4" t="str">
            <v>08,08,</v>
          </cell>
          <cell r="Z4" t="str">
            <v>01,08,</v>
          </cell>
          <cell r="AA4" t="str">
            <v>25,07,</v>
          </cell>
          <cell r="AB4" t="str">
            <v>18,07,</v>
          </cell>
          <cell r="AF4" t="str">
            <v>26,08,</v>
          </cell>
        </row>
        <row r="5">
          <cell r="E5">
            <v>21127.5</v>
          </cell>
          <cell r="F5">
            <v>27792.500000000004</v>
          </cell>
          <cell r="J5">
            <v>21021.9</v>
          </cell>
          <cell r="K5">
            <v>105.60000000000001</v>
          </cell>
          <cell r="L5">
            <v>0</v>
          </cell>
          <cell r="M5">
            <v>0</v>
          </cell>
          <cell r="N5">
            <v>12444</v>
          </cell>
          <cell r="O5">
            <v>2232</v>
          </cell>
          <cell r="P5">
            <v>1056</v>
          </cell>
          <cell r="Q5">
            <v>4225.4999999999991</v>
          </cell>
          <cell r="R5">
            <v>20490.000000000004</v>
          </cell>
          <cell r="S5">
            <v>20594.2</v>
          </cell>
          <cell r="T5">
            <v>0</v>
          </cell>
          <cell r="X5">
            <v>4163.5599999999986</v>
          </cell>
          <cell r="Y5">
            <v>5174.6200000000008</v>
          </cell>
          <cell r="Z5">
            <v>3925.7200000000003</v>
          </cell>
          <cell r="AA5">
            <v>4380.5000000000009</v>
          </cell>
          <cell r="AB5">
            <v>4129.4399999999996</v>
          </cell>
          <cell r="AD5">
            <v>13095.764000000001</v>
          </cell>
          <cell r="AF5">
            <v>2908</v>
          </cell>
          <cell r="AG5">
            <v>13109.679999999998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179</v>
          </cell>
          <cell r="D6">
            <v>4</v>
          </cell>
          <cell r="E6">
            <v>53</v>
          </cell>
          <cell r="G6">
            <v>0.3</v>
          </cell>
          <cell r="H6">
            <v>180</v>
          </cell>
          <cell r="I6" t="str">
            <v>матрица</v>
          </cell>
          <cell r="J6">
            <v>93</v>
          </cell>
          <cell r="K6">
            <v>-40</v>
          </cell>
          <cell r="N6">
            <v>672</v>
          </cell>
          <cell r="Q6">
            <v>10.6</v>
          </cell>
          <cell r="S6">
            <v>0</v>
          </cell>
          <cell r="V6">
            <v>63.39622641509434</v>
          </cell>
          <cell r="W6">
            <v>63.39622641509434</v>
          </cell>
          <cell r="X6">
            <v>57</v>
          </cell>
          <cell r="Y6">
            <v>0</v>
          </cell>
          <cell r="Z6">
            <v>34.799999999999997</v>
          </cell>
          <cell r="AA6">
            <v>0</v>
          </cell>
          <cell r="AB6">
            <v>0</v>
          </cell>
          <cell r="AC6" t="str">
            <v>новинка (Сарана)</v>
          </cell>
          <cell r="AD6">
            <v>0</v>
          </cell>
          <cell r="AE6">
            <v>12</v>
          </cell>
          <cell r="AF6">
            <v>0</v>
          </cell>
          <cell r="AG6">
            <v>0</v>
          </cell>
          <cell r="AH6">
            <v>14</v>
          </cell>
          <cell r="AI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G7">
            <v>0</v>
          </cell>
          <cell r="H7">
            <v>180</v>
          </cell>
          <cell r="I7" t="str">
            <v>матрица</v>
          </cell>
          <cell r="K7">
            <v>0</v>
          </cell>
          <cell r="Q7">
            <v>0</v>
          </cell>
          <cell r="V7" t="e">
            <v>#DIV/0!</v>
          </cell>
          <cell r="W7" t="e">
            <v>#DIV/0!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 t="str">
            <v>нет потребности</v>
          </cell>
          <cell r="AD7">
            <v>0</v>
          </cell>
          <cell r="AE7">
            <v>0</v>
          </cell>
          <cell r="AH7">
            <v>14</v>
          </cell>
          <cell r="AI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1126</v>
          </cell>
          <cell r="D8">
            <v>2732</v>
          </cell>
          <cell r="E8">
            <v>1202</v>
          </cell>
          <cell r="F8">
            <v>2252</v>
          </cell>
          <cell r="G8">
            <v>0.3</v>
          </cell>
          <cell r="H8">
            <v>180</v>
          </cell>
          <cell r="I8" t="str">
            <v>матрица</v>
          </cell>
          <cell r="J8">
            <v>1181</v>
          </cell>
          <cell r="K8">
            <v>21</v>
          </cell>
          <cell r="N8">
            <v>672</v>
          </cell>
          <cell r="Q8">
            <v>240.4</v>
          </cell>
          <cell r="R8">
            <v>682</v>
          </cell>
          <cell r="S8">
            <v>672</v>
          </cell>
          <cell r="V8">
            <v>14.958402662229616</v>
          </cell>
          <cell r="W8">
            <v>12.1630615640599</v>
          </cell>
          <cell r="X8">
            <v>232.6</v>
          </cell>
          <cell r="Y8">
            <v>293.2</v>
          </cell>
          <cell r="Z8">
            <v>236.6</v>
          </cell>
          <cell r="AA8">
            <v>248</v>
          </cell>
          <cell r="AB8">
            <v>213.4</v>
          </cell>
          <cell r="AD8">
            <v>204.6</v>
          </cell>
          <cell r="AE8">
            <v>12</v>
          </cell>
          <cell r="AF8">
            <v>56</v>
          </cell>
          <cell r="AG8">
            <v>201.6</v>
          </cell>
          <cell r="AH8">
            <v>14</v>
          </cell>
          <cell r="AI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G9">
            <v>0</v>
          </cell>
          <cell r="H9">
            <v>180</v>
          </cell>
          <cell r="I9" t="str">
            <v>матрица</v>
          </cell>
          <cell r="K9">
            <v>0</v>
          </cell>
          <cell r="Q9">
            <v>0</v>
          </cell>
          <cell r="V9" t="e">
            <v>#DIV/0!</v>
          </cell>
          <cell r="W9" t="e">
            <v>#DIV/0!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 t="str">
            <v>нет потребности</v>
          </cell>
          <cell r="AD9">
            <v>0</v>
          </cell>
          <cell r="AE9">
            <v>0</v>
          </cell>
          <cell r="AH9">
            <v>14</v>
          </cell>
          <cell r="AI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1462</v>
          </cell>
          <cell r="D10">
            <v>1848</v>
          </cell>
          <cell r="E10">
            <v>1478</v>
          </cell>
          <cell r="F10">
            <v>1405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1462</v>
          </cell>
          <cell r="K10">
            <v>16</v>
          </cell>
          <cell r="N10">
            <v>672</v>
          </cell>
          <cell r="Q10">
            <v>295.60000000000002</v>
          </cell>
          <cell r="R10">
            <v>2357</v>
          </cell>
          <cell r="S10">
            <v>2352</v>
          </cell>
          <cell r="V10">
            <v>14.983085250338293</v>
          </cell>
          <cell r="W10">
            <v>7.0263870094722591</v>
          </cell>
          <cell r="X10">
            <v>254</v>
          </cell>
          <cell r="Y10">
            <v>319</v>
          </cell>
          <cell r="Z10">
            <v>281.8</v>
          </cell>
          <cell r="AA10">
            <v>334.6</v>
          </cell>
          <cell r="AB10">
            <v>257.39999999999998</v>
          </cell>
          <cell r="AD10">
            <v>707.1</v>
          </cell>
          <cell r="AE10">
            <v>12</v>
          </cell>
          <cell r="AF10">
            <v>196</v>
          </cell>
          <cell r="AG10">
            <v>705.6</v>
          </cell>
          <cell r="AH10">
            <v>14</v>
          </cell>
          <cell r="AI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G11">
            <v>0</v>
          </cell>
          <cell r="H11">
            <v>180</v>
          </cell>
          <cell r="I11" t="str">
            <v>матрица</v>
          </cell>
          <cell r="K11">
            <v>0</v>
          </cell>
          <cell r="Q11">
            <v>0</v>
          </cell>
          <cell r="V11" t="e">
            <v>#DIV/0!</v>
          </cell>
          <cell r="W11" t="e">
            <v>#DIV/0!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 t="str">
            <v>нет потребности</v>
          </cell>
          <cell r="AD11">
            <v>0</v>
          </cell>
          <cell r="AE11">
            <v>0</v>
          </cell>
          <cell r="AH11">
            <v>14</v>
          </cell>
          <cell r="AI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G12">
            <v>0</v>
          </cell>
          <cell r="H12">
            <v>180</v>
          </cell>
          <cell r="I12" t="str">
            <v>матрица</v>
          </cell>
          <cell r="K12">
            <v>0</v>
          </cell>
          <cell r="Q12">
            <v>0</v>
          </cell>
          <cell r="V12" t="e">
            <v>#DIV/0!</v>
          </cell>
          <cell r="W12" t="e">
            <v>#DIV/0!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 t="str">
            <v>нет потребности</v>
          </cell>
          <cell r="AD12">
            <v>0</v>
          </cell>
          <cell r="AE12">
            <v>0</v>
          </cell>
          <cell r="AH12">
            <v>14</v>
          </cell>
          <cell r="AI12">
            <v>70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346.5</v>
          </cell>
          <cell r="D13">
            <v>137.5</v>
          </cell>
          <cell r="E13">
            <v>181.5</v>
          </cell>
          <cell r="F13">
            <v>291.5</v>
          </cell>
          <cell r="G13">
            <v>1</v>
          </cell>
          <cell r="H13">
            <v>180</v>
          </cell>
          <cell r="I13" t="str">
            <v>матрица</v>
          </cell>
          <cell r="J13">
            <v>178.5</v>
          </cell>
          <cell r="K13">
            <v>3</v>
          </cell>
          <cell r="N13">
            <v>0</v>
          </cell>
          <cell r="Q13">
            <v>36.299999999999997</v>
          </cell>
          <cell r="R13">
            <v>253</v>
          </cell>
          <cell r="S13">
            <v>264</v>
          </cell>
          <cell r="V13">
            <v>15.303030303030305</v>
          </cell>
          <cell r="W13">
            <v>8.0303030303030312</v>
          </cell>
          <cell r="X13">
            <v>28.6</v>
          </cell>
          <cell r="Y13">
            <v>41.9</v>
          </cell>
          <cell r="Z13">
            <v>48.4</v>
          </cell>
          <cell r="AA13">
            <v>42.9</v>
          </cell>
          <cell r="AB13">
            <v>39.6</v>
          </cell>
          <cell r="AD13">
            <v>253</v>
          </cell>
          <cell r="AE13">
            <v>5.5</v>
          </cell>
          <cell r="AF13">
            <v>48</v>
          </cell>
          <cell r="AG13">
            <v>264</v>
          </cell>
          <cell r="AH13">
            <v>12</v>
          </cell>
          <cell r="AI13">
            <v>84</v>
          </cell>
        </row>
        <row r="14">
          <cell r="A14" t="str">
            <v>Жар-ладушки с клубникой и вишней ТМ Зареченские ТС Зареченские продукты.  Поком</v>
          </cell>
          <cell r="B14" t="str">
            <v>кг</v>
          </cell>
          <cell r="C14">
            <v>85.1</v>
          </cell>
          <cell r="F14">
            <v>85.1</v>
          </cell>
          <cell r="G14">
            <v>1</v>
          </cell>
          <cell r="H14">
            <v>180</v>
          </cell>
          <cell r="I14" t="str">
            <v>матрица</v>
          </cell>
          <cell r="K14">
            <v>0</v>
          </cell>
          <cell r="N14">
            <v>0</v>
          </cell>
          <cell r="Q14">
            <v>0</v>
          </cell>
          <cell r="S14">
            <v>0</v>
          </cell>
          <cell r="V14" t="e">
            <v>#DIV/0!</v>
          </cell>
          <cell r="W14" t="e">
            <v>#DIV/0!</v>
          </cell>
          <cell r="X14">
            <v>0</v>
          </cell>
          <cell r="Y14">
            <v>0.74</v>
          </cell>
          <cell r="Z14">
            <v>1.48</v>
          </cell>
          <cell r="AA14">
            <v>0</v>
          </cell>
          <cell r="AB14">
            <v>0.6</v>
          </cell>
          <cell r="AC14" t="str">
            <v>нужно увеличить продажи</v>
          </cell>
          <cell r="AD14">
            <v>0</v>
          </cell>
          <cell r="AE14">
            <v>3.7</v>
          </cell>
          <cell r="AF14">
            <v>0</v>
          </cell>
          <cell r="AG14">
            <v>0</v>
          </cell>
          <cell r="AH14">
            <v>14</v>
          </cell>
          <cell r="AI14">
            <v>126</v>
          </cell>
        </row>
        <row r="15">
          <cell r="A15" t="str">
            <v>Жар-ладушки с мясом ТМ Зареченские ТС Зареченские продукты.  Поком</v>
          </cell>
          <cell r="B15" t="str">
            <v>кг</v>
          </cell>
          <cell r="G15">
            <v>0</v>
          </cell>
          <cell r="H15">
            <v>180</v>
          </cell>
          <cell r="I15" t="str">
            <v>матрица</v>
          </cell>
          <cell r="K15">
            <v>0</v>
          </cell>
          <cell r="Q15">
            <v>0</v>
          </cell>
          <cell r="V15" t="e">
            <v>#DIV/0!</v>
          </cell>
          <cell r="W15" t="e">
            <v>#DIV/0!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 t="str">
            <v>нет потребности</v>
          </cell>
          <cell r="AD15">
            <v>0</v>
          </cell>
          <cell r="AE15">
            <v>0</v>
          </cell>
          <cell r="AH15">
            <v>14</v>
          </cell>
          <cell r="AI15">
            <v>126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D16">
            <v>1008</v>
          </cell>
          <cell r="E16">
            <v>379</v>
          </cell>
          <cell r="F16">
            <v>621</v>
          </cell>
          <cell r="G16">
            <v>0.25</v>
          </cell>
          <cell r="H16">
            <v>180</v>
          </cell>
          <cell r="I16" t="str">
            <v>матрица</v>
          </cell>
          <cell r="J16">
            <v>370</v>
          </cell>
          <cell r="K16">
            <v>9</v>
          </cell>
          <cell r="N16">
            <v>168</v>
          </cell>
          <cell r="Q16">
            <v>75.8</v>
          </cell>
          <cell r="R16">
            <v>348</v>
          </cell>
          <cell r="S16">
            <v>336</v>
          </cell>
          <cell r="V16">
            <v>14.841688654353563</v>
          </cell>
          <cell r="W16">
            <v>10.408970976253299</v>
          </cell>
          <cell r="X16">
            <v>1.6</v>
          </cell>
          <cell r="Y16">
            <v>104.6</v>
          </cell>
          <cell r="Z16">
            <v>0</v>
          </cell>
          <cell r="AA16">
            <v>32.799999999999997</v>
          </cell>
          <cell r="AB16">
            <v>0</v>
          </cell>
          <cell r="AC16" t="str">
            <v>новинка (Сарана)</v>
          </cell>
          <cell r="AD16">
            <v>87</v>
          </cell>
          <cell r="AE16">
            <v>12</v>
          </cell>
          <cell r="AF16">
            <v>28</v>
          </cell>
          <cell r="AG16">
            <v>84</v>
          </cell>
          <cell r="AH16">
            <v>14</v>
          </cell>
          <cell r="AI16">
            <v>70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G17">
            <v>0</v>
          </cell>
          <cell r="H17">
            <v>180</v>
          </cell>
          <cell r="I17" t="str">
            <v>матрица</v>
          </cell>
          <cell r="K17">
            <v>0</v>
          </cell>
          <cell r="Q17">
            <v>0</v>
          </cell>
          <cell r="V17" t="e">
            <v>#DIV/0!</v>
          </cell>
          <cell r="W17" t="e">
            <v>#DIV/0!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 t="str">
            <v>нет потребности</v>
          </cell>
          <cell r="AD17">
            <v>0</v>
          </cell>
          <cell r="AE17">
            <v>0</v>
          </cell>
          <cell r="AH17">
            <v>14</v>
          </cell>
          <cell r="AI17">
            <v>70</v>
          </cell>
        </row>
        <row r="18">
          <cell r="A18" t="str">
            <v>Мини-сосиски в тесте "Фрайпики" 3,7кг ВЕС, ТМ Зареченские  ПОКОМ</v>
          </cell>
          <cell r="B18" t="str">
            <v>кг</v>
          </cell>
          <cell r="D18">
            <v>11.1</v>
          </cell>
          <cell r="E18">
            <v>14.8</v>
          </cell>
          <cell r="F18">
            <v>-7.4</v>
          </cell>
          <cell r="G18">
            <v>0</v>
          </cell>
          <cell r="H18">
            <v>180</v>
          </cell>
          <cell r="I18" t="str">
            <v>не в матрице</v>
          </cell>
          <cell r="J18">
            <v>14.8</v>
          </cell>
          <cell r="K18">
            <v>0</v>
          </cell>
          <cell r="Q18">
            <v>2.96</v>
          </cell>
          <cell r="V18">
            <v>-2.5</v>
          </cell>
          <cell r="W18">
            <v>-2.5</v>
          </cell>
          <cell r="X18">
            <v>6.6599999999999993</v>
          </cell>
          <cell r="Y18">
            <v>56.239999999999988</v>
          </cell>
          <cell r="Z18">
            <v>36.380000000000003</v>
          </cell>
          <cell r="AA18">
            <v>61.42</v>
          </cell>
          <cell r="AB18">
            <v>60.64</v>
          </cell>
          <cell r="AD18">
            <v>0</v>
          </cell>
          <cell r="AE18">
            <v>0</v>
          </cell>
        </row>
        <row r="19">
          <cell r="A19" t="str">
            <v>Мини-сосиски в тесте ТМ Зареченские . ВЕС  Поком</v>
          </cell>
          <cell r="B19" t="str">
            <v>кг</v>
          </cell>
          <cell r="C19">
            <v>203.5</v>
          </cell>
          <cell r="D19">
            <v>525.4</v>
          </cell>
          <cell r="E19">
            <v>320.90000000000003</v>
          </cell>
          <cell r="F19">
            <v>411.70000000000005</v>
          </cell>
          <cell r="G19">
            <v>1</v>
          </cell>
          <cell r="H19">
            <v>180</v>
          </cell>
          <cell r="I19" t="str">
            <v>матрица</v>
          </cell>
          <cell r="J19">
            <v>317.10000000000002</v>
          </cell>
          <cell r="K19">
            <v>3.8000000000000114</v>
          </cell>
          <cell r="N19">
            <v>0</v>
          </cell>
          <cell r="Q19">
            <v>64.180000000000007</v>
          </cell>
          <cell r="R19">
            <v>551</v>
          </cell>
          <cell r="S19">
            <v>569.80000000000007</v>
          </cell>
          <cell r="V19">
            <v>15.292926145216578</v>
          </cell>
          <cell r="W19">
            <v>6.4147709566843254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 t="str">
            <v>вместо фрайпиков</v>
          </cell>
          <cell r="AD19">
            <v>551</v>
          </cell>
          <cell r="AE19">
            <v>3.7</v>
          </cell>
          <cell r="AF19">
            <v>154</v>
          </cell>
          <cell r="AG19">
            <v>569.80000000000007</v>
          </cell>
          <cell r="AH19">
            <v>14</v>
          </cell>
          <cell r="AI19">
            <v>126</v>
          </cell>
        </row>
        <row r="20">
          <cell r="A20" t="str">
            <v>Мини-сосиски в тесте ТМ Зареченские ТС Зареченские продукты флоу-пак 0,3 кг.  Поком</v>
          </cell>
          <cell r="B20" t="str">
            <v>шт</v>
          </cell>
          <cell r="C20">
            <v>123</v>
          </cell>
          <cell r="D20">
            <v>126</v>
          </cell>
          <cell r="E20">
            <v>118</v>
          </cell>
          <cell r="F20">
            <v>76</v>
          </cell>
          <cell r="G20">
            <v>0.3</v>
          </cell>
          <cell r="H20">
            <v>180</v>
          </cell>
          <cell r="I20" t="str">
            <v>Общий прайс</v>
          </cell>
          <cell r="J20">
            <v>104</v>
          </cell>
          <cell r="K20">
            <v>14</v>
          </cell>
          <cell r="N20">
            <v>0</v>
          </cell>
          <cell r="Q20">
            <v>23.6</v>
          </cell>
          <cell r="R20">
            <v>278</v>
          </cell>
          <cell r="S20">
            <v>252</v>
          </cell>
          <cell r="V20">
            <v>13.898305084745761</v>
          </cell>
          <cell r="W20">
            <v>3.2203389830508473</v>
          </cell>
          <cell r="X20">
            <v>11.6</v>
          </cell>
          <cell r="Y20">
            <v>15</v>
          </cell>
          <cell r="Z20">
            <v>8.4</v>
          </cell>
          <cell r="AA20">
            <v>0</v>
          </cell>
          <cell r="AB20">
            <v>0</v>
          </cell>
          <cell r="AD20">
            <v>83.399999999999991</v>
          </cell>
          <cell r="AE20">
            <v>9</v>
          </cell>
          <cell r="AF20">
            <v>28</v>
          </cell>
          <cell r="AG20">
            <v>75.599999999999994</v>
          </cell>
          <cell r="AH20">
            <v>14</v>
          </cell>
          <cell r="AI20">
            <v>126</v>
          </cell>
        </row>
        <row r="21">
          <cell r="A21" t="str">
            <v>Мини-чебуречки с мясом  ТМ Зареченские ТС Зареченские продукты флоу-пак 0,3 кг.  Поком</v>
          </cell>
          <cell r="B21" t="str">
            <v>шт</v>
          </cell>
          <cell r="C21">
            <v>214</v>
          </cell>
          <cell r="D21">
            <v>8</v>
          </cell>
          <cell r="E21">
            <v>123</v>
          </cell>
          <cell r="F21">
            <v>57</v>
          </cell>
          <cell r="G21">
            <v>0.3</v>
          </cell>
          <cell r="H21">
            <v>180</v>
          </cell>
          <cell r="I21" t="str">
            <v>Общий прайс</v>
          </cell>
          <cell r="J21">
            <v>110</v>
          </cell>
          <cell r="K21">
            <v>13</v>
          </cell>
          <cell r="N21">
            <v>0</v>
          </cell>
          <cell r="Q21">
            <v>24.6</v>
          </cell>
          <cell r="R21">
            <v>312</v>
          </cell>
          <cell r="S21">
            <v>324</v>
          </cell>
          <cell r="V21">
            <v>15.487804878048779</v>
          </cell>
          <cell r="W21">
            <v>2.3170731707317072</v>
          </cell>
          <cell r="X21">
            <v>8.4</v>
          </cell>
          <cell r="Y21">
            <v>11.2</v>
          </cell>
          <cell r="Z21">
            <v>11.2</v>
          </cell>
          <cell r="AA21">
            <v>0</v>
          </cell>
          <cell r="AB21">
            <v>0</v>
          </cell>
          <cell r="AD21">
            <v>93.6</v>
          </cell>
          <cell r="AE21">
            <v>9</v>
          </cell>
          <cell r="AF21">
            <v>36</v>
          </cell>
          <cell r="AG21">
            <v>97.2</v>
          </cell>
          <cell r="AH21">
            <v>18</v>
          </cell>
          <cell r="AI21">
            <v>234</v>
          </cell>
        </row>
        <row r="22">
          <cell r="A22" t="str">
            <v>Мини-чебуречки с сыром и ветчиной  ТМ Зареченские ТС Зареченские продукты флоу-пак 0,3 кг.  Поком</v>
          </cell>
          <cell r="B22" t="str">
            <v>шт</v>
          </cell>
          <cell r="C22">
            <v>32</v>
          </cell>
          <cell r="D22">
            <v>162</v>
          </cell>
          <cell r="E22">
            <v>62</v>
          </cell>
          <cell r="F22">
            <v>100</v>
          </cell>
          <cell r="G22">
            <v>0.3</v>
          </cell>
          <cell r="H22">
            <v>180</v>
          </cell>
          <cell r="I22" t="str">
            <v>Общий прайс</v>
          </cell>
          <cell r="J22">
            <v>90</v>
          </cell>
          <cell r="K22">
            <v>-28</v>
          </cell>
          <cell r="N22">
            <v>0</v>
          </cell>
          <cell r="Q22">
            <v>12.4</v>
          </cell>
          <cell r="R22">
            <v>98.4</v>
          </cell>
          <cell r="S22">
            <v>162</v>
          </cell>
          <cell r="V22">
            <v>21.129032258064516</v>
          </cell>
          <cell r="W22">
            <v>8.064516129032258</v>
          </cell>
          <cell r="X22">
            <v>8.1999999999999993</v>
          </cell>
          <cell r="Y22">
            <v>15</v>
          </cell>
          <cell r="Z22">
            <v>8.8000000000000007</v>
          </cell>
          <cell r="AA22">
            <v>0</v>
          </cell>
          <cell r="AB22">
            <v>0</v>
          </cell>
          <cell r="AD22">
            <v>29.52</v>
          </cell>
          <cell r="AE22">
            <v>9</v>
          </cell>
          <cell r="AF22">
            <v>18</v>
          </cell>
          <cell r="AG22">
            <v>48.6</v>
          </cell>
          <cell r="AH22">
            <v>18</v>
          </cell>
          <cell r="AI22">
            <v>234</v>
          </cell>
        </row>
        <row r="23">
          <cell r="A23" t="str">
            <v>Мини-шарики с курочкой и сыром ТМ Зареченские .ВЕС  Поком</v>
          </cell>
          <cell r="B23" t="str">
            <v>кг</v>
          </cell>
          <cell r="C23">
            <v>72</v>
          </cell>
          <cell r="D23">
            <v>3.7</v>
          </cell>
          <cell r="E23">
            <v>57</v>
          </cell>
          <cell r="F23">
            <v>3</v>
          </cell>
          <cell r="G23">
            <v>1</v>
          </cell>
          <cell r="H23">
            <v>180</v>
          </cell>
          <cell r="I23" t="str">
            <v>матрица</v>
          </cell>
          <cell r="J23">
            <v>74.7</v>
          </cell>
          <cell r="K23">
            <v>-17.700000000000003</v>
          </cell>
          <cell r="N23">
            <v>252</v>
          </cell>
          <cell r="Q23">
            <v>11.4</v>
          </cell>
          <cell r="S23">
            <v>0</v>
          </cell>
          <cell r="V23">
            <v>22.368421052631579</v>
          </cell>
          <cell r="W23">
            <v>22.368421052631579</v>
          </cell>
          <cell r="X23">
            <v>22.34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 t="str">
            <v>вместо жар-боллов</v>
          </cell>
          <cell r="AD23">
            <v>0</v>
          </cell>
          <cell r="AE23">
            <v>3</v>
          </cell>
          <cell r="AF23">
            <v>0</v>
          </cell>
          <cell r="AG23">
            <v>0</v>
          </cell>
          <cell r="AH23">
            <v>14</v>
          </cell>
          <cell r="AI23">
            <v>126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223</v>
          </cell>
          <cell r="D24">
            <v>2033</v>
          </cell>
          <cell r="E24">
            <v>496</v>
          </cell>
          <cell r="F24">
            <v>1553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612</v>
          </cell>
          <cell r="K24">
            <v>-116</v>
          </cell>
          <cell r="N24">
            <v>756</v>
          </cell>
          <cell r="Q24">
            <v>99.2</v>
          </cell>
          <cell r="S24">
            <v>0</v>
          </cell>
          <cell r="V24">
            <v>23.276209677419356</v>
          </cell>
          <cell r="W24">
            <v>23.276209677419356</v>
          </cell>
          <cell r="X24">
            <v>199.8</v>
          </cell>
          <cell r="Y24">
            <v>231.4</v>
          </cell>
          <cell r="Z24">
            <v>139.4</v>
          </cell>
          <cell r="AA24">
            <v>209.4</v>
          </cell>
          <cell r="AB24">
            <v>168.6</v>
          </cell>
          <cell r="AD24">
            <v>0</v>
          </cell>
          <cell r="AE24">
            <v>6</v>
          </cell>
          <cell r="AF24">
            <v>0</v>
          </cell>
          <cell r="AG24">
            <v>0</v>
          </cell>
          <cell r="AH24">
            <v>14</v>
          </cell>
          <cell r="AI24">
            <v>126</v>
          </cell>
        </row>
        <row r="25">
          <cell r="A25" t="str">
            <v>Наггетсы Нагетосы Сочная курочка в хруст панир со сметаной и зеленью ТМ Горячая штучка 0,25 ПОКОМ</v>
          </cell>
          <cell r="B25" t="str">
            <v>шт</v>
          </cell>
          <cell r="G25">
            <v>0</v>
          </cell>
          <cell r="H25">
            <v>180</v>
          </cell>
          <cell r="I25" t="str">
            <v>матрица</v>
          </cell>
          <cell r="K25">
            <v>0</v>
          </cell>
          <cell r="Q25">
            <v>0</v>
          </cell>
          <cell r="V25" t="e">
            <v>#DIV/0!</v>
          </cell>
          <cell r="W25" t="e">
            <v>#DIV/0!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 t="str">
            <v>нет потребности</v>
          </cell>
          <cell r="AD25">
            <v>0</v>
          </cell>
          <cell r="AE25">
            <v>0</v>
          </cell>
          <cell r="AH25">
            <v>14</v>
          </cell>
          <cell r="AI25">
            <v>126</v>
          </cell>
        </row>
        <row r="26">
          <cell r="A26" t="str">
            <v>Наггетсы Нагетосы Сочная курочка со сладкой паприкой ТМ Горячая штучка ф/в 0,25 кг  ПОКОМ</v>
          </cell>
          <cell r="B26" t="str">
            <v>шт</v>
          </cell>
          <cell r="G26">
            <v>0</v>
          </cell>
          <cell r="H26">
            <v>180</v>
          </cell>
          <cell r="I26" t="str">
            <v>матрица</v>
          </cell>
          <cell r="K26">
            <v>0</v>
          </cell>
          <cell r="Q26">
            <v>0</v>
          </cell>
          <cell r="V26" t="e">
            <v>#DIV/0!</v>
          </cell>
          <cell r="W26" t="e">
            <v>#DIV/0!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 t="str">
            <v>нет потребности</v>
          </cell>
          <cell r="AD26">
            <v>0</v>
          </cell>
          <cell r="AE26">
            <v>0</v>
          </cell>
          <cell r="AH26">
            <v>14</v>
          </cell>
          <cell r="AI26">
            <v>126</v>
          </cell>
        </row>
        <row r="27">
          <cell r="A27" t="str">
            <v>Наггетсы Хрустящие ТМ Зареченские ТС Зареченские продукты. Поком</v>
          </cell>
          <cell r="B27" t="str">
            <v>кг</v>
          </cell>
          <cell r="C27">
            <v>1212</v>
          </cell>
          <cell r="E27">
            <v>684</v>
          </cell>
          <cell r="F27">
            <v>456</v>
          </cell>
          <cell r="G27">
            <v>1</v>
          </cell>
          <cell r="H27">
            <v>180</v>
          </cell>
          <cell r="I27" t="str">
            <v>матрица</v>
          </cell>
          <cell r="J27">
            <v>690</v>
          </cell>
          <cell r="K27">
            <v>-6</v>
          </cell>
          <cell r="N27">
            <v>432</v>
          </cell>
          <cell r="Q27">
            <v>136.80000000000001</v>
          </cell>
          <cell r="R27">
            <v>1164</v>
          </cell>
          <cell r="S27">
            <v>1152</v>
          </cell>
          <cell r="V27">
            <v>14.912280701754385</v>
          </cell>
          <cell r="W27">
            <v>6.4912280701754383</v>
          </cell>
          <cell r="X27">
            <v>114</v>
          </cell>
          <cell r="Y27">
            <v>121.2</v>
          </cell>
          <cell r="Z27">
            <v>168</v>
          </cell>
          <cell r="AA27">
            <v>52.8</v>
          </cell>
          <cell r="AB27">
            <v>151.19999999999999</v>
          </cell>
          <cell r="AD27">
            <v>1164</v>
          </cell>
          <cell r="AE27">
            <v>6</v>
          </cell>
          <cell r="AF27">
            <v>192</v>
          </cell>
          <cell r="AG27">
            <v>1152</v>
          </cell>
          <cell r="AH27">
            <v>12</v>
          </cell>
          <cell r="AI27">
            <v>84</v>
          </cell>
        </row>
        <row r="28">
          <cell r="A28" t="str">
            <v>Наггетсы из печи 0,25кг ТМ Вязанка ТС Няняггетсы Сливушки замор.  ПОКОМ</v>
          </cell>
          <cell r="B28" t="str">
            <v>шт</v>
          </cell>
          <cell r="G28">
            <v>0</v>
          </cell>
          <cell r="H28">
            <v>365</v>
          </cell>
          <cell r="I28" t="str">
            <v>матрица</v>
          </cell>
          <cell r="K28">
            <v>0</v>
          </cell>
          <cell r="Q28">
            <v>0</v>
          </cell>
          <cell r="V28" t="e">
            <v>#DIV/0!</v>
          </cell>
          <cell r="W28" t="e">
            <v>#DIV/0!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 t="str">
            <v>нет потребности</v>
          </cell>
          <cell r="AD28">
            <v>0</v>
          </cell>
          <cell r="AE28">
            <v>0</v>
          </cell>
          <cell r="AH28">
            <v>14</v>
          </cell>
          <cell r="AI28">
            <v>70</v>
          </cell>
        </row>
        <row r="29">
          <cell r="A29" t="str">
            <v>Наггетсы с индейки ТМ Вязанка ТС Из печи Сливушки 0,25 кг УВС.  Поком</v>
          </cell>
          <cell r="B29" t="str">
            <v>шт</v>
          </cell>
          <cell r="C29">
            <v>579</v>
          </cell>
          <cell r="D29">
            <v>1527</v>
          </cell>
          <cell r="E29">
            <v>788</v>
          </cell>
          <cell r="F29">
            <v>1103</v>
          </cell>
          <cell r="G29">
            <v>0</v>
          </cell>
          <cell r="H29" t="e">
            <v>#N/A</v>
          </cell>
          <cell r="I29" t="str">
            <v>не в матрице</v>
          </cell>
          <cell r="J29">
            <v>769</v>
          </cell>
          <cell r="K29">
            <v>19</v>
          </cell>
          <cell r="Q29">
            <v>157.6</v>
          </cell>
          <cell r="V29">
            <v>6.998730964467005</v>
          </cell>
          <cell r="W29">
            <v>6.998730964467005</v>
          </cell>
          <cell r="X29">
            <v>174.6</v>
          </cell>
          <cell r="Y29">
            <v>212.8</v>
          </cell>
          <cell r="Z29">
            <v>135.19999999999999</v>
          </cell>
          <cell r="AA29">
            <v>210.8</v>
          </cell>
          <cell r="AB29">
            <v>178.8</v>
          </cell>
          <cell r="AC29" t="str">
            <v>дубль / не правильно поставлен приход</v>
          </cell>
          <cell r="AD29">
            <v>0</v>
          </cell>
          <cell r="AE29">
            <v>0</v>
          </cell>
        </row>
        <row r="30">
          <cell r="A30" t="str">
            <v>Наггетсы с индейкой 0,25кг ТМ Вязанка ТС Няняггетсы Сливушки НД2 замор.  ПОКОМ</v>
          </cell>
          <cell r="B30" t="str">
            <v>шт</v>
          </cell>
          <cell r="E30">
            <v>788</v>
          </cell>
          <cell r="F30">
            <v>1103</v>
          </cell>
          <cell r="G30">
            <v>0.25</v>
          </cell>
          <cell r="H30">
            <v>365</v>
          </cell>
          <cell r="I30" t="str">
            <v>матрица</v>
          </cell>
          <cell r="K30">
            <v>788</v>
          </cell>
          <cell r="N30">
            <v>504</v>
          </cell>
          <cell r="Q30">
            <v>157.6</v>
          </cell>
          <cell r="R30">
            <v>757</v>
          </cell>
          <cell r="S30">
            <v>840</v>
          </cell>
          <cell r="V30">
            <v>15.526649746192893</v>
          </cell>
          <cell r="W30">
            <v>10.196700507614214</v>
          </cell>
          <cell r="X30">
            <v>174.6</v>
          </cell>
          <cell r="Y30">
            <v>212.8</v>
          </cell>
          <cell r="Z30">
            <v>136.80000000000001</v>
          </cell>
          <cell r="AA30">
            <v>211.2</v>
          </cell>
          <cell r="AB30">
            <v>178.8</v>
          </cell>
          <cell r="AC30" t="str">
            <v>есть дубль</v>
          </cell>
          <cell r="AD30">
            <v>189.25</v>
          </cell>
          <cell r="AE30">
            <v>12</v>
          </cell>
          <cell r="AF30">
            <v>70</v>
          </cell>
          <cell r="AG30">
            <v>210</v>
          </cell>
          <cell r="AH30">
            <v>14</v>
          </cell>
          <cell r="AI30">
            <v>70</v>
          </cell>
        </row>
        <row r="31">
          <cell r="A31" t="str">
            <v>Наггетсы с куриным филе и сыром ТМ Вязанка ТС Из печи Сливушки 0,25 кг.  Поком</v>
          </cell>
          <cell r="B31" t="str">
            <v>шт</v>
          </cell>
          <cell r="C31">
            <v>1020</v>
          </cell>
          <cell r="D31">
            <v>840</v>
          </cell>
          <cell r="E31">
            <v>557</v>
          </cell>
          <cell r="F31">
            <v>1109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547</v>
          </cell>
          <cell r="K31">
            <v>10</v>
          </cell>
          <cell r="N31">
            <v>168</v>
          </cell>
          <cell r="Q31">
            <v>111.4</v>
          </cell>
          <cell r="R31">
            <v>394</v>
          </cell>
          <cell r="S31">
            <v>336</v>
          </cell>
          <cell r="V31">
            <v>14.479353680430879</v>
          </cell>
          <cell r="W31">
            <v>11.463195691202872</v>
          </cell>
          <cell r="X31">
            <v>130.19999999999999</v>
          </cell>
          <cell r="Y31">
            <v>185</v>
          </cell>
          <cell r="Z31">
            <v>90.8</v>
          </cell>
          <cell r="AA31">
            <v>139.4</v>
          </cell>
          <cell r="AB31">
            <v>148.80000000000001</v>
          </cell>
          <cell r="AD31">
            <v>98.5</v>
          </cell>
          <cell r="AE31">
            <v>12</v>
          </cell>
          <cell r="AF31">
            <v>28</v>
          </cell>
          <cell r="AG31">
            <v>84</v>
          </cell>
          <cell r="AH31">
            <v>14</v>
          </cell>
          <cell r="AI31">
            <v>70</v>
          </cell>
        </row>
        <row r="32">
          <cell r="A32" t="str">
            <v>Нагетосы Сочная курочка в хрустящей панировке Наггетсы ГШ Фикс.вес 0,25 Лоток Горячая штучка Поком</v>
          </cell>
          <cell r="B32" t="str">
            <v>шт</v>
          </cell>
          <cell r="G32">
            <v>0</v>
          </cell>
          <cell r="H32">
            <v>180</v>
          </cell>
          <cell r="I32" t="str">
            <v>матрица</v>
          </cell>
          <cell r="K32">
            <v>0</v>
          </cell>
          <cell r="Q32">
            <v>0</v>
          </cell>
          <cell r="V32" t="e">
            <v>#DIV/0!</v>
          </cell>
          <cell r="W32" t="e">
            <v>#DIV/0!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 t="str">
            <v>нет потребности</v>
          </cell>
          <cell r="AD32">
            <v>0</v>
          </cell>
          <cell r="AE32">
            <v>0</v>
          </cell>
          <cell r="AH32">
            <v>14</v>
          </cell>
          <cell r="AI32">
            <v>126</v>
          </cell>
        </row>
        <row r="33">
          <cell r="A33" t="str">
            <v>Пекерсы с индейкой в сливочном соусе ТМ Горячая штучка 0,25 кг зам  ПОКОМ</v>
          </cell>
          <cell r="B33" t="str">
            <v>шт</v>
          </cell>
          <cell r="G33">
            <v>0</v>
          </cell>
          <cell r="H33">
            <v>180</v>
          </cell>
          <cell r="I33" t="str">
            <v>матрица</v>
          </cell>
          <cell r="K33">
            <v>0</v>
          </cell>
          <cell r="Q33">
            <v>0</v>
          </cell>
          <cell r="V33" t="e">
            <v>#DIV/0!</v>
          </cell>
          <cell r="W33" t="e">
            <v>#DIV/0!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 t="str">
            <v>нет потребности</v>
          </cell>
          <cell r="AD33">
            <v>0</v>
          </cell>
          <cell r="AE33">
            <v>0</v>
          </cell>
          <cell r="AH33">
            <v>14</v>
          </cell>
          <cell r="AI33">
            <v>70</v>
          </cell>
        </row>
        <row r="34">
          <cell r="A34" t="str">
            <v>Пельмени Grandmeni с говядиной ТМ Горячая штучка флоупак сфера 0,75 кг. ПОКОМ</v>
          </cell>
          <cell r="B34" t="str">
            <v>шт</v>
          </cell>
          <cell r="G34">
            <v>0</v>
          </cell>
          <cell r="H34">
            <v>180</v>
          </cell>
          <cell r="I34" t="str">
            <v>матрица</v>
          </cell>
          <cell r="K34">
            <v>0</v>
          </cell>
          <cell r="Q34">
            <v>0</v>
          </cell>
          <cell r="V34" t="e">
            <v>#DIV/0!</v>
          </cell>
          <cell r="W34" t="e">
            <v>#DIV/0!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 t="str">
            <v>нет потребности</v>
          </cell>
          <cell r="AD34">
            <v>0</v>
          </cell>
          <cell r="AE34">
            <v>0</v>
          </cell>
          <cell r="AH34">
            <v>12</v>
          </cell>
          <cell r="AI34">
            <v>84</v>
          </cell>
        </row>
        <row r="35">
          <cell r="A35" t="str">
            <v>Пельмени Grandmeni с говядиной в сливочном соусе ТМ Горячая штучка флоупак сфера 0,75 кг.  ПОКОМ</v>
          </cell>
          <cell r="B35" t="str">
            <v>шт</v>
          </cell>
          <cell r="G35">
            <v>0</v>
          </cell>
          <cell r="H35">
            <v>180</v>
          </cell>
          <cell r="I35" t="str">
            <v>матрица</v>
          </cell>
          <cell r="K35">
            <v>0</v>
          </cell>
          <cell r="Q35">
            <v>0</v>
          </cell>
          <cell r="V35" t="e">
            <v>#DIV/0!</v>
          </cell>
          <cell r="W35" t="e">
            <v>#DIV/0!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 t="str">
            <v>нет потребности</v>
          </cell>
          <cell r="AD35">
            <v>0</v>
          </cell>
          <cell r="AE35">
            <v>0</v>
          </cell>
          <cell r="AH35">
            <v>12</v>
          </cell>
          <cell r="AI35">
            <v>84</v>
          </cell>
        </row>
        <row r="36">
          <cell r="A36" t="str">
            <v>Пельмени Grandmeni с говядиной и свининой Grandmeni 0,75 Сфера Горячая штучка  Поком</v>
          </cell>
          <cell r="B36" t="str">
            <v>шт</v>
          </cell>
          <cell r="G36">
            <v>0</v>
          </cell>
          <cell r="H36">
            <v>180</v>
          </cell>
          <cell r="I36" t="str">
            <v>матрица</v>
          </cell>
          <cell r="K36">
            <v>0</v>
          </cell>
          <cell r="Q36">
            <v>0</v>
          </cell>
          <cell r="V36" t="e">
            <v>#DIV/0!</v>
          </cell>
          <cell r="W36" t="e">
            <v>#DIV/0!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 t="str">
            <v>нет потребности</v>
          </cell>
          <cell r="AD36">
            <v>0</v>
          </cell>
          <cell r="AE36">
            <v>0</v>
          </cell>
          <cell r="AH36">
            <v>12</v>
          </cell>
          <cell r="AI36">
            <v>84</v>
          </cell>
        </row>
        <row r="37">
          <cell r="A37" t="str">
            <v>Пельмени Grandmeni со сливочным маслом Горячая штучка 0,75 кг ПОКОМ</v>
          </cell>
          <cell r="B37" t="str">
            <v>шт</v>
          </cell>
          <cell r="C37">
            <v>469</v>
          </cell>
          <cell r="D37">
            <v>875</v>
          </cell>
          <cell r="E37">
            <v>423</v>
          </cell>
          <cell r="F37">
            <v>772</v>
          </cell>
          <cell r="G37">
            <v>0.75</v>
          </cell>
          <cell r="H37">
            <v>180</v>
          </cell>
          <cell r="I37" t="str">
            <v>матрица</v>
          </cell>
          <cell r="J37">
            <v>426</v>
          </cell>
          <cell r="K37">
            <v>-3</v>
          </cell>
          <cell r="N37">
            <v>0</v>
          </cell>
          <cell r="Q37">
            <v>84.6</v>
          </cell>
          <cell r="R37">
            <v>497</v>
          </cell>
          <cell r="S37">
            <v>480</v>
          </cell>
          <cell r="V37">
            <v>14.799054373522459</v>
          </cell>
          <cell r="W37">
            <v>9.1252955082742329</v>
          </cell>
          <cell r="X37">
            <v>77.8</v>
          </cell>
          <cell r="Y37">
            <v>117.6</v>
          </cell>
          <cell r="Z37">
            <v>93.2</v>
          </cell>
          <cell r="AA37">
            <v>78.2</v>
          </cell>
          <cell r="AB37">
            <v>90.6</v>
          </cell>
          <cell r="AD37">
            <v>372.75</v>
          </cell>
          <cell r="AE37">
            <v>8</v>
          </cell>
          <cell r="AF37">
            <v>60</v>
          </cell>
          <cell r="AG37">
            <v>360</v>
          </cell>
          <cell r="AH37">
            <v>12</v>
          </cell>
          <cell r="AI37">
            <v>84</v>
          </cell>
        </row>
        <row r="38">
          <cell r="A38" t="str">
            <v>Пельмени «Бигбули с мясом» 0,43 Сфера ТМ «Горячая штучка»  Поком</v>
          </cell>
          <cell r="B38" t="str">
            <v>шт</v>
          </cell>
          <cell r="G38">
            <v>0</v>
          </cell>
          <cell r="H38">
            <v>180</v>
          </cell>
          <cell r="I38" t="str">
            <v>матрица</v>
          </cell>
          <cell r="K38">
            <v>0</v>
          </cell>
          <cell r="Q38">
            <v>0</v>
          </cell>
          <cell r="V38" t="e">
            <v>#DIV/0!</v>
          </cell>
          <cell r="W38" t="e">
            <v>#DIV/0!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 t="str">
            <v>нет потребности</v>
          </cell>
          <cell r="AD38">
            <v>0</v>
          </cell>
          <cell r="AE38">
            <v>0</v>
          </cell>
          <cell r="AH38">
            <v>12</v>
          </cell>
          <cell r="AI38">
            <v>84</v>
          </cell>
        </row>
        <row r="39">
          <cell r="A39" t="str">
            <v>Пельмени Бигбули #МЕГАВКУСИЩЕ с сочной грудинкой ТМ Горячая шту БУЛЬМЕНИ ТС Бигбули  сфера 0,9 ПОКОМ</v>
          </cell>
          <cell r="B39" t="str">
            <v>шт</v>
          </cell>
          <cell r="G39">
            <v>0</v>
          </cell>
          <cell r="H39">
            <v>180</v>
          </cell>
          <cell r="I39" t="str">
            <v>матрица</v>
          </cell>
          <cell r="K39">
            <v>0</v>
          </cell>
          <cell r="Q39">
            <v>0</v>
          </cell>
          <cell r="V39" t="e">
            <v>#DIV/0!</v>
          </cell>
          <cell r="W39" t="e">
            <v>#DIV/0!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 t="str">
            <v>нет потребности</v>
          </cell>
          <cell r="AD39">
            <v>0</v>
          </cell>
          <cell r="AE39">
            <v>0</v>
          </cell>
          <cell r="AH39">
            <v>12</v>
          </cell>
          <cell r="AI39">
            <v>84</v>
          </cell>
        </row>
        <row r="40">
          <cell r="A40" t="str">
            <v>Пельмени Бигбули #МЕГАВКУСИЩЕ с сочной грудинкой ТМ Горячая штучка ТС Бигбули  сфера 0,43  ПОКОМ</v>
          </cell>
          <cell r="B40" t="str">
            <v>шт</v>
          </cell>
          <cell r="G40">
            <v>0</v>
          </cell>
          <cell r="H40">
            <v>180</v>
          </cell>
          <cell r="I40" t="str">
            <v>матрица</v>
          </cell>
          <cell r="K40">
            <v>0</v>
          </cell>
          <cell r="Q40">
            <v>0</v>
          </cell>
          <cell r="V40" t="e">
            <v>#DIV/0!</v>
          </cell>
          <cell r="W40" t="e">
            <v>#DIV/0!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 t="str">
            <v>нет потребности</v>
          </cell>
          <cell r="AD40">
            <v>0</v>
          </cell>
          <cell r="AE40">
            <v>0</v>
          </cell>
          <cell r="AH40">
            <v>12</v>
          </cell>
          <cell r="AI40">
            <v>84</v>
          </cell>
        </row>
        <row r="41">
          <cell r="A41" t="str">
            <v>Пельмени Бигбули с мясом, Горячая штучка 0,9кг  ПОКОМ</v>
          </cell>
          <cell r="B41" t="str">
            <v>шт</v>
          </cell>
          <cell r="C41">
            <v>318</v>
          </cell>
          <cell r="D41">
            <v>384</v>
          </cell>
          <cell r="E41">
            <v>443</v>
          </cell>
          <cell r="F41">
            <v>130</v>
          </cell>
          <cell r="G41">
            <v>0.9</v>
          </cell>
          <cell r="H41">
            <v>180</v>
          </cell>
          <cell r="I41" t="str">
            <v>матрица</v>
          </cell>
          <cell r="J41">
            <v>466</v>
          </cell>
          <cell r="K41">
            <v>-23</v>
          </cell>
          <cell r="N41">
            <v>0</v>
          </cell>
          <cell r="Q41">
            <v>88.6</v>
          </cell>
          <cell r="R41">
            <v>1199</v>
          </cell>
          <cell r="S41">
            <v>1152</v>
          </cell>
          <cell r="V41">
            <v>14.469525959367946</v>
          </cell>
          <cell r="W41">
            <v>1.4672686230248309</v>
          </cell>
          <cell r="X41">
            <v>90.4</v>
          </cell>
          <cell r="Y41">
            <v>131</v>
          </cell>
          <cell r="Z41">
            <v>71.400000000000006</v>
          </cell>
          <cell r="AA41">
            <v>93.4</v>
          </cell>
          <cell r="AB41">
            <v>102.2</v>
          </cell>
          <cell r="AD41">
            <v>1079.1000000000001</v>
          </cell>
          <cell r="AE41">
            <v>8</v>
          </cell>
          <cell r="AF41">
            <v>144</v>
          </cell>
          <cell r="AG41">
            <v>1036.8</v>
          </cell>
          <cell r="AH41">
            <v>12</v>
          </cell>
          <cell r="AI41">
            <v>84</v>
          </cell>
        </row>
        <row r="42">
          <cell r="A42" t="str">
            <v>Пельмени Бигбули со слив.маслом 0,9 кг   Поком</v>
          </cell>
          <cell r="B42" t="str">
            <v>шт</v>
          </cell>
          <cell r="G42">
            <v>0</v>
          </cell>
          <cell r="H42">
            <v>180</v>
          </cell>
          <cell r="I42" t="str">
            <v>матрица</v>
          </cell>
          <cell r="K42">
            <v>0</v>
          </cell>
          <cell r="Q42">
            <v>0</v>
          </cell>
          <cell r="V42" t="e">
            <v>#DIV/0!</v>
          </cell>
          <cell r="W42" t="e">
            <v>#DIV/0!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 t="str">
            <v>нет потребности</v>
          </cell>
          <cell r="AD42">
            <v>0</v>
          </cell>
          <cell r="AE42">
            <v>0</v>
          </cell>
          <cell r="AH42">
            <v>12</v>
          </cell>
          <cell r="AI42">
            <v>84</v>
          </cell>
        </row>
        <row r="43">
          <cell r="A43" t="str">
            <v>Пельмени Бугбули со сливочным маслом ТМ Горячая штучка БУЛЬМЕНИ 0,43 кг  ПОКОМ</v>
          </cell>
          <cell r="B43" t="str">
            <v>шт</v>
          </cell>
          <cell r="G43">
            <v>0</v>
          </cell>
          <cell r="H43">
            <v>180</v>
          </cell>
          <cell r="I43" t="str">
            <v>матрица</v>
          </cell>
          <cell r="K43">
            <v>0</v>
          </cell>
          <cell r="Q43">
            <v>0</v>
          </cell>
          <cell r="V43" t="e">
            <v>#DIV/0!</v>
          </cell>
          <cell r="W43" t="e">
            <v>#DIV/0!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 t="str">
            <v>нет потребности</v>
          </cell>
          <cell r="AD43">
            <v>0</v>
          </cell>
          <cell r="AE43">
            <v>0</v>
          </cell>
          <cell r="AH43">
            <v>12</v>
          </cell>
          <cell r="AI43">
            <v>84</v>
          </cell>
        </row>
        <row r="44">
          <cell r="A44" t="str">
            <v>Пельмени Бульмени с говядиной и свининой Горячая шт. 0,9 кг  ПОКОМ</v>
          </cell>
          <cell r="B44" t="str">
            <v>шт</v>
          </cell>
          <cell r="C44">
            <v>1378</v>
          </cell>
          <cell r="D44">
            <v>672</v>
          </cell>
          <cell r="E44">
            <v>890</v>
          </cell>
          <cell r="F44">
            <v>962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919</v>
          </cell>
          <cell r="K44">
            <v>-29</v>
          </cell>
          <cell r="N44">
            <v>0</v>
          </cell>
          <cell r="P44">
            <v>1056</v>
          </cell>
          <cell r="Q44">
            <v>178</v>
          </cell>
          <cell r="R44">
            <v>652</v>
          </cell>
          <cell r="S44">
            <v>672</v>
          </cell>
          <cell r="V44">
            <v>15.112359550561798</v>
          </cell>
          <cell r="W44">
            <v>11.337078651685394</v>
          </cell>
          <cell r="X44">
            <v>205.8</v>
          </cell>
          <cell r="Y44">
            <v>221.2</v>
          </cell>
          <cell r="Z44">
            <v>240.2</v>
          </cell>
          <cell r="AA44">
            <v>221.8</v>
          </cell>
          <cell r="AB44">
            <v>184.6</v>
          </cell>
          <cell r="AC44" t="str">
            <v>перемещение из Донецка</v>
          </cell>
          <cell r="AD44">
            <v>586.80000000000007</v>
          </cell>
          <cell r="AE44">
            <v>8</v>
          </cell>
          <cell r="AF44">
            <v>84</v>
          </cell>
          <cell r="AG44">
            <v>604.80000000000007</v>
          </cell>
          <cell r="AH44">
            <v>12</v>
          </cell>
          <cell r="AI44">
            <v>84</v>
          </cell>
        </row>
        <row r="45">
          <cell r="A45" t="str">
            <v>Пельмени Бульмени с говядиной и свининой Горячая штучка 0,43  ПОКОМ</v>
          </cell>
          <cell r="B45" t="str">
            <v>шт</v>
          </cell>
          <cell r="C45">
            <v>139</v>
          </cell>
          <cell r="D45">
            <v>768</v>
          </cell>
          <cell r="E45">
            <v>189</v>
          </cell>
          <cell r="F45">
            <v>633</v>
          </cell>
          <cell r="G45">
            <v>0.43</v>
          </cell>
          <cell r="H45">
            <v>180</v>
          </cell>
          <cell r="I45" t="str">
            <v>матрица</v>
          </cell>
          <cell r="J45">
            <v>215</v>
          </cell>
          <cell r="K45">
            <v>-26</v>
          </cell>
          <cell r="N45">
            <v>0</v>
          </cell>
          <cell r="Q45">
            <v>37.799999999999997</v>
          </cell>
          <cell r="S45">
            <v>0</v>
          </cell>
          <cell r="V45">
            <v>16.746031746031747</v>
          </cell>
          <cell r="W45">
            <v>16.746031746031747</v>
          </cell>
          <cell r="X45">
            <v>29.2</v>
          </cell>
          <cell r="Y45">
            <v>73.400000000000006</v>
          </cell>
          <cell r="Z45">
            <v>43.6</v>
          </cell>
          <cell r="AA45">
            <v>41</v>
          </cell>
          <cell r="AB45">
            <v>49.4</v>
          </cell>
          <cell r="AD45">
            <v>0</v>
          </cell>
          <cell r="AE45">
            <v>16</v>
          </cell>
          <cell r="AF45">
            <v>0</v>
          </cell>
          <cell r="AG45">
            <v>0</v>
          </cell>
          <cell r="AH45">
            <v>12</v>
          </cell>
          <cell r="AI45">
            <v>84</v>
          </cell>
        </row>
        <row r="46">
          <cell r="A46" t="str">
            <v>Пельмени Бульмени с говядиной и свининой Наваристые Горячая штучка ВЕС  ПОКОМ</v>
          </cell>
          <cell r="B46" t="str">
            <v>кг</v>
          </cell>
          <cell r="C46">
            <v>600</v>
          </cell>
          <cell r="D46">
            <v>1980</v>
          </cell>
          <cell r="E46">
            <v>1235</v>
          </cell>
          <cell r="F46">
            <v>1220</v>
          </cell>
          <cell r="G46">
            <v>1</v>
          </cell>
          <cell r="H46">
            <v>180</v>
          </cell>
          <cell r="I46" t="str">
            <v>матрица</v>
          </cell>
          <cell r="J46">
            <v>1245</v>
          </cell>
          <cell r="K46">
            <v>-10</v>
          </cell>
          <cell r="N46">
            <v>360</v>
          </cell>
          <cell r="Q46">
            <v>247</v>
          </cell>
          <cell r="R46">
            <v>2125</v>
          </cell>
          <cell r="S46">
            <v>2100</v>
          </cell>
          <cell r="V46">
            <v>14.898785425101215</v>
          </cell>
          <cell r="W46">
            <v>6.3967611336032393</v>
          </cell>
          <cell r="X46">
            <v>204</v>
          </cell>
          <cell r="Y46">
            <v>270</v>
          </cell>
          <cell r="Z46">
            <v>204</v>
          </cell>
          <cell r="AA46">
            <v>197</v>
          </cell>
          <cell r="AB46">
            <v>233</v>
          </cell>
          <cell r="AD46">
            <v>2125</v>
          </cell>
          <cell r="AE46">
            <v>5</v>
          </cell>
          <cell r="AF46">
            <v>420</v>
          </cell>
          <cell r="AG46">
            <v>2100</v>
          </cell>
          <cell r="AH46">
            <v>12</v>
          </cell>
          <cell r="AI46">
            <v>144</v>
          </cell>
        </row>
        <row r="47">
          <cell r="A47" t="str">
            <v>Пельмени Бульмени со сливочным маслом Горячая штучка 0,9 кг  ПОКОМ</v>
          </cell>
          <cell r="B47" t="str">
            <v>шт</v>
          </cell>
          <cell r="C47">
            <v>1417</v>
          </cell>
          <cell r="D47">
            <v>1440</v>
          </cell>
          <cell r="E47">
            <v>1276</v>
          </cell>
          <cell r="F47">
            <v>1246</v>
          </cell>
          <cell r="G47">
            <v>0.9</v>
          </cell>
          <cell r="H47">
            <v>180</v>
          </cell>
          <cell r="I47" t="str">
            <v>матрица</v>
          </cell>
          <cell r="J47">
            <v>1316</v>
          </cell>
          <cell r="K47">
            <v>-40</v>
          </cell>
          <cell r="N47">
            <v>768</v>
          </cell>
          <cell r="O47">
            <v>672</v>
          </cell>
          <cell r="Q47">
            <v>255.2</v>
          </cell>
          <cell r="R47">
            <v>1142</v>
          </cell>
          <cell r="S47">
            <v>1152</v>
          </cell>
          <cell r="V47">
            <v>15.039184952978058</v>
          </cell>
          <cell r="W47">
            <v>10.525078369905957</v>
          </cell>
          <cell r="X47">
            <v>285.8</v>
          </cell>
          <cell r="Y47">
            <v>303.39999999999998</v>
          </cell>
          <cell r="Z47">
            <v>224.6</v>
          </cell>
          <cell r="AA47">
            <v>297.8</v>
          </cell>
          <cell r="AB47">
            <v>304.39999999999998</v>
          </cell>
          <cell r="AD47">
            <v>1027.8</v>
          </cell>
          <cell r="AE47">
            <v>8</v>
          </cell>
          <cell r="AF47">
            <v>144</v>
          </cell>
          <cell r="AG47">
            <v>1036.8</v>
          </cell>
          <cell r="AH47">
            <v>12</v>
          </cell>
          <cell r="AI47">
            <v>84</v>
          </cell>
        </row>
        <row r="48">
          <cell r="A48" t="str">
            <v>Пельмени Бульмени со сливочным маслом ТМ Горячая шт. 0,43 кг  ПОКОМ</v>
          </cell>
          <cell r="B48" t="str">
            <v>шт</v>
          </cell>
          <cell r="C48">
            <v>283</v>
          </cell>
          <cell r="D48">
            <v>779</v>
          </cell>
          <cell r="E48">
            <v>187</v>
          </cell>
          <cell r="F48">
            <v>842</v>
          </cell>
          <cell r="G48">
            <v>0.43</v>
          </cell>
          <cell r="H48">
            <v>180</v>
          </cell>
          <cell r="I48" t="str">
            <v>матрица</v>
          </cell>
          <cell r="J48">
            <v>203</v>
          </cell>
          <cell r="K48">
            <v>-16</v>
          </cell>
          <cell r="N48">
            <v>0</v>
          </cell>
          <cell r="Q48">
            <v>37.4</v>
          </cell>
          <cell r="S48">
            <v>0</v>
          </cell>
          <cell r="V48">
            <v>22.513368983957221</v>
          </cell>
          <cell r="W48">
            <v>22.513368983957221</v>
          </cell>
          <cell r="X48">
            <v>25.4</v>
          </cell>
          <cell r="Y48">
            <v>78.400000000000006</v>
          </cell>
          <cell r="Z48">
            <v>44.6</v>
          </cell>
          <cell r="AA48">
            <v>44.4</v>
          </cell>
          <cell r="AB48">
            <v>61.6</v>
          </cell>
          <cell r="AD48">
            <v>0</v>
          </cell>
          <cell r="AE48">
            <v>16</v>
          </cell>
          <cell r="AF48">
            <v>0</v>
          </cell>
          <cell r="AG48">
            <v>0</v>
          </cell>
          <cell r="AH48">
            <v>12</v>
          </cell>
          <cell r="AI48">
            <v>84</v>
          </cell>
        </row>
        <row r="49">
          <cell r="A49" t="str">
            <v>Пельмени Домашние с говядиной и свининой 0,7кг, сфера ТМ Зареченские  ПОКОМ</v>
          </cell>
          <cell r="B49" t="str">
            <v>шт</v>
          </cell>
          <cell r="C49">
            <v>114</v>
          </cell>
          <cell r="D49">
            <v>120</v>
          </cell>
          <cell r="E49">
            <v>12</v>
          </cell>
          <cell r="F49">
            <v>206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12</v>
          </cell>
          <cell r="K49">
            <v>0</v>
          </cell>
          <cell r="N49">
            <v>0</v>
          </cell>
          <cell r="Q49">
            <v>2.4</v>
          </cell>
          <cell r="S49">
            <v>0</v>
          </cell>
          <cell r="V49">
            <v>85.833333333333343</v>
          </cell>
          <cell r="W49">
            <v>85.833333333333343</v>
          </cell>
          <cell r="X49">
            <v>4.2</v>
          </cell>
          <cell r="Y49">
            <v>15.2</v>
          </cell>
          <cell r="Z49">
            <v>7.4</v>
          </cell>
          <cell r="AA49">
            <v>0</v>
          </cell>
          <cell r="AB49">
            <v>0</v>
          </cell>
          <cell r="AC49" t="str">
            <v>нужно увеличить продажи / новинка Майба</v>
          </cell>
          <cell r="AD49">
            <v>0</v>
          </cell>
          <cell r="AE49">
            <v>10</v>
          </cell>
          <cell r="AF49">
            <v>0</v>
          </cell>
          <cell r="AG49">
            <v>0</v>
          </cell>
          <cell r="AH49">
            <v>12</v>
          </cell>
          <cell r="AI49">
            <v>84</v>
          </cell>
        </row>
        <row r="50">
          <cell r="A50" t="str">
            <v>Пельмени Домашние со сливочным маслом ТМ Зареченские  продукты флоу-пак сфера 0,7 кг.  Поком</v>
          </cell>
          <cell r="B50" t="str">
            <v>шт</v>
          </cell>
          <cell r="C50">
            <v>16</v>
          </cell>
          <cell r="D50">
            <v>240</v>
          </cell>
          <cell r="E50">
            <v>5</v>
          </cell>
          <cell r="F50">
            <v>235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5</v>
          </cell>
          <cell r="K50">
            <v>0</v>
          </cell>
          <cell r="N50">
            <v>0</v>
          </cell>
          <cell r="Q50">
            <v>1</v>
          </cell>
          <cell r="S50">
            <v>0</v>
          </cell>
          <cell r="V50">
            <v>235</v>
          </cell>
          <cell r="W50">
            <v>235</v>
          </cell>
          <cell r="X50">
            <v>4.8</v>
          </cell>
          <cell r="Y50">
            <v>13.4</v>
          </cell>
          <cell r="Z50">
            <v>5.8</v>
          </cell>
          <cell r="AA50">
            <v>0</v>
          </cell>
          <cell r="AB50">
            <v>0</v>
          </cell>
          <cell r="AC50" t="str">
            <v>новинка Майба</v>
          </cell>
          <cell r="AD50">
            <v>0</v>
          </cell>
          <cell r="AE50">
            <v>10</v>
          </cell>
          <cell r="AF50">
            <v>0</v>
          </cell>
          <cell r="AG50">
            <v>0</v>
          </cell>
          <cell r="AH50">
            <v>12</v>
          </cell>
          <cell r="AI50">
            <v>84</v>
          </cell>
        </row>
        <row r="51">
          <cell r="A51" t="str">
            <v>Пельмени Медвежьи ушки с фермерскими сливками ТМ Стародв флоу-пак классическая форма 0,7 кг.  Поком</v>
          </cell>
          <cell r="B51" t="str">
            <v>шт</v>
          </cell>
          <cell r="C51">
            <v>88</v>
          </cell>
          <cell r="D51">
            <v>96</v>
          </cell>
          <cell r="E51">
            <v>63</v>
          </cell>
          <cell r="F51">
            <v>87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63</v>
          </cell>
          <cell r="K51">
            <v>0</v>
          </cell>
          <cell r="N51">
            <v>96</v>
          </cell>
          <cell r="Q51">
            <v>12.6</v>
          </cell>
          <cell r="S51">
            <v>0</v>
          </cell>
          <cell r="V51">
            <v>14.523809523809524</v>
          </cell>
          <cell r="W51">
            <v>14.523809523809524</v>
          </cell>
          <cell r="X51">
            <v>12.4</v>
          </cell>
          <cell r="Y51">
            <v>15.4</v>
          </cell>
          <cell r="Z51">
            <v>12.8</v>
          </cell>
          <cell r="AA51">
            <v>5.6</v>
          </cell>
          <cell r="AB51">
            <v>7.8</v>
          </cell>
          <cell r="AD51">
            <v>0</v>
          </cell>
          <cell r="AE51">
            <v>8</v>
          </cell>
          <cell r="AF51">
            <v>0</v>
          </cell>
          <cell r="AG51">
            <v>0</v>
          </cell>
          <cell r="AH51">
            <v>12</v>
          </cell>
          <cell r="AI51">
            <v>84</v>
          </cell>
        </row>
        <row r="52">
          <cell r="A52" t="str">
            <v>Пельмени Медвежьи ушки с фермерской свининой и говядиной Большие флоу-пак класс 0,7 кг  Поком</v>
          </cell>
          <cell r="B52" t="str">
            <v>шт</v>
          </cell>
          <cell r="C52">
            <v>70</v>
          </cell>
          <cell r="D52">
            <v>102</v>
          </cell>
          <cell r="E52">
            <v>70</v>
          </cell>
          <cell r="F52">
            <v>81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71</v>
          </cell>
          <cell r="K52">
            <v>-1</v>
          </cell>
          <cell r="N52">
            <v>96</v>
          </cell>
          <cell r="Q52">
            <v>14</v>
          </cell>
          <cell r="R52">
            <v>75</v>
          </cell>
          <cell r="S52">
            <v>96</v>
          </cell>
          <cell r="V52">
            <v>19.5</v>
          </cell>
          <cell r="W52">
            <v>12.642857142857142</v>
          </cell>
          <cell r="X52">
            <v>11</v>
          </cell>
          <cell r="Y52">
            <v>11</v>
          </cell>
          <cell r="Z52">
            <v>10.8</v>
          </cell>
          <cell r="AA52">
            <v>6</v>
          </cell>
          <cell r="AB52">
            <v>5.8</v>
          </cell>
          <cell r="AD52">
            <v>52.5</v>
          </cell>
          <cell r="AE52">
            <v>8</v>
          </cell>
          <cell r="AF52">
            <v>12</v>
          </cell>
          <cell r="AG52">
            <v>67.199999999999989</v>
          </cell>
          <cell r="AH52">
            <v>12</v>
          </cell>
          <cell r="AI52">
            <v>84</v>
          </cell>
        </row>
        <row r="53">
          <cell r="A53" t="str">
            <v>Пельмени Медвежьи ушки с фермерской свининой и говядиной Малые флоу-пак классическая 0,7 кг  Поком</v>
          </cell>
          <cell r="B53" t="str">
            <v>шт</v>
          </cell>
          <cell r="D53">
            <v>192</v>
          </cell>
          <cell r="E53">
            <v>33</v>
          </cell>
          <cell r="F53">
            <v>159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33</v>
          </cell>
          <cell r="K53">
            <v>0</v>
          </cell>
          <cell r="N53">
            <v>0</v>
          </cell>
          <cell r="Q53">
            <v>6.6</v>
          </cell>
          <cell r="S53">
            <v>0</v>
          </cell>
          <cell r="V53">
            <v>24.090909090909093</v>
          </cell>
          <cell r="W53">
            <v>24.090909090909093</v>
          </cell>
          <cell r="X53">
            <v>5</v>
          </cell>
          <cell r="Y53">
            <v>13.8</v>
          </cell>
          <cell r="Z53">
            <v>4</v>
          </cell>
          <cell r="AA53">
            <v>2.4</v>
          </cell>
          <cell r="AB53">
            <v>3</v>
          </cell>
          <cell r="AD53">
            <v>0</v>
          </cell>
          <cell r="AE53">
            <v>8</v>
          </cell>
          <cell r="AF53">
            <v>0</v>
          </cell>
          <cell r="AG53">
            <v>0</v>
          </cell>
          <cell r="AH53">
            <v>12</v>
          </cell>
          <cell r="AI53">
            <v>84</v>
          </cell>
        </row>
        <row r="54">
          <cell r="A54" t="str">
            <v>Пельмени Мясорубские ТМ Стародворье фоу-пак равиоли 0,7 кг.  Поком</v>
          </cell>
          <cell r="B54" t="str">
            <v>шт</v>
          </cell>
          <cell r="C54">
            <v>129</v>
          </cell>
          <cell r="D54">
            <v>1152</v>
          </cell>
          <cell r="E54">
            <v>352</v>
          </cell>
          <cell r="F54">
            <v>811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398</v>
          </cell>
          <cell r="K54">
            <v>-46</v>
          </cell>
          <cell r="N54">
            <v>96</v>
          </cell>
          <cell r="Q54">
            <v>70.400000000000006</v>
          </cell>
          <cell r="R54">
            <v>78.600000000000136</v>
          </cell>
          <cell r="S54">
            <v>96</v>
          </cell>
          <cell r="V54">
            <v>14.24715909090909</v>
          </cell>
          <cell r="W54">
            <v>12.883522727272727</v>
          </cell>
          <cell r="X54">
            <v>88.6</v>
          </cell>
          <cell r="Y54">
            <v>126.2</v>
          </cell>
          <cell r="Z54">
            <v>68.2</v>
          </cell>
          <cell r="AA54">
            <v>42.6</v>
          </cell>
          <cell r="AB54">
            <v>106.2</v>
          </cell>
          <cell r="AD54">
            <v>55.020000000000095</v>
          </cell>
          <cell r="AE54">
            <v>8</v>
          </cell>
          <cell r="AF54">
            <v>12</v>
          </cell>
          <cell r="AG54">
            <v>67.199999999999989</v>
          </cell>
          <cell r="AH54">
            <v>12</v>
          </cell>
          <cell r="AI54">
            <v>84</v>
          </cell>
        </row>
        <row r="55">
          <cell r="A55" t="str">
            <v>Пельмени Отборные из свинины и говядины 0,9 кг ТМ Стародворье ТС Медвежье ушко  ПОКОМ</v>
          </cell>
          <cell r="B55" t="str">
            <v>шт</v>
          </cell>
          <cell r="C55">
            <v>441</v>
          </cell>
          <cell r="D55">
            <v>288</v>
          </cell>
          <cell r="E55">
            <v>168</v>
          </cell>
          <cell r="F55">
            <v>440</v>
          </cell>
          <cell r="G55">
            <v>0.9</v>
          </cell>
          <cell r="H55">
            <v>180</v>
          </cell>
          <cell r="I55" t="str">
            <v>матрица</v>
          </cell>
          <cell r="J55">
            <v>169</v>
          </cell>
          <cell r="K55">
            <v>-1</v>
          </cell>
          <cell r="N55">
            <v>0</v>
          </cell>
          <cell r="Q55">
            <v>33.6</v>
          </cell>
          <cell r="R55">
            <v>97.600000000000023</v>
          </cell>
          <cell r="S55">
            <v>96</v>
          </cell>
          <cell r="V55">
            <v>15.952380952380953</v>
          </cell>
          <cell r="W55">
            <v>13.095238095238095</v>
          </cell>
          <cell r="X55">
            <v>19.2</v>
          </cell>
          <cell r="Y55">
            <v>53</v>
          </cell>
          <cell r="Z55">
            <v>52.6</v>
          </cell>
          <cell r="AA55">
            <v>27.6</v>
          </cell>
          <cell r="AB55">
            <v>46.6</v>
          </cell>
          <cell r="AD55">
            <v>87.840000000000018</v>
          </cell>
          <cell r="AE55">
            <v>8</v>
          </cell>
          <cell r="AF55">
            <v>12</v>
          </cell>
          <cell r="AG55">
            <v>86.4</v>
          </cell>
          <cell r="AH55">
            <v>12</v>
          </cell>
          <cell r="AI55">
            <v>84</v>
          </cell>
        </row>
        <row r="56">
          <cell r="A56" t="str">
            <v>Пельмени Отборные с говядиной 0,9 кг НОВА ТМ Стародворье ТС Медвежье ушко  ПОКОМ</v>
          </cell>
          <cell r="B56" t="str">
            <v>шт</v>
          </cell>
          <cell r="C56">
            <v>802</v>
          </cell>
          <cell r="D56">
            <v>89</v>
          </cell>
          <cell r="E56">
            <v>207</v>
          </cell>
          <cell r="F56">
            <v>603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209</v>
          </cell>
          <cell r="K56">
            <v>-2</v>
          </cell>
          <cell r="N56">
            <v>0</v>
          </cell>
          <cell r="Q56">
            <v>41.4</v>
          </cell>
          <cell r="S56">
            <v>0</v>
          </cell>
          <cell r="V56">
            <v>14.565217391304348</v>
          </cell>
          <cell r="W56">
            <v>14.565217391304348</v>
          </cell>
          <cell r="X56">
            <v>28.2</v>
          </cell>
          <cell r="Y56">
            <v>40.6</v>
          </cell>
          <cell r="Z56">
            <v>73</v>
          </cell>
          <cell r="AA56">
            <v>41.6</v>
          </cell>
          <cell r="AB56">
            <v>57.6</v>
          </cell>
          <cell r="AD56">
            <v>0</v>
          </cell>
          <cell r="AE56">
            <v>8</v>
          </cell>
          <cell r="AF56">
            <v>0</v>
          </cell>
          <cell r="AG56">
            <v>0</v>
          </cell>
          <cell r="AH56">
            <v>12</v>
          </cell>
          <cell r="AI56">
            <v>84</v>
          </cell>
        </row>
        <row r="57">
          <cell r="A57" t="str">
            <v>Пельмени С говядиной и свининой, ВЕС, ТМ Славница сфера пуговки  ПОКОМ</v>
          </cell>
          <cell r="B57" t="str">
            <v>кг</v>
          </cell>
          <cell r="C57">
            <v>1221</v>
          </cell>
          <cell r="D57">
            <v>540</v>
          </cell>
          <cell r="E57">
            <v>1255</v>
          </cell>
          <cell r="F57">
            <v>400</v>
          </cell>
          <cell r="G57">
            <v>1</v>
          </cell>
          <cell r="H57">
            <v>180</v>
          </cell>
          <cell r="I57" t="str">
            <v>матрица</v>
          </cell>
          <cell r="J57">
            <v>1270</v>
          </cell>
          <cell r="K57">
            <v>-15</v>
          </cell>
          <cell r="N57">
            <v>840</v>
          </cell>
          <cell r="O57">
            <v>720</v>
          </cell>
          <cell r="Q57">
            <v>251</v>
          </cell>
          <cell r="R57">
            <v>1554</v>
          </cell>
          <cell r="S57">
            <v>1560</v>
          </cell>
          <cell r="V57">
            <v>14.02390438247012</v>
          </cell>
          <cell r="W57">
            <v>7.808764940239044</v>
          </cell>
          <cell r="X57">
            <v>228</v>
          </cell>
          <cell r="Y57">
            <v>216</v>
          </cell>
          <cell r="Z57">
            <v>237.8</v>
          </cell>
          <cell r="AA57">
            <v>246</v>
          </cell>
          <cell r="AB57">
            <v>232</v>
          </cell>
          <cell r="AD57">
            <v>1554</v>
          </cell>
          <cell r="AE57">
            <v>5</v>
          </cell>
          <cell r="AF57">
            <v>312</v>
          </cell>
          <cell r="AG57">
            <v>1560</v>
          </cell>
          <cell r="AH57">
            <v>12</v>
          </cell>
          <cell r="AI57">
            <v>144</v>
          </cell>
        </row>
        <row r="58">
          <cell r="A58" t="str">
            <v>Пельмени Со свининой и говядиной ТМ Особый рецепт Любимая ложка 1,0 кг  ПОКОМ</v>
          </cell>
          <cell r="B58" t="str">
            <v>шт</v>
          </cell>
          <cell r="C58">
            <v>232</v>
          </cell>
          <cell r="D58">
            <v>2113</v>
          </cell>
          <cell r="E58">
            <v>740</v>
          </cell>
          <cell r="F58">
            <v>1455</v>
          </cell>
          <cell r="G58">
            <v>1</v>
          </cell>
          <cell r="H58">
            <v>180</v>
          </cell>
          <cell r="I58" t="str">
            <v>матрица</v>
          </cell>
          <cell r="J58">
            <v>811</v>
          </cell>
          <cell r="K58">
            <v>-71</v>
          </cell>
          <cell r="N58">
            <v>780</v>
          </cell>
          <cell r="Q58">
            <v>148</v>
          </cell>
          <cell r="S58">
            <v>0</v>
          </cell>
          <cell r="V58">
            <v>15.101351351351351</v>
          </cell>
          <cell r="W58">
            <v>15.101351351351351</v>
          </cell>
          <cell r="X58">
            <v>186.6</v>
          </cell>
          <cell r="Y58">
            <v>240</v>
          </cell>
          <cell r="Z58">
            <v>157</v>
          </cell>
          <cell r="AA58">
            <v>184.6</v>
          </cell>
          <cell r="AB58">
            <v>201</v>
          </cell>
          <cell r="AD58">
            <v>0</v>
          </cell>
          <cell r="AE58">
            <v>5</v>
          </cell>
          <cell r="AF58">
            <v>0</v>
          </cell>
          <cell r="AG58">
            <v>0</v>
          </cell>
          <cell r="AH58">
            <v>12</v>
          </cell>
          <cell r="AI58">
            <v>84</v>
          </cell>
        </row>
        <row r="59">
          <cell r="A59" t="str">
            <v>Пельмени Супермени с мясом, Горячая штучка 0,2кг    ПОКОМ</v>
          </cell>
          <cell r="B59" t="str">
            <v>шт</v>
          </cell>
          <cell r="G59">
            <v>0</v>
          </cell>
          <cell r="H59">
            <v>180</v>
          </cell>
          <cell r="I59" t="str">
            <v>матрица</v>
          </cell>
          <cell r="K59">
            <v>0</v>
          </cell>
          <cell r="Q59">
            <v>0</v>
          </cell>
          <cell r="V59" t="e">
            <v>#DIV/0!</v>
          </cell>
          <cell r="W59" t="e">
            <v>#DIV/0!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 t="str">
            <v>нет потребности</v>
          </cell>
          <cell r="AD59">
            <v>0</v>
          </cell>
          <cell r="AE59">
            <v>0</v>
          </cell>
          <cell r="AH59">
            <v>8</v>
          </cell>
          <cell r="AI59">
            <v>48</v>
          </cell>
        </row>
        <row r="60">
          <cell r="A60" t="str">
            <v>Пельмени Супермени со сливочным маслом Супермени 0,2 Сфера Горячая штучка  Поком</v>
          </cell>
          <cell r="B60" t="str">
            <v>шт</v>
          </cell>
          <cell r="G60">
            <v>0</v>
          </cell>
          <cell r="H60">
            <v>180</v>
          </cell>
          <cell r="I60" t="str">
            <v>матрица</v>
          </cell>
          <cell r="K60">
            <v>0</v>
          </cell>
          <cell r="Q60">
            <v>0</v>
          </cell>
          <cell r="V60" t="e">
            <v>#DIV/0!</v>
          </cell>
          <cell r="W60" t="e">
            <v>#DIV/0!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 t="str">
            <v>нет потребности</v>
          </cell>
          <cell r="AD60">
            <v>0</v>
          </cell>
          <cell r="AE60">
            <v>0</v>
          </cell>
          <cell r="AH60">
            <v>6</v>
          </cell>
          <cell r="AI60">
            <v>72</v>
          </cell>
        </row>
        <row r="61">
          <cell r="A61" t="str">
            <v>Печеные пельмени Печь-мени с мясом Печеные пельмени Фикс.вес 0,2 сфера Вязанка  Поком</v>
          </cell>
          <cell r="B61" t="str">
            <v>шт</v>
          </cell>
          <cell r="G61">
            <v>0</v>
          </cell>
          <cell r="H61">
            <v>180</v>
          </cell>
          <cell r="I61" t="str">
            <v>матрица</v>
          </cell>
          <cell r="K61">
            <v>0</v>
          </cell>
          <cell r="Q61">
            <v>0</v>
          </cell>
          <cell r="V61" t="e">
            <v>#DIV/0!</v>
          </cell>
          <cell r="W61" t="e">
            <v>#DIV/0!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 t="str">
            <v>нет потребности</v>
          </cell>
          <cell r="AD61">
            <v>0</v>
          </cell>
          <cell r="AE61">
            <v>0</v>
          </cell>
          <cell r="AH61">
            <v>6</v>
          </cell>
          <cell r="AI61">
            <v>72</v>
          </cell>
        </row>
        <row r="62">
          <cell r="A62" t="str">
            <v>Фрай-пицца с ветчиной и грибами 3,0 кг. ВЕС.  ПОКОМ</v>
          </cell>
          <cell r="B62" t="str">
            <v>кг</v>
          </cell>
          <cell r="D62">
            <v>42</v>
          </cell>
          <cell r="E62">
            <v>9</v>
          </cell>
          <cell r="F62">
            <v>33</v>
          </cell>
          <cell r="G62">
            <v>0</v>
          </cell>
          <cell r="H62" t="e">
            <v>#N/A</v>
          </cell>
          <cell r="I62" t="str">
            <v>не в матрице</v>
          </cell>
          <cell r="J62">
            <v>8</v>
          </cell>
          <cell r="K62">
            <v>1</v>
          </cell>
          <cell r="Q62">
            <v>1.8</v>
          </cell>
          <cell r="V62">
            <v>18.333333333333332</v>
          </cell>
          <cell r="W62">
            <v>18.333333333333332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 t="str">
            <v>дубль / не правильно поставлен приход</v>
          </cell>
          <cell r="AD62">
            <v>0</v>
          </cell>
          <cell r="AE62">
            <v>0</v>
          </cell>
        </row>
        <row r="63">
          <cell r="A63" t="str">
            <v>Фрай-пицца с ветчиной и грибами ТМ Зареченские ТС Зареченские продукты.  Поком</v>
          </cell>
          <cell r="B63" t="str">
            <v>кг</v>
          </cell>
          <cell r="C63">
            <v>27</v>
          </cell>
          <cell r="E63">
            <v>18</v>
          </cell>
          <cell r="F63">
            <v>51</v>
          </cell>
          <cell r="G63">
            <v>1</v>
          </cell>
          <cell r="H63">
            <v>180</v>
          </cell>
          <cell r="I63" t="str">
            <v>матрица</v>
          </cell>
          <cell r="J63">
            <v>9</v>
          </cell>
          <cell r="K63">
            <v>9</v>
          </cell>
          <cell r="N63">
            <v>0</v>
          </cell>
          <cell r="Q63">
            <v>3.6</v>
          </cell>
          <cell r="S63">
            <v>0</v>
          </cell>
          <cell r="V63">
            <v>14.166666666666666</v>
          </cell>
          <cell r="W63">
            <v>14.166666666666666</v>
          </cell>
          <cell r="X63">
            <v>1.2</v>
          </cell>
          <cell r="Y63">
            <v>3</v>
          </cell>
          <cell r="Z63">
            <v>2.4</v>
          </cell>
          <cell r="AA63">
            <v>4.8</v>
          </cell>
          <cell r="AB63">
            <v>0.6</v>
          </cell>
          <cell r="AC63" t="str">
            <v>есть дубль</v>
          </cell>
          <cell r="AD63">
            <v>0</v>
          </cell>
          <cell r="AE63">
            <v>3</v>
          </cell>
          <cell r="AF63">
            <v>0</v>
          </cell>
          <cell r="AG63">
            <v>0</v>
          </cell>
          <cell r="AH63">
            <v>14</v>
          </cell>
          <cell r="AI63">
            <v>126</v>
          </cell>
        </row>
        <row r="64">
          <cell r="A64" t="str">
            <v>Хотстеры ТМ Горячая штучка ТС Хотстеры 0,25 кг зам  ПОКОМ</v>
          </cell>
          <cell r="B64" t="str">
            <v>шт</v>
          </cell>
          <cell r="C64">
            <v>659</v>
          </cell>
          <cell r="D64">
            <v>2352</v>
          </cell>
          <cell r="E64">
            <v>1257</v>
          </cell>
          <cell r="F64">
            <v>1554</v>
          </cell>
          <cell r="G64">
            <v>0.25</v>
          </cell>
          <cell r="H64">
            <v>180</v>
          </cell>
          <cell r="I64" t="str">
            <v>матрица</v>
          </cell>
          <cell r="J64">
            <v>1260</v>
          </cell>
          <cell r="K64">
            <v>-3</v>
          </cell>
          <cell r="N64">
            <v>0</v>
          </cell>
          <cell r="Q64">
            <v>251.4</v>
          </cell>
          <cell r="R64">
            <v>1965.6</v>
          </cell>
          <cell r="S64">
            <v>2016</v>
          </cell>
          <cell r="V64">
            <v>14.200477326968974</v>
          </cell>
          <cell r="W64">
            <v>6.1813842482100236</v>
          </cell>
          <cell r="X64">
            <v>204.2</v>
          </cell>
          <cell r="Y64">
            <v>290.60000000000002</v>
          </cell>
          <cell r="Z64">
            <v>207</v>
          </cell>
          <cell r="AA64">
            <v>281.39999999999998</v>
          </cell>
          <cell r="AB64">
            <v>232.2</v>
          </cell>
          <cell r="AD64">
            <v>491.4</v>
          </cell>
          <cell r="AE64">
            <v>12</v>
          </cell>
          <cell r="AF64">
            <v>168</v>
          </cell>
          <cell r="AG64">
            <v>504</v>
          </cell>
          <cell r="AH64">
            <v>14</v>
          </cell>
          <cell r="AI64">
            <v>70</v>
          </cell>
        </row>
        <row r="65">
          <cell r="A65" t="str">
            <v>Хотстеры с сыром ТМ Горячая штучка ТС Хотстеры 0,25кг.  Поком</v>
          </cell>
          <cell r="B65" t="str">
            <v>шт</v>
          </cell>
          <cell r="C65">
            <v>13</v>
          </cell>
          <cell r="G65">
            <v>0</v>
          </cell>
          <cell r="H65">
            <v>180</v>
          </cell>
          <cell r="I65" t="str">
            <v>разовый заказ</v>
          </cell>
          <cell r="J65">
            <v>8</v>
          </cell>
          <cell r="K65">
            <v>-8</v>
          </cell>
          <cell r="Q65">
            <v>0</v>
          </cell>
          <cell r="V65" t="e">
            <v>#DIV/0!</v>
          </cell>
          <cell r="W65" t="e">
            <v>#DIV/0!</v>
          </cell>
          <cell r="X65">
            <v>1.2</v>
          </cell>
          <cell r="Y65">
            <v>29.8</v>
          </cell>
          <cell r="Z65">
            <v>0</v>
          </cell>
          <cell r="AA65">
            <v>0</v>
          </cell>
          <cell r="AB65">
            <v>0</v>
          </cell>
          <cell r="AC65" t="str">
            <v>заказ Майба</v>
          </cell>
          <cell r="AD65">
            <v>0</v>
          </cell>
          <cell r="AE65">
            <v>0</v>
          </cell>
        </row>
        <row r="66">
          <cell r="A66" t="str">
            <v>Хрустящие крылышки ТМ Горячая штучка 0,3 кг зам  ПОКОМ</v>
          </cell>
          <cell r="B66" t="str">
            <v>шт</v>
          </cell>
          <cell r="C66">
            <v>402.4</v>
          </cell>
          <cell r="D66">
            <v>6.6</v>
          </cell>
          <cell r="E66">
            <v>221</v>
          </cell>
          <cell r="G66">
            <v>0.3</v>
          </cell>
          <cell r="H66">
            <v>180</v>
          </cell>
          <cell r="I66" t="str">
            <v>матрица</v>
          </cell>
          <cell r="J66">
            <v>272</v>
          </cell>
          <cell r="K66">
            <v>-51</v>
          </cell>
          <cell r="N66">
            <v>1512</v>
          </cell>
          <cell r="Q66">
            <v>44.2</v>
          </cell>
          <cell r="S66">
            <v>0</v>
          </cell>
          <cell r="V66">
            <v>34.20814479638009</v>
          </cell>
          <cell r="W66">
            <v>34.20814479638009</v>
          </cell>
          <cell r="X66">
            <v>125.2</v>
          </cell>
          <cell r="Y66">
            <v>34.32</v>
          </cell>
          <cell r="Z66">
            <v>66.599999999999994</v>
          </cell>
          <cell r="AA66">
            <v>33.799999999999997</v>
          </cell>
          <cell r="AB66">
            <v>0</v>
          </cell>
          <cell r="AC66" t="str">
            <v>новинка (Сарана)</v>
          </cell>
          <cell r="AD66">
            <v>0</v>
          </cell>
          <cell r="AE66">
            <v>12</v>
          </cell>
          <cell r="AF66">
            <v>0</v>
          </cell>
          <cell r="AG66">
            <v>0</v>
          </cell>
          <cell r="AH66">
            <v>14</v>
          </cell>
          <cell r="AI66">
            <v>70</v>
          </cell>
        </row>
        <row r="67">
          <cell r="A67" t="str">
            <v>Хрустящие крылышки ТМ Зареченские ТС Зареченские продукты.   Поком</v>
          </cell>
          <cell r="B67" t="str">
            <v>кг</v>
          </cell>
          <cell r="C67">
            <v>253.6</v>
          </cell>
          <cell r="D67">
            <v>356.4</v>
          </cell>
          <cell r="E67">
            <v>282</v>
          </cell>
          <cell r="F67">
            <v>258.2</v>
          </cell>
          <cell r="G67">
            <v>1</v>
          </cell>
          <cell r="H67">
            <v>180</v>
          </cell>
          <cell r="I67" t="str">
            <v>матрица / Общий прайс</v>
          </cell>
          <cell r="J67">
            <v>277.3</v>
          </cell>
          <cell r="K67">
            <v>4.6999999999999886</v>
          </cell>
          <cell r="N67">
            <v>0</v>
          </cell>
          <cell r="Q67">
            <v>56.4</v>
          </cell>
          <cell r="R67">
            <v>531.40000000000009</v>
          </cell>
          <cell r="S67">
            <v>518.4</v>
          </cell>
          <cell r="V67">
            <v>13.769503546099289</v>
          </cell>
          <cell r="W67">
            <v>4.5780141843971629</v>
          </cell>
          <cell r="X67">
            <v>39.200000000000003</v>
          </cell>
          <cell r="Y67">
            <v>53.320000000000007</v>
          </cell>
          <cell r="Z67">
            <v>43.2</v>
          </cell>
          <cell r="AA67">
            <v>61.279999999999987</v>
          </cell>
          <cell r="AB67">
            <v>53.16</v>
          </cell>
          <cell r="AD67">
            <v>531.40000000000009</v>
          </cell>
          <cell r="AE67">
            <v>1.8</v>
          </cell>
          <cell r="AF67">
            <v>288</v>
          </cell>
          <cell r="AG67">
            <v>518.4</v>
          </cell>
          <cell r="AH67">
            <v>18</v>
          </cell>
          <cell r="AI67">
            <v>234</v>
          </cell>
        </row>
        <row r="68">
          <cell r="A68" t="str">
            <v>Хрустящие крылышки острые к пиву ТМ Горячая штучка 0,3кг зам  ПОКОМ</v>
          </cell>
          <cell r="B68" t="str">
            <v>шт</v>
          </cell>
          <cell r="C68">
            <v>573</v>
          </cell>
          <cell r="E68">
            <v>394</v>
          </cell>
          <cell r="F68">
            <v>1</v>
          </cell>
          <cell r="G68">
            <v>0.3</v>
          </cell>
          <cell r="H68">
            <v>180</v>
          </cell>
          <cell r="I68" t="str">
            <v>матрица</v>
          </cell>
          <cell r="J68">
            <v>437</v>
          </cell>
          <cell r="K68">
            <v>-43</v>
          </cell>
          <cell r="N68">
            <v>840</v>
          </cell>
          <cell r="Q68">
            <v>78.8</v>
          </cell>
          <cell r="R68">
            <v>262.20000000000005</v>
          </cell>
          <cell r="S68">
            <v>336</v>
          </cell>
          <cell r="V68">
            <v>14.936548223350254</v>
          </cell>
          <cell r="W68">
            <v>10.67258883248731</v>
          </cell>
          <cell r="X68">
            <v>88.2</v>
          </cell>
          <cell r="Y68">
            <v>34.6</v>
          </cell>
          <cell r="Z68">
            <v>66.599999999999994</v>
          </cell>
          <cell r="AA68">
            <v>33</v>
          </cell>
          <cell r="AB68">
            <v>0</v>
          </cell>
          <cell r="AC68" t="str">
            <v>новинка (Сарана)</v>
          </cell>
          <cell r="AD68">
            <v>78.660000000000011</v>
          </cell>
          <cell r="AE68">
            <v>12</v>
          </cell>
          <cell r="AF68">
            <v>28</v>
          </cell>
          <cell r="AG68">
            <v>100.8</v>
          </cell>
          <cell r="AH68">
            <v>14</v>
          </cell>
          <cell r="AI68">
            <v>70</v>
          </cell>
        </row>
        <row r="69">
          <cell r="A69" t="str">
            <v>Чебупай сочное яблоко ТМ Горячая штучка ТС Чебупай 0,2 кг УВС.  зам  ПОКОМ</v>
          </cell>
          <cell r="B69" t="str">
            <v>шт</v>
          </cell>
          <cell r="C69">
            <v>79</v>
          </cell>
          <cell r="E69">
            <v>73</v>
          </cell>
          <cell r="F69">
            <v>-2</v>
          </cell>
          <cell r="G69">
            <v>0.2</v>
          </cell>
          <cell r="H69">
            <v>365</v>
          </cell>
          <cell r="I69" t="str">
            <v>матрица</v>
          </cell>
          <cell r="J69">
            <v>73</v>
          </cell>
          <cell r="K69">
            <v>0</v>
          </cell>
          <cell r="N69">
            <v>240</v>
          </cell>
          <cell r="Q69">
            <v>14.6</v>
          </cell>
          <cell r="S69">
            <v>0</v>
          </cell>
          <cell r="V69">
            <v>16.301369863013701</v>
          </cell>
          <cell r="W69">
            <v>16.301369863013701</v>
          </cell>
          <cell r="X69">
            <v>22.8</v>
          </cell>
          <cell r="Y69">
            <v>13.6</v>
          </cell>
          <cell r="Z69">
            <v>17.399999999999999</v>
          </cell>
          <cell r="AA69">
            <v>16</v>
          </cell>
          <cell r="AB69">
            <v>0</v>
          </cell>
          <cell r="AC69" t="str">
            <v>новинка (Сарана)</v>
          </cell>
          <cell r="AD69">
            <v>0</v>
          </cell>
          <cell r="AE69">
            <v>6</v>
          </cell>
          <cell r="AF69">
            <v>0</v>
          </cell>
          <cell r="AG69">
            <v>0</v>
          </cell>
          <cell r="AH69">
            <v>10</v>
          </cell>
          <cell r="AI69">
            <v>130</v>
          </cell>
        </row>
        <row r="70">
          <cell r="A70" t="str">
            <v>Чебупай спелая вишня ТМ Горячая штучка ТС Чебупай 0,2 кг УВС. зам  ПОКОМ</v>
          </cell>
          <cell r="B70" t="str">
            <v>шт</v>
          </cell>
          <cell r="C70">
            <v>83</v>
          </cell>
          <cell r="D70">
            <v>60</v>
          </cell>
          <cell r="E70">
            <v>88</v>
          </cell>
          <cell r="F70">
            <v>46</v>
          </cell>
          <cell r="G70">
            <v>0.2</v>
          </cell>
          <cell r="H70">
            <v>365</v>
          </cell>
          <cell r="I70" t="str">
            <v>матрица</v>
          </cell>
          <cell r="J70">
            <v>88</v>
          </cell>
          <cell r="K70">
            <v>0</v>
          </cell>
          <cell r="N70">
            <v>120</v>
          </cell>
          <cell r="Q70">
            <v>17.600000000000001</v>
          </cell>
          <cell r="R70">
            <v>80.400000000000034</v>
          </cell>
          <cell r="S70">
            <v>60</v>
          </cell>
          <cell r="V70">
            <v>12.84090909090909</v>
          </cell>
          <cell r="W70">
            <v>9.4318181818181817</v>
          </cell>
          <cell r="X70">
            <v>19.399999999999999</v>
          </cell>
          <cell r="Y70">
            <v>14.8</v>
          </cell>
          <cell r="Z70">
            <v>11</v>
          </cell>
          <cell r="AA70">
            <v>11.8</v>
          </cell>
          <cell r="AB70">
            <v>0</v>
          </cell>
          <cell r="AC70" t="str">
            <v>новинка (Сарана)</v>
          </cell>
          <cell r="AD70">
            <v>16.080000000000009</v>
          </cell>
          <cell r="AE70">
            <v>6</v>
          </cell>
          <cell r="AF70">
            <v>10</v>
          </cell>
          <cell r="AG70">
            <v>12</v>
          </cell>
          <cell r="AH70">
            <v>10</v>
          </cell>
          <cell r="AI70">
            <v>130</v>
          </cell>
        </row>
        <row r="71">
          <cell r="A71" t="str">
            <v>Чебупели Курочка гриль Базовый ассортимент Фикс.вес 0,3 Пакет Горячая штучка  Поком</v>
          </cell>
          <cell r="B71" t="str">
            <v>шт</v>
          </cell>
          <cell r="G71">
            <v>0</v>
          </cell>
          <cell r="H71">
            <v>180</v>
          </cell>
          <cell r="I71" t="str">
            <v>матрица</v>
          </cell>
          <cell r="K71">
            <v>0</v>
          </cell>
          <cell r="Q71">
            <v>0</v>
          </cell>
          <cell r="V71" t="e">
            <v>#DIV/0!</v>
          </cell>
          <cell r="W71" t="e">
            <v>#DIV/0!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 t="str">
            <v>нет потребности</v>
          </cell>
          <cell r="AD71">
            <v>0</v>
          </cell>
          <cell r="AE71">
            <v>0</v>
          </cell>
          <cell r="AH71">
            <v>14</v>
          </cell>
          <cell r="AI71">
            <v>70</v>
          </cell>
        </row>
        <row r="72">
          <cell r="A72" t="str">
            <v>Чебупели с мясом Базовый ассортимент Фикс.вес 0,48 Лоток Горячая штучка ХХЛ  Поком</v>
          </cell>
          <cell r="B72" t="str">
            <v>шт</v>
          </cell>
          <cell r="G72">
            <v>0</v>
          </cell>
          <cell r="H72">
            <v>180</v>
          </cell>
          <cell r="I72" t="str">
            <v>матрица</v>
          </cell>
          <cell r="K72">
            <v>0</v>
          </cell>
          <cell r="Q72">
            <v>0</v>
          </cell>
          <cell r="V72" t="e">
            <v>#DIV/0!</v>
          </cell>
          <cell r="W72" t="e">
            <v>#DIV/0!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 t="str">
            <v>нет потребности</v>
          </cell>
          <cell r="AD72">
            <v>0</v>
          </cell>
          <cell r="AE72">
            <v>0</v>
          </cell>
          <cell r="AH72">
            <v>14</v>
          </cell>
          <cell r="AI72">
            <v>70</v>
          </cell>
        </row>
        <row r="73">
          <cell r="A73" t="str">
            <v>Чебупицца Пепперони ТМ Горячая штучка ТС Чебупицца 0.25кг зам  ПОКОМ</v>
          </cell>
          <cell r="B73" t="str">
            <v>шт</v>
          </cell>
          <cell r="C73">
            <v>1324</v>
          </cell>
          <cell r="D73">
            <v>1848</v>
          </cell>
          <cell r="E73">
            <v>1223</v>
          </cell>
          <cell r="F73">
            <v>1557</v>
          </cell>
          <cell r="G73">
            <v>0.25</v>
          </cell>
          <cell r="H73">
            <v>180</v>
          </cell>
          <cell r="I73" t="str">
            <v>матрица</v>
          </cell>
          <cell r="J73">
            <v>1238</v>
          </cell>
          <cell r="K73">
            <v>-15</v>
          </cell>
          <cell r="N73">
            <v>1008</v>
          </cell>
          <cell r="Q73">
            <v>244.6</v>
          </cell>
          <cell r="R73">
            <v>859.40000000000009</v>
          </cell>
          <cell r="S73">
            <v>840</v>
          </cell>
          <cell r="V73">
            <v>13.920686835650042</v>
          </cell>
          <cell r="W73">
            <v>10.486508585445625</v>
          </cell>
          <cell r="X73">
            <v>240.4</v>
          </cell>
          <cell r="Y73">
            <v>301.8</v>
          </cell>
          <cell r="Z73">
            <v>227.2</v>
          </cell>
          <cell r="AA73">
            <v>295.8</v>
          </cell>
          <cell r="AB73">
            <v>231.4</v>
          </cell>
          <cell r="AD73">
            <v>214.85000000000002</v>
          </cell>
          <cell r="AE73">
            <v>12</v>
          </cell>
          <cell r="AF73">
            <v>70</v>
          </cell>
          <cell r="AG73">
            <v>210</v>
          </cell>
          <cell r="AH73">
            <v>14</v>
          </cell>
          <cell r="AI73">
            <v>70</v>
          </cell>
        </row>
        <row r="74">
          <cell r="A74" t="str">
            <v>Чебупицца курочка по-итальянски Горячая штучка 0,25 кг зам  ПОКОМ</v>
          </cell>
          <cell r="B74" t="str">
            <v>шт</v>
          </cell>
          <cell r="C74">
            <v>429</v>
          </cell>
          <cell r="D74">
            <v>2358</v>
          </cell>
          <cell r="E74">
            <v>1111</v>
          </cell>
          <cell r="F74">
            <v>1349</v>
          </cell>
          <cell r="G74">
            <v>0.25</v>
          </cell>
          <cell r="H74">
            <v>180</v>
          </cell>
          <cell r="I74" t="str">
            <v>матрица</v>
          </cell>
          <cell r="J74">
            <v>1309</v>
          </cell>
          <cell r="K74">
            <v>-198</v>
          </cell>
          <cell r="N74">
            <v>672</v>
          </cell>
          <cell r="O74">
            <v>840</v>
          </cell>
          <cell r="Q74">
            <v>222.2</v>
          </cell>
          <cell r="R74">
            <v>249.79999999999973</v>
          </cell>
          <cell r="S74">
            <v>168</v>
          </cell>
          <cell r="V74">
            <v>13.631863186318633</v>
          </cell>
          <cell r="W74">
            <v>12.875787578757876</v>
          </cell>
          <cell r="X74">
            <v>250.2</v>
          </cell>
          <cell r="Y74">
            <v>283.2</v>
          </cell>
          <cell r="Z74">
            <v>185.4</v>
          </cell>
          <cell r="AA74">
            <v>264.39999999999998</v>
          </cell>
          <cell r="AB74">
            <v>231</v>
          </cell>
          <cell r="AD74">
            <v>62.449999999999932</v>
          </cell>
          <cell r="AE74">
            <v>12</v>
          </cell>
          <cell r="AF74">
            <v>14</v>
          </cell>
          <cell r="AG74">
            <v>42</v>
          </cell>
          <cell r="AH74">
            <v>14</v>
          </cell>
          <cell r="AI74">
            <v>70</v>
          </cell>
        </row>
        <row r="75">
          <cell r="A75" t="str">
            <v>Чебуреки Мясные вес 2,7 кг ТМ Зареченские ТС Зареченские продукты   Поком</v>
          </cell>
          <cell r="B75" t="str">
            <v>кг</v>
          </cell>
          <cell r="C75">
            <v>302.39999999999998</v>
          </cell>
          <cell r="E75">
            <v>24.3</v>
          </cell>
          <cell r="F75">
            <v>275.39999999999998</v>
          </cell>
          <cell r="G75">
            <v>1</v>
          </cell>
          <cell r="H75">
            <v>180</v>
          </cell>
          <cell r="I75" t="str">
            <v>матрица</v>
          </cell>
          <cell r="J75">
            <v>23.5</v>
          </cell>
          <cell r="K75">
            <v>0.80000000000000071</v>
          </cell>
          <cell r="N75">
            <v>0</v>
          </cell>
          <cell r="Q75">
            <v>4.8600000000000003</v>
          </cell>
          <cell r="S75">
            <v>0</v>
          </cell>
          <cell r="V75">
            <v>56.666666666666657</v>
          </cell>
          <cell r="W75">
            <v>56.666666666666657</v>
          </cell>
          <cell r="X75">
            <v>2.16</v>
          </cell>
          <cell r="Y75">
            <v>13.5</v>
          </cell>
          <cell r="Z75">
            <v>26.46</v>
          </cell>
          <cell r="AA75">
            <v>2.7</v>
          </cell>
          <cell r="AB75">
            <v>14.04</v>
          </cell>
          <cell r="AC75" t="str">
            <v>нужно увеличить продажи</v>
          </cell>
          <cell r="AD75">
            <v>0</v>
          </cell>
          <cell r="AE75">
            <v>2.7</v>
          </cell>
          <cell r="AF75">
            <v>0</v>
          </cell>
          <cell r="AG75">
            <v>0</v>
          </cell>
          <cell r="AH75">
            <v>14</v>
          </cell>
          <cell r="AI75">
            <v>126</v>
          </cell>
        </row>
        <row r="76">
          <cell r="A76" t="str">
            <v>Чебуреки сочные ТМ Зареченские ТС Зареченские продукты.  Поком</v>
          </cell>
          <cell r="B76" t="str">
            <v>кг</v>
          </cell>
          <cell r="C76">
            <v>645</v>
          </cell>
          <cell r="D76">
            <v>1340</v>
          </cell>
          <cell r="E76">
            <v>990</v>
          </cell>
          <cell r="F76">
            <v>855</v>
          </cell>
          <cell r="G76">
            <v>1</v>
          </cell>
          <cell r="H76">
            <v>180</v>
          </cell>
          <cell r="I76" t="str">
            <v>матрица</v>
          </cell>
          <cell r="J76">
            <v>995</v>
          </cell>
          <cell r="K76">
            <v>-5</v>
          </cell>
          <cell r="N76">
            <v>720</v>
          </cell>
          <cell r="Q76">
            <v>198</v>
          </cell>
          <cell r="R76">
            <v>1197</v>
          </cell>
          <cell r="S76">
            <v>1200</v>
          </cell>
          <cell r="V76">
            <v>14.015151515151516</v>
          </cell>
          <cell r="W76">
            <v>7.9545454545454541</v>
          </cell>
          <cell r="X76">
            <v>159</v>
          </cell>
          <cell r="Y76">
            <v>199</v>
          </cell>
          <cell r="Z76">
            <v>147</v>
          </cell>
          <cell r="AA76">
            <v>168</v>
          </cell>
          <cell r="AB76">
            <v>191</v>
          </cell>
          <cell r="AD76">
            <v>1197</v>
          </cell>
          <cell r="AE76">
            <v>5</v>
          </cell>
          <cell r="AF76">
            <v>240</v>
          </cell>
          <cell r="AG76">
            <v>1200</v>
          </cell>
          <cell r="AH76">
            <v>12</v>
          </cell>
          <cell r="AI76">
            <v>84</v>
          </cell>
        </row>
        <row r="77">
          <cell r="A77" t="str">
            <v>Чебуречище горячая штучка 0,14кг Поком</v>
          </cell>
          <cell r="B77" t="str">
            <v>шт</v>
          </cell>
          <cell r="C77">
            <v>539</v>
          </cell>
          <cell r="D77">
            <v>1056</v>
          </cell>
          <cell r="E77">
            <v>587</v>
          </cell>
          <cell r="F77">
            <v>914</v>
          </cell>
          <cell r="G77">
            <v>0.14000000000000001</v>
          </cell>
          <cell r="H77">
            <v>180</v>
          </cell>
          <cell r="I77" t="str">
            <v>матрица</v>
          </cell>
          <cell r="J77">
            <v>580</v>
          </cell>
          <cell r="K77">
            <v>7</v>
          </cell>
          <cell r="N77">
            <v>0</v>
          </cell>
          <cell r="Q77">
            <v>117.4</v>
          </cell>
          <cell r="R77">
            <v>729.60000000000014</v>
          </cell>
          <cell r="S77">
            <v>792</v>
          </cell>
          <cell r="V77">
            <v>14.531516183986371</v>
          </cell>
          <cell r="W77">
            <v>7.7853492333901189</v>
          </cell>
          <cell r="X77">
            <v>79.8</v>
          </cell>
          <cell r="Y77">
            <v>143.4</v>
          </cell>
          <cell r="Z77">
            <v>36.4</v>
          </cell>
          <cell r="AA77">
            <v>134.19999999999999</v>
          </cell>
          <cell r="AB77">
            <v>92.4</v>
          </cell>
          <cell r="AD77">
            <v>102.14400000000003</v>
          </cell>
          <cell r="AE77">
            <v>22</v>
          </cell>
          <cell r="AF77">
            <v>36</v>
          </cell>
          <cell r="AG77">
            <v>110.88000000000001</v>
          </cell>
          <cell r="AH77">
            <v>12</v>
          </cell>
          <cell r="AI77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G4" sqref="AG4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4.85546875" style="8" customWidth="1"/>
    <col min="8" max="8" width="4.85546875" customWidth="1"/>
    <col min="9" max="9" width="12.42578125" customWidth="1"/>
    <col min="10" max="11" width="6.7109375" customWidth="1"/>
    <col min="12" max="13" width="0.85546875" customWidth="1"/>
    <col min="14" max="15" width="6.7109375" customWidth="1"/>
    <col min="16" max="17" width="11.85546875" customWidth="1"/>
    <col min="18" max="18" width="6.7109375" customWidth="1"/>
    <col min="19" max="19" width="21.7109375" customWidth="1"/>
    <col min="20" max="21" width="5.7109375" customWidth="1"/>
    <col min="22" max="26" width="5.85546875" customWidth="1"/>
    <col min="27" max="27" width="25.85546875" customWidth="1"/>
    <col min="28" max="28" width="7.140625" customWidth="1"/>
    <col min="29" max="29" width="7.140625" style="8" customWidth="1"/>
    <col min="30" max="30" width="7.140625" style="13" customWidth="1"/>
    <col min="31" max="33" width="7.140625" customWidth="1"/>
    <col min="34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6" t="s">
        <v>123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121</v>
      </c>
      <c r="Q2" s="16" t="s">
        <v>122</v>
      </c>
      <c r="R2" s="1"/>
      <c r="S2" s="1"/>
      <c r="T2" s="1"/>
      <c r="U2" s="1"/>
      <c r="V2" s="1"/>
      <c r="W2" s="1"/>
      <c r="X2" s="1"/>
      <c r="Y2" s="1"/>
      <c r="Z2" s="1"/>
      <c r="AA2" s="1"/>
      <c r="AB2" s="15" t="s">
        <v>121</v>
      </c>
      <c r="AC2" s="6"/>
      <c r="AD2" s="10"/>
      <c r="AE2" s="16" t="s">
        <v>122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4" t="s">
        <v>119</v>
      </c>
      <c r="AG3" s="14" t="s">
        <v>120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 t="s">
        <v>126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24093</v>
      </c>
      <c r="F5" s="4">
        <f>SUM(F6:F499)</f>
        <v>20440.2</v>
      </c>
      <c r="G5" s="6"/>
      <c r="H5" s="1"/>
      <c r="I5" s="1"/>
      <c r="J5" s="4">
        <f t="shared" ref="J5:R5" si="0">SUM(J6:J499)</f>
        <v>23137.3</v>
      </c>
      <c r="K5" s="4">
        <f t="shared" si="0"/>
        <v>955.7</v>
      </c>
      <c r="L5" s="4">
        <f t="shared" si="0"/>
        <v>0</v>
      </c>
      <c r="M5" s="4">
        <f t="shared" si="0"/>
        <v>0</v>
      </c>
      <c r="N5" s="4">
        <f t="shared" si="0"/>
        <v>20594.2</v>
      </c>
      <c r="O5" s="4">
        <f t="shared" si="0"/>
        <v>4818.5999999999995</v>
      </c>
      <c r="P5" s="4">
        <f t="shared" si="0"/>
        <v>21972.6</v>
      </c>
      <c r="Q5" s="4">
        <f t="shared" si="0"/>
        <v>21816</v>
      </c>
      <c r="R5" s="4">
        <f t="shared" si="0"/>
        <v>0</v>
      </c>
      <c r="S5" s="1"/>
      <c r="T5" s="1"/>
      <c r="U5" s="1"/>
      <c r="V5" s="4">
        <f>SUM(V6:V499)</f>
        <v>4225.4999999999991</v>
      </c>
      <c r="W5" s="4">
        <f>SUM(W6:W499)</f>
        <v>4162.3599999999988</v>
      </c>
      <c r="X5" s="4">
        <f>SUM(X6:X499)</f>
        <v>5144.8200000000006</v>
      </c>
      <c r="Y5" s="4">
        <f>SUM(Y6:Y499)</f>
        <v>3925.7200000000003</v>
      </c>
      <c r="Z5" s="4">
        <f>SUM(Z6:Z499)</f>
        <v>4380.5000000000009</v>
      </c>
      <c r="AA5" s="1"/>
      <c r="AB5" s="4">
        <f>SUM(AB6:AB499)</f>
        <v>10316.318000000001</v>
      </c>
      <c r="AC5" s="6"/>
      <c r="AD5" s="12">
        <f>SUM(AD6:AD499)</f>
        <v>2444</v>
      </c>
      <c r="AE5" s="4">
        <f>SUM(AE6:AE499)</f>
        <v>10257.84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33</v>
      </c>
      <c r="B6" s="1" t="s">
        <v>34</v>
      </c>
      <c r="C6" s="1"/>
      <c r="D6" s="1">
        <v>672</v>
      </c>
      <c r="E6" s="1">
        <v>436</v>
      </c>
      <c r="F6" s="1">
        <v>236</v>
      </c>
      <c r="G6" s="6">
        <v>0.3</v>
      </c>
      <c r="H6" s="1">
        <v>180</v>
      </c>
      <c r="I6" s="1" t="s">
        <v>35</v>
      </c>
      <c r="J6" s="1">
        <v>428</v>
      </c>
      <c r="K6" s="1">
        <f t="shared" ref="K6:K37" si="1">E6-J6</f>
        <v>8</v>
      </c>
      <c r="L6" s="1"/>
      <c r="M6" s="1"/>
      <c r="N6" s="1">
        <v>0</v>
      </c>
      <c r="O6" s="1">
        <f>E6/5</f>
        <v>87.2</v>
      </c>
      <c r="P6" s="5">
        <f>13*O6-N6-F6</f>
        <v>897.60000000000014</v>
      </c>
      <c r="Q6" s="5">
        <f>AD6*AC6</f>
        <v>840</v>
      </c>
      <c r="R6" s="5"/>
      <c r="S6" s="1">
        <v>984.8</v>
      </c>
      <c r="T6" s="1">
        <f>(F6+N6+Q6)/O6</f>
        <v>12.339449541284404</v>
      </c>
      <c r="U6" s="1">
        <f>(F6+N6)/O6</f>
        <v>2.7064220183486238</v>
      </c>
      <c r="V6" s="1">
        <v>10.6</v>
      </c>
      <c r="W6" s="1">
        <v>57</v>
      </c>
      <c r="X6" s="1">
        <v>0</v>
      </c>
      <c r="Y6" s="1">
        <v>34.799999999999997</v>
      </c>
      <c r="Z6" s="1">
        <v>0</v>
      </c>
      <c r="AA6" s="1" t="s">
        <v>36</v>
      </c>
      <c r="AB6" s="1">
        <f>P6*G6</f>
        <v>269.28000000000003</v>
      </c>
      <c r="AC6" s="6">
        <v>12</v>
      </c>
      <c r="AD6" s="10">
        <f>MROUND(P6,AC6*AF6)/AC6</f>
        <v>70</v>
      </c>
      <c r="AE6" s="1">
        <f>AD6*AC6*G6</f>
        <v>252</v>
      </c>
      <c r="AF6" s="1">
        <f>VLOOKUP(A6,[1]Sheet!$A:$AI,34,0)</f>
        <v>14</v>
      </c>
      <c r="AG6" s="1">
        <f>VLOOKUP(A6,[1]Sheet!$A:$AI,35,0)</f>
        <v>70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25" t="s">
        <v>37</v>
      </c>
      <c r="B7" s="25" t="s">
        <v>34</v>
      </c>
      <c r="C7" s="25"/>
      <c r="D7" s="25"/>
      <c r="E7" s="25"/>
      <c r="F7" s="25"/>
      <c r="G7" s="26">
        <v>0</v>
      </c>
      <c r="H7" s="25">
        <v>180</v>
      </c>
      <c r="I7" s="25" t="s">
        <v>35</v>
      </c>
      <c r="J7" s="25"/>
      <c r="K7" s="25">
        <f t="shared" si="1"/>
        <v>0</v>
      </c>
      <c r="L7" s="25"/>
      <c r="M7" s="25"/>
      <c r="N7" s="25"/>
      <c r="O7" s="25">
        <f t="shared" ref="O7:O69" si="2">E7/5</f>
        <v>0</v>
      </c>
      <c r="P7" s="27"/>
      <c r="Q7" s="27"/>
      <c r="R7" s="27"/>
      <c r="S7" s="25"/>
      <c r="T7" s="25" t="e">
        <f t="shared" ref="T7:T70" si="3">(F7+N7+Q7)/O7</f>
        <v>#DIV/0!</v>
      </c>
      <c r="U7" s="25" t="e">
        <f t="shared" ref="U7:U70" si="4">(F7+N7)/O7</f>
        <v>#DIV/0!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 t="s">
        <v>38</v>
      </c>
      <c r="AB7" s="25">
        <f t="shared" ref="AB7:AB69" si="5">P7*G7</f>
        <v>0</v>
      </c>
      <c r="AC7" s="26">
        <v>0</v>
      </c>
      <c r="AD7" s="28"/>
      <c r="AE7" s="25"/>
      <c r="AF7" s="25">
        <f>VLOOKUP(A7,[1]Sheet!$A:$AI,34,0)</f>
        <v>14</v>
      </c>
      <c r="AG7" s="25">
        <f>VLOOKUP(A7,[1]Sheet!$A:$AI,35,0)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39</v>
      </c>
      <c r="B8" s="1" t="s">
        <v>34</v>
      </c>
      <c r="C8" s="1">
        <v>2450</v>
      </c>
      <c r="D8" s="1">
        <v>672</v>
      </c>
      <c r="E8" s="1">
        <v>1036</v>
      </c>
      <c r="F8" s="1">
        <v>1870</v>
      </c>
      <c r="G8" s="6">
        <v>0.3</v>
      </c>
      <c r="H8" s="1">
        <v>180</v>
      </c>
      <c r="I8" s="1" t="s">
        <v>35</v>
      </c>
      <c r="J8" s="1">
        <v>1024</v>
      </c>
      <c r="K8" s="1">
        <f t="shared" si="1"/>
        <v>12</v>
      </c>
      <c r="L8" s="1"/>
      <c r="M8" s="1"/>
      <c r="N8" s="1">
        <v>672</v>
      </c>
      <c r="O8" s="1">
        <f t="shared" si="2"/>
        <v>207.2</v>
      </c>
      <c r="P8" s="5"/>
      <c r="Q8" s="5">
        <f>AD8*AC8</f>
        <v>0</v>
      </c>
      <c r="R8" s="5"/>
      <c r="S8" s="1">
        <v>358.79999999999973</v>
      </c>
      <c r="T8" s="1">
        <f t="shared" si="3"/>
        <v>12.26833976833977</v>
      </c>
      <c r="U8" s="1">
        <f t="shared" si="4"/>
        <v>12.26833976833977</v>
      </c>
      <c r="V8" s="1">
        <v>240.4</v>
      </c>
      <c r="W8" s="1">
        <v>232.6</v>
      </c>
      <c r="X8" s="1">
        <v>293.2</v>
      </c>
      <c r="Y8" s="1">
        <v>236.6</v>
      </c>
      <c r="Z8" s="1">
        <v>248</v>
      </c>
      <c r="AA8" s="1"/>
      <c r="AB8" s="1">
        <f t="shared" si="5"/>
        <v>0</v>
      </c>
      <c r="AC8" s="6">
        <v>12</v>
      </c>
      <c r="AD8" s="10">
        <f t="shared" ref="AD8:AD16" si="6">MROUND(P8,AC8*AF8)/AC8</f>
        <v>0</v>
      </c>
      <c r="AE8" s="1">
        <f>AD8*AC8*G8</f>
        <v>0</v>
      </c>
      <c r="AF8" s="1">
        <f>VLOOKUP(A8,[1]Sheet!$A:$AI,34,0)</f>
        <v>14</v>
      </c>
      <c r="AG8" s="1">
        <f>VLOOKUP(A8,[1]Sheet!$A:$AI,35,0)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25" t="s">
        <v>40</v>
      </c>
      <c r="B9" s="25" t="s">
        <v>34</v>
      </c>
      <c r="C9" s="25"/>
      <c r="D9" s="25">
        <v>6</v>
      </c>
      <c r="E9" s="25">
        <v>6</v>
      </c>
      <c r="F9" s="25"/>
      <c r="G9" s="26">
        <v>0</v>
      </c>
      <c r="H9" s="25">
        <v>180</v>
      </c>
      <c r="I9" s="25" t="s">
        <v>35</v>
      </c>
      <c r="J9" s="25">
        <v>4</v>
      </c>
      <c r="K9" s="25">
        <f t="shared" si="1"/>
        <v>2</v>
      </c>
      <c r="L9" s="25"/>
      <c r="M9" s="25"/>
      <c r="N9" s="25"/>
      <c r="O9" s="25">
        <f t="shared" si="2"/>
        <v>1.2</v>
      </c>
      <c r="P9" s="27"/>
      <c r="Q9" s="27"/>
      <c r="R9" s="27"/>
      <c r="S9" s="25"/>
      <c r="T9" s="25">
        <f t="shared" si="3"/>
        <v>0</v>
      </c>
      <c r="U9" s="25">
        <f t="shared" si="4"/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 t="s">
        <v>38</v>
      </c>
      <c r="AB9" s="25">
        <f t="shared" si="5"/>
        <v>0</v>
      </c>
      <c r="AC9" s="26">
        <v>0</v>
      </c>
      <c r="AD9" s="28"/>
      <c r="AE9" s="25"/>
      <c r="AF9" s="25">
        <f>VLOOKUP(A9,[1]Sheet!$A:$AI,34,0)</f>
        <v>14</v>
      </c>
      <c r="AG9" s="25">
        <f>VLOOKUP(A9,[1]Sheet!$A:$AI,35,0)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41</v>
      </c>
      <c r="B10" s="1" t="s">
        <v>34</v>
      </c>
      <c r="C10" s="1">
        <v>1671</v>
      </c>
      <c r="D10" s="1">
        <v>684</v>
      </c>
      <c r="E10" s="1">
        <v>1546</v>
      </c>
      <c r="F10" s="1">
        <v>537</v>
      </c>
      <c r="G10" s="6">
        <v>0.3</v>
      </c>
      <c r="H10" s="1">
        <v>180</v>
      </c>
      <c r="I10" s="1" t="s">
        <v>35</v>
      </c>
      <c r="J10" s="1">
        <v>1529</v>
      </c>
      <c r="K10" s="1">
        <f t="shared" si="1"/>
        <v>17</v>
      </c>
      <c r="L10" s="1"/>
      <c r="M10" s="1"/>
      <c r="N10" s="1">
        <v>2352</v>
      </c>
      <c r="O10" s="1">
        <f t="shared" si="2"/>
        <v>309.2</v>
      </c>
      <c r="P10" s="5">
        <f>13*O10-N10-F10</f>
        <v>1130.5999999999999</v>
      </c>
      <c r="Q10" s="5">
        <f>AD10*AC10</f>
        <v>1176</v>
      </c>
      <c r="R10" s="5"/>
      <c r="S10" s="1">
        <v>1439.8000000000002</v>
      </c>
      <c r="T10" s="1">
        <f t="shared" si="3"/>
        <v>13.146830530401035</v>
      </c>
      <c r="U10" s="1">
        <f t="shared" si="4"/>
        <v>9.3434670116429501</v>
      </c>
      <c r="V10" s="1">
        <v>295.60000000000002</v>
      </c>
      <c r="W10" s="1">
        <v>254</v>
      </c>
      <c r="X10" s="1">
        <v>319</v>
      </c>
      <c r="Y10" s="1">
        <v>281.8</v>
      </c>
      <c r="Z10" s="1">
        <v>334.6</v>
      </c>
      <c r="AA10" s="1"/>
      <c r="AB10" s="1">
        <f t="shared" si="5"/>
        <v>339.17999999999995</v>
      </c>
      <c r="AC10" s="6">
        <v>12</v>
      </c>
      <c r="AD10" s="10">
        <f t="shared" si="6"/>
        <v>98</v>
      </c>
      <c r="AE10" s="1">
        <f>AD10*AC10*G10</f>
        <v>352.8</v>
      </c>
      <c r="AF10" s="1">
        <f>VLOOKUP(A10,[1]Sheet!$A:$AI,34,0)</f>
        <v>14</v>
      </c>
      <c r="AG10" s="1">
        <f>VLOOKUP(A10,[1]Sheet!$A:$AI,35,0)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25" t="s">
        <v>42</v>
      </c>
      <c r="B11" s="25" t="s">
        <v>34</v>
      </c>
      <c r="C11" s="25"/>
      <c r="D11" s="25"/>
      <c r="E11" s="25"/>
      <c r="F11" s="25"/>
      <c r="G11" s="26">
        <v>0</v>
      </c>
      <c r="H11" s="25">
        <v>180</v>
      </c>
      <c r="I11" s="25" t="s">
        <v>35</v>
      </c>
      <c r="J11" s="25"/>
      <c r="K11" s="25">
        <f t="shared" si="1"/>
        <v>0</v>
      </c>
      <c r="L11" s="25"/>
      <c r="M11" s="25"/>
      <c r="N11" s="25"/>
      <c r="O11" s="25">
        <f t="shared" si="2"/>
        <v>0</v>
      </c>
      <c r="P11" s="27"/>
      <c r="Q11" s="27"/>
      <c r="R11" s="27"/>
      <c r="S11" s="25"/>
      <c r="T11" s="25" t="e">
        <f t="shared" si="3"/>
        <v>#DIV/0!</v>
      </c>
      <c r="U11" s="25" t="e">
        <f t="shared" si="4"/>
        <v>#DIV/0!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 t="s">
        <v>38</v>
      </c>
      <c r="AB11" s="25">
        <f t="shared" si="5"/>
        <v>0</v>
      </c>
      <c r="AC11" s="26">
        <v>0</v>
      </c>
      <c r="AD11" s="28"/>
      <c r="AE11" s="25"/>
      <c r="AF11" s="25">
        <f>VLOOKUP(A11,[1]Sheet!$A:$AI,34,0)</f>
        <v>14</v>
      </c>
      <c r="AG11" s="25">
        <f>VLOOKUP(A11,[1]Sheet!$A:$AI,35,0)</f>
        <v>126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25" t="s">
        <v>43</v>
      </c>
      <c r="B12" s="25" t="s">
        <v>34</v>
      </c>
      <c r="C12" s="25"/>
      <c r="D12" s="25"/>
      <c r="E12" s="25"/>
      <c r="F12" s="25"/>
      <c r="G12" s="26">
        <v>0</v>
      </c>
      <c r="H12" s="25">
        <v>180</v>
      </c>
      <c r="I12" s="25" t="s">
        <v>35</v>
      </c>
      <c r="J12" s="25"/>
      <c r="K12" s="25">
        <f t="shared" si="1"/>
        <v>0</v>
      </c>
      <c r="L12" s="25"/>
      <c r="M12" s="25"/>
      <c r="N12" s="25"/>
      <c r="O12" s="25">
        <f t="shared" si="2"/>
        <v>0</v>
      </c>
      <c r="P12" s="27"/>
      <c r="Q12" s="27"/>
      <c r="R12" s="27"/>
      <c r="S12" s="25"/>
      <c r="T12" s="25" t="e">
        <f t="shared" si="3"/>
        <v>#DIV/0!</v>
      </c>
      <c r="U12" s="25" t="e">
        <f t="shared" si="4"/>
        <v>#DIV/0!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 t="s">
        <v>38</v>
      </c>
      <c r="AB12" s="25">
        <f t="shared" si="5"/>
        <v>0</v>
      </c>
      <c r="AC12" s="26">
        <v>0</v>
      </c>
      <c r="AD12" s="28"/>
      <c r="AE12" s="25"/>
      <c r="AF12" s="25">
        <f>VLOOKUP(A12,[1]Sheet!$A:$AI,34,0)</f>
        <v>14</v>
      </c>
      <c r="AG12" s="25">
        <f>VLOOKUP(A12,[1]Sheet!$A:$AI,35,0)</f>
        <v>70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44</v>
      </c>
      <c r="B13" s="1" t="s">
        <v>45</v>
      </c>
      <c r="C13" s="1">
        <v>308</v>
      </c>
      <c r="D13" s="1"/>
      <c r="E13" s="1">
        <v>104.5</v>
      </c>
      <c r="F13" s="1">
        <v>187</v>
      </c>
      <c r="G13" s="6">
        <v>1</v>
      </c>
      <c r="H13" s="1">
        <v>180</v>
      </c>
      <c r="I13" s="1" t="s">
        <v>35</v>
      </c>
      <c r="J13" s="1">
        <v>104</v>
      </c>
      <c r="K13" s="1">
        <f t="shared" si="1"/>
        <v>0.5</v>
      </c>
      <c r="L13" s="1"/>
      <c r="M13" s="1"/>
      <c r="N13" s="1">
        <v>264</v>
      </c>
      <c r="O13" s="1">
        <f t="shared" si="2"/>
        <v>20.9</v>
      </c>
      <c r="P13" s="5"/>
      <c r="Q13" s="5">
        <f t="shared" ref="Q13:Q14" si="7">AD13*AC13</f>
        <v>0</v>
      </c>
      <c r="R13" s="5"/>
      <c r="S13" s="1"/>
      <c r="T13" s="1">
        <f t="shared" si="3"/>
        <v>21.578947368421055</v>
      </c>
      <c r="U13" s="1">
        <f t="shared" si="4"/>
        <v>21.578947368421055</v>
      </c>
      <c r="V13" s="1">
        <v>36.299999999999997</v>
      </c>
      <c r="W13" s="1">
        <v>28.6</v>
      </c>
      <c r="X13" s="1">
        <v>41.9</v>
      </c>
      <c r="Y13" s="1">
        <v>48.4</v>
      </c>
      <c r="Z13" s="1">
        <v>42.9</v>
      </c>
      <c r="AA13" s="1"/>
      <c r="AB13" s="1">
        <f t="shared" si="5"/>
        <v>0</v>
      </c>
      <c r="AC13" s="6">
        <v>5.5</v>
      </c>
      <c r="AD13" s="10">
        <f t="shared" si="6"/>
        <v>0</v>
      </c>
      <c r="AE13" s="1">
        <f t="shared" ref="AE13:AE14" si="8">AD13*AC13*G13</f>
        <v>0</v>
      </c>
      <c r="AF13" s="1">
        <f>VLOOKUP(A13,[1]Sheet!$A:$AI,34,0)</f>
        <v>12</v>
      </c>
      <c r="AG13" s="1">
        <f>VLOOKUP(A13,[1]Sheet!$A:$AI,35,0)</f>
        <v>84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46</v>
      </c>
      <c r="B14" s="1" t="s">
        <v>45</v>
      </c>
      <c r="C14" s="1">
        <v>85.1</v>
      </c>
      <c r="D14" s="1">
        <v>3.7</v>
      </c>
      <c r="E14" s="1">
        <v>3.7</v>
      </c>
      <c r="F14" s="1">
        <v>85.1</v>
      </c>
      <c r="G14" s="6">
        <v>1</v>
      </c>
      <c r="H14" s="1">
        <v>180</v>
      </c>
      <c r="I14" s="1" t="s">
        <v>35</v>
      </c>
      <c r="J14" s="1">
        <v>3.7</v>
      </c>
      <c r="K14" s="1">
        <f t="shared" si="1"/>
        <v>0</v>
      </c>
      <c r="L14" s="1"/>
      <c r="M14" s="1"/>
      <c r="N14" s="1">
        <v>0</v>
      </c>
      <c r="O14" s="1">
        <f t="shared" si="2"/>
        <v>0.74</v>
      </c>
      <c r="P14" s="5"/>
      <c r="Q14" s="5">
        <f t="shared" si="7"/>
        <v>0</v>
      </c>
      <c r="R14" s="5"/>
      <c r="S14" s="1"/>
      <c r="T14" s="1">
        <f t="shared" si="3"/>
        <v>115</v>
      </c>
      <c r="U14" s="1">
        <f t="shared" si="4"/>
        <v>115</v>
      </c>
      <c r="V14" s="1">
        <v>0</v>
      </c>
      <c r="W14" s="1">
        <v>0</v>
      </c>
      <c r="X14" s="1">
        <v>0.74</v>
      </c>
      <c r="Y14" s="1">
        <v>1.48</v>
      </c>
      <c r="Z14" s="1">
        <v>0</v>
      </c>
      <c r="AA14" s="30" t="s">
        <v>47</v>
      </c>
      <c r="AB14" s="1">
        <f t="shared" si="5"/>
        <v>0</v>
      </c>
      <c r="AC14" s="6">
        <v>3.7</v>
      </c>
      <c r="AD14" s="10">
        <f t="shared" si="6"/>
        <v>0</v>
      </c>
      <c r="AE14" s="1">
        <f t="shared" si="8"/>
        <v>0</v>
      </c>
      <c r="AF14" s="1">
        <f>VLOOKUP(A14,[1]Sheet!$A:$AI,34,0)</f>
        <v>14</v>
      </c>
      <c r="AG14" s="1">
        <f>VLOOKUP(A14,[1]Sheet!$A:$AI,35,0)</f>
        <v>126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25" t="s">
        <v>48</v>
      </c>
      <c r="B15" s="25" t="s">
        <v>45</v>
      </c>
      <c r="C15" s="25"/>
      <c r="D15" s="25"/>
      <c r="E15" s="25"/>
      <c r="F15" s="25"/>
      <c r="G15" s="26">
        <v>0</v>
      </c>
      <c r="H15" s="25">
        <v>180</v>
      </c>
      <c r="I15" s="25" t="s">
        <v>35</v>
      </c>
      <c r="J15" s="25"/>
      <c r="K15" s="25">
        <f t="shared" si="1"/>
        <v>0</v>
      </c>
      <c r="L15" s="25"/>
      <c r="M15" s="25"/>
      <c r="N15" s="25"/>
      <c r="O15" s="25">
        <f t="shared" si="2"/>
        <v>0</v>
      </c>
      <c r="P15" s="27"/>
      <c r="Q15" s="27"/>
      <c r="R15" s="27"/>
      <c r="S15" s="25"/>
      <c r="T15" s="25" t="e">
        <f t="shared" si="3"/>
        <v>#DIV/0!</v>
      </c>
      <c r="U15" s="25" t="e">
        <f t="shared" si="4"/>
        <v>#DIV/0!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 t="s">
        <v>38</v>
      </c>
      <c r="AB15" s="25">
        <f t="shared" si="5"/>
        <v>0</v>
      </c>
      <c r="AC15" s="26">
        <v>0</v>
      </c>
      <c r="AD15" s="28"/>
      <c r="AE15" s="25"/>
      <c r="AF15" s="25">
        <f>VLOOKUP(A15,[1]Sheet!$A:$AI,34,0)</f>
        <v>14</v>
      </c>
      <c r="AG15" s="25">
        <f>VLOOKUP(A15,[1]Sheet!$A:$AI,35,0)</f>
        <v>126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49</v>
      </c>
      <c r="B16" s="1" t="s">
        <v>34</v>
      </c>
      <c r="C16" s="1">
        <v>730</v>
      </c>
      <c r="D16" s="1">
        <v>181</v>
      </c>
      <c r="E16" s="1">
        <v>793</v>
      </c>
      <c r="F16" s="1">
        <v>9</v>
      </c>
      <c r="G16" s="6">
        <v>0.25</v>
      </c>
      <c r="H16" s="1">
        <v>180</v>
      </c>
      <c r="I16" s="1" t="s">
        <v>35</v>
      </c>
      <c r="J16" s="1">
        <v>786</v>
      </c>
      <c r="K16" s="1">
        <f t="shared" si="1"/>
        <v>7</v>
      </c>
      <c r="L16" s="1"/>
      <c r="M16" s="1"/>
      <c r="N16" s="1">
        <v>336</v>
      </c>
      <c r="O16" s="1">
        <f t="shared" si="2"/>
        <v>158.6</v>
      </c>
      <c r="P16" s="5">
        <f>13*O16-N16-F16</f>
        <v>1716.7999999999997</v>
      </c>
      <c r="Q16" s="5">
        <f>AD16*AC16</f>
        <v>1680</v>
      </c>
      <c r="R16" s="5"/>
      <c r="S16" s="1">
        <v>1875.4</v>
      </c>
      <c r="T16" s="1">
        <f t="shared" si="3"/>
        <v>12.76796973518285</v>
      </c>
      <c r="U16" s="1">
        <f t="shared" si="4"/>
        <v>2.1752837326607821</v>
      </c>
      <c r="V16" s="1">
        <v>75.8</v>
      </c>
      <c r="W16" s="1">
        <v>1.6</v>
      </c>
      <c r="X16" s="1">
        <v>104.6</v>
      </c>
      <c r="Y16" s="1">
        <v>0</v>
      </c>
      <c r="Z16" s="1">
        <v>32.799999999999997</v>
      </c>
      <c r="AA16" s="1" t="s">
        <v>36</v>
      </c>
      <c r="AB16" s="1">
        <f t="shared" si="5"/>
        <v>429.19999999999993</v>
      </c>
      <c r="AC16" s="6">
        <v>12</v>
      </c>
      <c r="AD16" s="10">
        <f t="shared" si="6"/>
        <v>140</v>
      </c>
      <c r="AE16" s="1">
        <f>AD16*AC16*G16</f>
        <v>420</v>
      </c>
      <c r="AF16" s="1">
        <f>VLOOKUP(A16,[1]Sheet!$A:$AI,34,0)</f>
        <v>14</v>
      </c>
      <c r="AG16" s="1">
        <f>VLOOKUP(A16,[1]Sheet!$A:$AI,35,0)</f>
        <v>70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25" t="s">
        <v>50</v>
      </c>
      <c r="B17" s="25" t="s">
        <v>34</v>
      </c>
      <c r="C17" s="25"/>
      <c r="D17" s="25"/>
      <c r="E17" s="25"/>
      <c r="F17" s="25"/>
      <c r="G17" s="26">
        <v>0</v>
      </c>
      <c r="H17" s="25">
        <v>180</v>
      </c>
      <c r="I17" s="25" t="s">
        <v>35</v>
      </c>
      <c r="J17" s="25"/>
      <c r="K17" s="25">
        <f t="shared" si="1"/>
        <v>0</v>
      </c>
      <c r="L17" s="25"/>
      <c r="M17" s="25"/>
      <c r="N17" s="25"/>
      <c r="O17" s="25">
        <f t="shared" si="2"/>
        <v>0</v>
      </c>
      <c r="P17" s="27"/>
      <c r="Q17" s="27"/>
      <c r="R17" s="27"/>
      <c r="S17" s="25"/>
      <c r="T17" s="25" t="e">
        <f t="shared" si="3"/>
        <v>#DIV/0!</v>
      </c>
      <c r="U17" s="25" t="e">
        <f t="shared" si="4"/>
        <v>#DIV/0!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 t="s">
        <v>38</v>
      </c>
      <c r="AB17" s="25">
        <f t="shared" si="5"/>
        <v>0</v>
      </c>
      <c r="AC17" s="26">
        <v>0</v>
      </c>
      <c r="AD17" s="28"/>
      <c r="AE17" s="25"/>
      <c r="AF17" s="25">
        <f>VLOOKUP(A17,[1]Sheet!$A:$AI,34,0)</f>
        <v>14</v>
      </c>
      <c r="AG17" s="25">
        <f>VLOOKUP(A17,[1]Sheet!$A:$AI,35,0)</f>
        <v>70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7" t="s">
        <v>51</v>
      </c>
      <c r="B18" s="18" t="s">
        <v>34</v>
      </c>
      <c r="C18" s="18"/>
      <c r="D18" s="18">
        <v>9</v>
      </c>
      <c r="E18" s="18"/>
      <c r="F18" s="18">
        <v>9</v>
      </c>
      <c r="G18" s="19">
        <v>0</v>
      </c>
      <c r="H18" s="18">
        <v>180</v>
      </c>
      <c r="I18" s="18" t="s">
        <v>53</v>
      </c>
      <c r="J18" s="18"/>
      <c r="K18" s="18">
        <f t="shared" si="1"/>
        <v>0</v>
      </c>
      <c r="L18" s="18"/>
      <c r="M18" s="18"/>
      <c r="N18" s="18"/>
      <c r="O18" s="18">
        <f t="shared" si="2"/>
        <v>0</v>
      </c>
      <c r="P18" s="20"/>
      <c r="Q18" s="20"/>
      <c r="R18" s="20"/>
      <c r="S18" s="18"/>
      <c r="T18" s="18" t="e">
        <f t="shared" si="3"/>
        <v>#DIV/0!</v>
      </c>
      <c r="U18" s="18" t="e">
        <f t="shared" si="4"/>
        <v>#DIV/0!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 t="s">
        <v>124</v>
      </c>
      <c r="AB18" s="18">
        <f t="shared" si="5"/>
        <v>0</v>
      </c>
      <c r="AC18" s="19">
        <v>0</v>
      </c>
      <c r="AD18" s="21"/>
      <c r="AE18" s="18"/>
      <c r="AF18" s="18"/>
      <c r="AG18" s="18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8" t="s">
        <v>52</v>
      </c>
      <c r="B19" s="18" t="s">
        <v>45</v>
      </c>
      <c r="C19" s="18">
        <v>-3.7</v>
      </c>
      <c r="D19" s="18">
        <v>7.4</v>
      </c>
      <c r="E19" s="24">
        <v>3.7</v>
      </c>
      <c r="F19" s="24">
        <v>-3.7</v>
      </c>
      <c r="G19" s="19">
        <v>0</v>
      </c>
      <c r="H19" s="18">
        <v>180</v>
      </c>
      <c r="I19" s="18" t="s">
        <v>53</v>
      </c>
      <c r="J19" s="18">
        <v>3.7</v>
      </c>
      <c r="K19" s="18">
        <f t="shared" si="1"/>
        <v>0</v>
      </c>
      <c r="L19" s="18"/>
      <c r="M19" s="18"/>
      <c r="N19" s="18"/>
      <c r="O19" s="18">
        <f t="shared" si="2"/>
        <v>0.74</v>
      </c>
      <c r="P19" s="20"/>
      <c r="Q19" s="20"/>
      <c r="R19" s="20"/>
      <c r="S19" s="18"/>
      <c r="T19" s="18">
        <f t="shared" si="3"/>
        <v>-5</v>
      </c>
      <c r="U19" s="18">
        <f t="shared" si="4"/>
        <v>-5</v>
      </c>
      <c r="V19" s="18">
        <v>2.96</v>
      </c>
      <c r="W19" s="18">
        <v>6.6599999999999993</v>
      </c>
      <c r="X19" s="18">
        <v>56.239999999999988</v>
      </c>
      <c r="Y19" s="18">
        <v>36.380000000000003</v>
      </c>
      <c r="Z19" s="18">
        <v>61.42</v>
      </c>
      <c r="AA19" s="18"/>
      <c r="AB19" s="18">
        <f t="shared" si="5"/>
        <v>0</v>
      </c>
      <c r="AC19" s="19">
        <v>0</v>
      </c>
      <c r="AD19" s="21"/>
      <c r="AE19" s="18"/>
      <c r="AF19" s="18"/>
      <c r="AG19" s="18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54</v>
      </c>
      <c r="B20" s="1" t="s">
        <v>45</v>
      </c>
      <c r="C20" s="1">
        <v>463.5</v>
      </c>
      <c r="D20" s="1"/>
      <c r="E20" s="24">
        <f>263.3+E19</f>
        <v>267</v>
      </c>
      <c r="F20" s="24">
        <f>148+F19</f>
        <v>144.30000000000001</v>
      </c>
      <c r="G20" s="6">
        <v>1</v>
      </c>
      <c r="H20" s="1">
        <v>180</v>
      </c>
      <c r="I20" s="1" t="s">
        <v>35</v>
      </c>
      <c r="J20" s="1">
        <v>264.7</v>
      </c>
      <c r="K20" s="1">
        <f t="shared" si="1"/>
        <v>2.3000000000000114</v>
      </c>
      <c r="L20" s="1"/>
      <c r="M20" s="1"/>
      <c r="N20" s="1">
        <v>569.80000000000007</v>
      </c>
      <c r="O20" s="1">
        <f t="shared" si="2"/>
        <v>53.4</v>
      </c>
      <c r="P20" s="5"/>
      <c r="Q20" s="5">
        <f t="shared" ref="Q20:Q25" si="9">AD20*AC20</f>
        <v>0</v>
      </c>
      <c r="R20" s="5"/>
      <c r="S20" s="1">
        <v>33.499999999999943</v>
      </c>
      <c r="T20" s="1">
        <f t="shared" si="3"/>
        <v>13.372659176029966</v>
      </c>
      <c r="U20" s="1">
        <f t="shared" si="4"/>
        <v>13.372659176029966</v>
      </c>
      <c r="V20" s="1">
        <v>64.180000000000007</v>
      </c>
      <c r="W20" s="1">
        <v>0</v>
      </c>
      <c r="X20" s="1">
        <v>0</v>
      </c>
      <c r="Y20" s="1">
        <v>0</v>
      </c>
      <c r="Z20" s="1">
        <v>0</v>
      </c>
      <c r="AA20" s="1" t="s">
        <v>55</v>
      </c>
      <c r="AB20" s="1">
        <f t="shared" si="5"/>
        <v>0</v>
      </c>
      <c r="AC20" s="6">
        <v>3.7</v>
      </c>
      <c r="AD20" s="10">
        <f t="shared" ref="AD20:AD28" si="10">MROUND(P20,AC20*AF20)/AC20</f>
        <v>0</v>
      </c>
      <c r="AE20" s="1">
        <f t="shared" ref="AE20:AE25" si="11">AD20*AC20*G20</f>
        <v>0</v>
      </c>
      <c r="AF20" s="1">
        <f>VLOOKUP(A20,[1]Sheet!$A:$AI,34,0)</f>
        <v>14</v>
      </c>
      <c r="AG20" s="1">
        <f>VLOOKUP(A20,[1]Sheet!$A:$AI,35,0)</f>
        <v>126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56</v>
      </c>
      <c r="B21" s="1" t="s">
        <v>34</v>
      </c>
      <c r="C21" s="1">
        <v>83</v>
      </c>
      <c r="D21" s="1"/>
      <c r="E21" s="1">
        <v>50</v>
      </c>
      <c r="F21" s="1">
        <v>19</v>
      </c>
      <c r="G21" s="6">
        <v>0.3</v>
      </c>
      <c r="H21" s="1">
        <v>180</v>
      </c>
      <c r="I21" s="1" t="s">
        <v>57</v>
      </c>
      <c r="J21" s="1">
        <v>53</v>
      </c>
      <c r="K21" s="1">
        <f t="shared" si="1"/>
        <v>-3</v>
      </c>
      <c r="L21" s="1"/>
      <c r="M21" s="1"/>
      <c r="N21" s="1">
        <v>252</v>
      </c>
      <c r="O21" s="1">
        <f t="shared" si="2"/>
        <v>10</v>
      </c>
      <c r="P21" s="5"/>
      <c r="Q21" s="5">
        <f t="shared" si="9"/>
        <v>0</v>
      </c>
      <c r="R21" s="5"/>
      <c r="S21" s="1"/>
      <c r="T21" s="1">
        <f t="shared" si="3"/>
        <v>27.1</v>
      </c>
      <c r="U21" s="1">
        <f t="shared" si="4"/>
        <v>27.1</v>
      </c>
      <c r="V21" s="1">
        <v>23.6</v>
      </c>
      <c r="W21" s="1">
        <v>11.6</v>
      </c>
      <c r="X21" s="1">
        <v>15</v>
      </c>
      <c r="Y21" s="1">
        <v>8.4</v>
      </c>
      <c r="Z21" s="1">
        <v>0</v>
      </c>
      <c r="AA21" s="1"/>
      <c r="AB21" s="1">
        <f t="shared" si="5"/>
        <v>0</v>
      </c>
      <c r="AC21" s="6">
        <v>9</v>
      </c>
      <c r="AD21" s="10">
        <f t="shared" si="10"/>
        <v>0</v>
      </c>
      <c r="AE21" s="1">
        <f t="shared" si="11"/>
        <v>0</v>
      </c>
      <c r="AF21" s="1">
        <f>VLOOKUP(A21,[1]Sheet!$A:$AI,34,0)</f>
        <v>14</v>
      </c>
      <c r="AG21" s="1">
        <f>VLOOKUP(A21,[1]Sheet!$A:$AI,35,0)</f>
        <v>126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58</v>
      </c>
      <c r="B22" s="1" t="s">
        <v>34</v>
      </c>
      <c r="C22" s="1">
        <v>74</v>
      </c>
      <c r="D22" s="1"/>
      <c r="E22" s="1">
        <v>50</v>
      </c>
      <c r="F22" s="1">
        <v>4</v>
      </c>
      <c r="G22" s="6">
        <v>0.3</v>
      </c>
      <c r="H22" s="1">
        <v>180</v>
      </c>
      <c r="I22" s="1" t="s">
        <v>57</v>
      </c>
      <c r="J22" s="1">
        <v>50</v>
      </c>
      <c r="K22" s="1">
        <f t="shared" si="1"/>
        <v>0</v>
      </c>
      <c r="L22" s="1"/>
      <c r="M22" s="1"/>
      <c r="N22" s="1">
        <v>324</v>
      </c>
      <c r="O22" s="1">
        <f t="shared" si="2"/>
        <v>10</v>
      </c>
      <c r="P22" s="5"/>
      <c r="Q22" s="5">
        <f t="shared" si="9"/>
        <v>0</v>
      </c>
      <c r="R22" s="5"/>
      <c r="S22" s="1"/>
      <c r="T22" s="1">
        <f t="shared" si="3"/>
        <v>32.799999999999997</v>
      </c>
      <c r="U22" s="1">
        <f t="shared" si="4"/>
        <v>32.799999999999997</v>
      </c>
      <c r="V22" s="1">
        <v>24.6</v>
      </c>
      <c r="W22" s="1">
        <v>8.4</v>
      </c>
      <c r="X22" s="1">
        <v>11.2</v>
      </c>
      <c r="Y22" s="1">
        <v>11.2</v>
      </c>
      <c r="Z22" s="1">
        <v>0</v>
      </c>
      <c r="AA22" s="1"/>
      <c r="AB22" s="1">
        <f t="shared" si="5"/>
        <v>0</v>
      </c>
      <c r="AC22" s="6">
        <v>9</v>
      </c>
      <c r="AD22" s="10">
        <f t="shared" si="10"/>
        <v>0</v>
      </c>
      <c r="AE22" s="1">
        <f t="shared" si="11"/>
        <v>0</v>
      </c>
      <c r="AF22" s="1">
        <f>VLOOKUP(A22,[1]Sheet!$A:$AI,34,0)</f>
        <v>18</v>
      </c>
      <c r="AG22" s="1">
        <f>VLOOKUP(A22,[1]Sheet!$A:$AI,35,0)</f>
        <v>234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59</v>
      </c>
      <c r="B23" s="1" t="s">
        <v>34</v>
      </c>
      <c r="C23" s="1">
        <v>109</v>
      </c>
      <c r="D23" s="1"/>
      <c r="E23" s="1">
        <v>49</v>
      </c>
      <c r="F23" s="1">
        <v>51</v>
      </c>
      <c r="G23" s="6">
        <v>0.3</v>
      </c>
      <c r="H23" s="1">
        <v>180</v>
      </c>
      <c r="I23" s="1" t="s">
        <v>57</v>
      </c>
      <c r="J23" s="1">
        <v>50</v>
      </c>
      <c r="K23" s="1">
        <f t="shared" si="1"/>
        <v>-1</v>
      </c>
      <c r="L23" s="1"/>
      <c r="M23" s="1"/>
      <c r="N23" s="1">
        <v>162</v>
      </c>
      <c r="O23" s="1">
        <f t="shared" si="2"/>
        <v>9.8000000000000007</v>
      </c>
      <c r="P23" s="5"/>
      <c r="Q23" s="5">
        <f t="shared" si="9"/>
        <v>0</v>
      </c>
      <c r="R23" s="5"/>
      <c r="S23" s="1"/>
      <c r="T23" s="1">
        <f t="shared" si="3"/>
        <v>21.73469387755102</v>
      </c>
      <c r="U23" s="1">
        <f t="shared" si="4"/>
        <v>21.73469387755102</v>
      </c>
      <c r="V23" s="1">
        <v>12.4</v>
      </c>
      <c r="W23" s="1">
        <v>8.1999999999999993</v>
      </c>
      <c r="X23" s="1">
        <v>15</v>
      </c>
      <c r="Y23" s="1">
        <v>8.8000000000000007</v>
      </c>
      <c r="Z23" s="1">
        <v>0</v>
      </c>
      <c r="AA23" s="1"/>
      <c r="AB23" s="1">
        <f t="shared" si="5"/>
        <v>0</v>
      </c>
      <c r="AC23" s="6">
        <v>9</v>
      </c>
      <c r="AD23" s="10">
        <f t="shared" si="10"/>
        <v>0</v>
      </c>
      <c r="AE23" s="1">
        <f t="shared" si="11"/>
        <v>0</v>
      </c>
      <c r="AF23" s="1">
        <f>VLOOKUP(A23,[1]Sheet!$A:$AI,34,0)</f>
        <v>18</v>
      </c>
      <c r="AG23" s="1">
        <f>VLOOKUP(A23,[1]Sheet!$A:$AI,35,0)</f>
        <v>234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60</v>
      </c>
      <c r="B24" s="1" t="s">
        <v>45</v>
      </c>
      <c r="C24" s="1">
        <v>3</v>
      </c>
      <c r="D24" s="1">
        <v>252</v>
      </c>
      <c r="E24" s="1">
        <v>93</v>
      </c>
      <c r="F24" s="1">
        <v>159</v>
      </c>
      <c r="G24" s="6">
        <v>1</v>
      </c>
      <c r="H24" s="1">
        <v>180</v>
      </c>
      <c r="I24" s="1" t="s">
        <v>35</v>
      </c>
      <c r="J24" s="1">
        <v>101.1</v>
      </c>
      <c r="K24" s="1">
        <f t="shared" si="1"/>
        <v>-8.0999999999999943</v>
      </c>
      <c r="L24" s="1"/>
      <c r="M24" s="1"/>
      <c r="N24" s="1">
        <v>0</v>
      </c>
      <c r="O24" s="1">
        <f t="shared" si="2"/>
        <v>18.600000000000001</v>
      </c>
      <c r="P24" s="5">
        <f t="shared" ref="P24" si="12">14*O24-N24-F24</f>
        <v>101.40000000000003</v>
      </c>
      <c r="Q24" s="5">
        <f t="shared" si="9"/>
        <v>84</v>
      </c>
      <c r="R24" s="5"/>
      <c r="S24" s="1">
        <v>101.40000000000003</v>
      </c>
      <c r="T24" s="1">
        <f t="shared" si="3"/>
        <v>13.064516129032256</v>
      </c>
      <c r="U24" s="1">
        <f t="shared" si="4"/>
        <v>8.5483870967741922</v>
      </c>
      <c r="V24" s="1">
        <v>11.4</v>
      </c>
      <c r="W24" s="1">
        <v>22.34</v>
      </c>
      <c r="X24" s="1">
        <v>0</v>
      </c>
      <c r="Y24" s="1">
        <v>0</v>
      </c>
      <c r="Z24" s="1">
        <v>0</v>
      </c>
      <c r="AA24" s="1" t="s">
        <v>61</v>
      </c>
      <c r="AB24" s="1">
        <f t="shared" si="5"/>
        <v>101.40000000000003</v>
      </c>
      <c r="AC24" s="6">
        <v>3</v>
      </c>
      <c r="AD24" s="10">
        <f t="shared" si="10"/>
        <v>28</v>
      </c>
      <c r="AE24" s="1">
        <f t="shared" si="11"/>
        <v>84</v>
      </c>
      <c r="AF24" s="1">
        <f>VLOOKUP(A24,[1]Sheet!$A:$AI,34,0)</f>
        <v>14</v>
      </c>
      <c r="AG24" s="1">
        <f>VLOOKUP(A24,[1]Sheet!$A:$AI,35,0)</f>
        <v>126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62</v>
      </c>
      <c r="B25" s="1" t="s">
        <v>34</v>
      </c>
      <c r="C25" s="1">
        <v>1701</v>
      </c>
      <c r="D25" s="1">
        <v>763</v>
      </c>
      <c r="E25" s="1">
        <v>1069</v>
      </c>
      <c r="F25" s="1">
        <v>1247</v>
      </c>
      <c r="G25" s="6">
        <v>0.25</v>
      </c>
      <c r="H25" s="1">
        <v>180</v>
      </c>
      <c r="I25" s="1" t="s">
        <v>35</v>
      </c>
      <c r="J25" s="1">
        <v>1064</v>
      </c>
      <c r="K25" s="1">
        <f t="shared" si="1"/>
        <v>5</v>
      </c>
      <c r="L25" s="1"/>
      <c r="M25" s="1"/>
      <c r="N25" s="1">
        <v>0</v>
      </c>
      <c r="O25" s="1">
        <f t="shared" si="2"/>
        <v>213.8</v>
      </c>
      <c r="P25" s="5">
        <f>13*O25-N25-F25</f>
        <v>1532.4</v>
      </c>
      <c r="Q25" s="5">
        <f t="shared" si="9"/>
        <v>1512</v>
      </c>
      <c r="R25" s="5"/>
      <c r="S25" s="1">
        <v>1746.2000000000003</v>
      </c>
      <c r="T25" s="1">
        <f t="shared" si="3"/>
        <v>12.904583723105706</v>
      </c>
      <c r="U25" s="1">
        <f t="shared" si="4"/>
        <v>5.8325537885874645</v>
      </c>
      <c r="V25" s="1">
        <v>99.2</v>
      </c>
      <c r="W25" s="1">
        <v>199.8</v>
      </c>
      <c r="X25" s="1">
        <v>231.4</v>
      </c>
      <c r="Y25" s="1">
        <v>139.4</v>
      </c>
      <c r="Z25" s="1">
        <v>209.4</v>
      </c>
      <c r="AA25" s="1"/>
      <c r="AB25" s="1">
        <f t="shared" si="5"/>
        <v>383.1</v>
      </c>
      <c r="AC25" s="6">
        <v>6</v>
      </c>
      <c r="AD25" s="10">
        <f t="shared" si="10"/>
        <v>252</v>
      </c>
      <c r="AE25" s="1">
        <f t="shared" si="11"/>
        <v>378</v>
      </c>
      <c r="AF25" s="1">
        <f>VLOOKUP(A25,[1]Sheet!$A:$AI,34,0)</f>
        <v>14</v>
      </c>
      <c r="AG25" s="1">
        <f>VLOOKUP(A25,[1]Sheet!$A:$AI,35,0)</f>
        <v>126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25" t="s">
        <v>63</v>
      </c>
      <c r="B26" s="25" t="s">
        <v>34</v>
      </c>
      <c r="C26" s="25"/>
      <c r="D26" s="25">
        <v>12</v>
      </c>
      <c r="E26" s="25">
        <v>12</v>
      </c>
      <c r="F26" s="25"/>
      <c r="G26" s="26">
        <v>0</v>
      </c>
      <c r="H26" s="25">
        <v>180</v>
      </c>
      <c r="I26" s="25" t="s">
        <v>35</v>
      </c>
      <c r="J26" s="25">
        <v>15</v>
      </c>
      <c r="K26" s="25">
        <f t="shared" si="1"/>
        <v>-3</v>
      </c>
      <c r="L26" s="25"/>
      <c r="M26" s="25"/>
      <c r="N26" s="25"/>
      <c r="O26" s="25">
        <f t="shared" si="2"/>
        <v>2.4</v>
      </c>
      <c r="P26" s="27"/>
      <c r="Q26" s="27"/>
      <c r="R26" s="27"/>
      <c r="S26" s="25"/>
      <c r="T26" s="25">
        <f t="shared" si="3"/>
        <v>0</v>
      </c>
      <c r="U26" s="25">
        <f t="shared" si="4"/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 t="s">
        <v>38</v>
      </c>
      <c r="AB26" s="25">
        <f t="shared" si="5"/>
        <v>0</v>
      </c>
      <c r="AC26" s="26">
        <v>0</v>
      </c>
      <c r="AD26" s="28"/>
      <c r="AE26" s="25"/>
      <c r="AF26" s="25">
        <f>VLOOKUP(A26,[1]Sheet!$A:$AI,34,0)</f>
        <v>14</v>
      </c>
      <c r="AG26" s="25">
        <f>VLOOKUP(A26,[1]Sheet!$A:$AI,35,0)</f>
        <v>126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25" t="s">
        <v>64</v>
      </c>
      <c r="B27" s="25" t="s">
        <v>34</v>
      </c>
      <c r="C27" s="25"/>
      <c r="D27" s="25"/>
      <c r="E27" s="25"/>
      <c r="F27" s="25"/>
      <c r="G27" s="26">
        <v>0</v>
      </c>
      <c r="H27" s="25">
        <v>180</v>
      </c>
      <c r="I27" s="25" t="s">
        <v>35</v>
      </c>
      <c r="J27" s="25"/>
      <c r="K27" s="25">
        <f t="shared" si="1"/>
        <v>0</v>
      </c>
      <c r="L27" s="25"/>
      <c r="M27" s="25"/>
      <c r="N27" s="25"/>
      <c r="O27" s="25">
        <f t="shared" si="2"/>
        <v>0</v>
      </c>
      <c r="P27" s="27"/>
      <c r="Q27" s="27"/>
      <c r="R27" s="27"/>
      <c r="S27" s="25"/>
      <c r="T27" s="25" t="e">
        <f t="shared" si="3"/>
        <v>#DIV/0!</v>
      </c>
      <c r="U27" s="25" t="e">
        <f t="shared" si="4"/>
        <v>#DIV/0!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 t="s">
        <v>38</v>
      </c>
      <c r="AB27" s="25">
        <f t="shared" si="5"/>
        <v>0</v>
      </c>
      <c r="AC27" s="26">
        <v>0</v>
      </c>
      <c r="AD27" s="28"/>
      <c r="AE27" s="25"/>
      <c r="AF27" s="25">
        <f>VLOOKUP(A27,[1]Sheet!$A:$AI,34,0)</f>
        <v>14</v>
      </c>
      <c r="AG27" s="25">
        <f>VLOOKUP(A27,[1]Sheet!$A:$AI,35,0)</f>
        <v>126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65</v>
      </c>
      <c r="B28" s="1" t="s">
        <v>45</v>
      </c>
      <c r="C28" s="1">
        <v>576</v>
      </c>
      <c r="D28" s="1">
        <v>456</v>
      </c>
      <c r="E28" s="1">
        <v>528</v>
      </c>
      <c r="F28" s="1">
        <v>384</v>
      </c>
      <c r="G28" s="6">
        <v>1</v>
      </c>
      <c r="H28" s="1">
        <v>180</v>
      </c>
      <c r="I28" s="1" t="s">
        <v>35</v>
      </c>
      <c r="J28" s="1">
        <v>523</v>
      </c>
      <c r="K28" s="1">
        <f t="shared" si="1"/>
        <v>5</v>
      </c>
      <c r="L28" s="1"/>
      <c r="M28" s="1"/>
      <c r="N28" s="1">
        <v>1152</v>
      </c>
      <c r="O28" s="1">
        <f t="shared" si="2"/>
        <v>105.6</v>
      </c>
      <c r="P28" s="5"/>
      <c r="Q28" s="5">
        <f>AD28*AC28</f>
        <v>0</v>
      </c>
      <c r="R28" s="5"/>
      <c r="S28" s="1"/>
      <c r="T28" s="1">
        <f t="shared" si="3"/>
        <v>14.545454545454547</v>
      </c>
      <c r="U28" s="1">
        <f t="shared" si="4"/>
        <v>14.545454545454547</v>
      </c>
      <c r="V28" s="1">
        <v>136.80000000000001</v>
      </c>
      <c r="W28" s="1">
        <v>114</v>
      </c>
      <c r="X28" s="1">
        <v>121.2</v>
      </c>
      <c r="Y28" s="1">
        <v>168</v>
      </c>
      <c r="Z28" s="1">
        <v>52.8</v>
      </c>
      <c r="AA28" s="1"/>
      <c r="AB28" s="1">
        <f t="shared" si="5"/>
        <v>0</v>
      </c>
      <c r="AC28" s="6">
        <v>6</v>
      </c>
      <c r="AD28" s="10">
        <f t="shared" si="10"/>
        <v>0</v>
      </c>
      <c r="AE28" s="1">
        <f>AD28*AC28*G28</f>
        <v>0</v>
      </c>
      <c r="AF28" s="1">
        <f>VLOOKUP(A28,[1]Sheet!$A:$AI,34,0)</f>
        <v>12</v>
      </c>
      <c r="AG28" s="1">
        <f>VLOOKUP(A28,[1]Sheet!$A:$AI,35,0)</f>
        <v>84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25" t="s">
        <v>66</v>
      </c>
      <c r="B29" s="25" t="s">
        <v>34</v>
      </c>
      <c r="C29" s="25"/>
      <c r="D29" s="25"/>
      <c r="E29" s="25"/>
      <c r="F29" s="25"/>
      <c r="G29" s="26">
        <v>0</v>
      </c>
      <c r="H29" s="25">
        <v>365</v>
      </c>
      <c r="I29" s="25" t="s">
        <v>35</v>
      </c>
      <c r="J29" s="25"/>
      <c r="K29" s="25">
        <f t="shared" si="1"/>
        <v>0</v>
      </c>
      <c r="L29" s="25"/>
      <c r="M29" s="25"/>
      <c r="N29" s="25"/>
      <c r="O29" s="25">
        <f t="shared" si="2"/>
        <v>0</v>
      </c>
      <c r="P29" s="27"/>
      <c r="Q29" s="27"/>
      <c r="R29" s="27"/>
      <c r="S29" s="25"/>
      <c r="T29" s="25" t="e">
        <f t="shared" si="3"/>
        <v>#DIV/0!</v>
      </c>
      <c r="U29" s="25" t="e">
        <f t="shared" si="4"/>
        <v>#DIV/0!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 t="s">
        <v>38</v>
      </c>
      <c r="AB29" s="25">
        <f t="shared" si="5"/>
        <v>0</v>
      </c>
      <c r="AC29" s="26">
        <v>0</v>
      </c>
      <c r="AD29" s="28"/>
      <c r="AE29" s="25"/>
      <c r="AF29" s="25">
        <f>VLOOKUP(A29,[1]Sheet!$A:$AI,34,0)</f>
        <v>14</v>
      </c>
      <c r="AG29" s="25">
        <f>VLOOKUP(A29,[1]Sheet!$A:$AI,35,0)</f>
        <v>70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8" t="s">
        <v>67</v>
      </c>
      <c r="B30" s="18" t="s">
        <v>34</v>
      </c>
      <c r="C30" s="18">
        <v>1231</v>
      </c>
      <c r="D30" s="22">
        <v>504</v>
      </c>
      <c r="E30" s="24">
        <v>953</v>
      </c>
      <c r="F30" s="24">
        <v>654</v>
      </c>
      <c r="G30" s="19">
        <v>0</v>
      </c>
      <c r="H30" s="18" t="e">
        <v>#N/A</v>
      </c>
      <c r="I30" s="18" t="s">
        <v>53</v>
      </c>
      <c r="J30" s="18">
        <v>948</v>
      </c>
      <c r="K30" s="18">
        <f t="shared" si="1"/>
        <v>5</v>
      </c>
      <c r="L30" s="18"/>
      <c r="M30" s="18"/>
      <c r="N30" s="18"/>
      <c r="O30" s="18">
        <f t="shared" si="2"/>
        <v>190.6</v>
      </c>
      <c r="P30" s="20"/>
      <c r="Q30" s="20"/>
      <c r="R30" s="20"/>
      <c r="S30" s="18"/>
      <c r="T30" s="18">
        <f t="shared" si="3"/>
        <v>3.4312696747114377</v>
      </c>
      <c r="U30" s="18">
        <f t="shared" si="4"/>
        <v>3.4312696747114377</v>
      </c>
      <c r="V30" s="18">
        <v>157.6</v>
      </c>
      <c r="W30" s="18">
        <v>174.6</v>
      </c>
      <c r="X30" s="18">
        <v>212.8</v>
      </c>
      <c r="Y30" s="18">
        <v>135.19999999999999</v>
      </c>
      <c r="Z30" s="18">
        <v>210.8</v>
      </c>
      <c r="AA30" s="22" t="s">
        <v>68</v>
      </c>
      <c r="AB30" s="18">
        <f t="shared" si="5"/>
        <v>0</v>
      </c>
      <c r="AC30" s="19">
        <v>0</v>
      </c>
      <c r="AD30" s="21"/>
      <c r="AE30" s="18"/>
      <c r="AF30" s="18"/>
      <c r="AG30" s="18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29" t="s">
        <v>69</v>
      </c>
      <c r="B31" s="1" t="s">
        <v>34</v>
      </c>
      <c r="C31" s="1"/>
      <c r="D31" s="1"/>
      <c r="E31" s="24">
        <f>E30</f>
        <v>953</v>
      </c>
      <c r="F31" s="24">
        <f>F30</f>
        <v>654</v>
      </c>
      <c r="G31" s="6">
        <v>0.25</v>
      </c>
      <c r="H31" s="1">
        <v>365</v>
      </c>
      <c r="I31" s="1" t="s">
        <v>35</v>
      </c>
      <c r="J31" s="1"/>
      <c r="K31" s="1">
        <f t="shared" si="1"/>
        <v>953</v>
      </c>
      <c r="L31" s="1"/>
      <c r="M31" s="1"/>
      <c r="N31" s="1">
        <v>840</v>
      </c>
      <c r="O31" s="1">
        <f t="shared" si="2"/>
        <v>190.6</v>
      </c>
      <c r="P31" s="5">
        <f t="shared" ref="P31:P32" si="13">13*O31-N31-F31</f>
        <v>983.79999999999973</v>
      </c>
      <c r="Q31" s="5">
        <f t="shared" ref="Q31:Q32" si="14">AD31*AC31</f>
        <v>1008</v>
      </c>
      <c r="R31" s="5"/>
      <c r="S31" s="1">
        <v>1174.4000000000001</v>
      </c>
      <c r="T31" s="1">
        <f t="shared" si="3"/>
        <v>13.126967471143757</v>
      </c>
      <c r="U31" s="1">
        <f t="shared" si="4"/>
        <v>7.8384050367261286</v>
      </c>
      <c r="V31" s="1">
        <v>157.6</v>
      </c>
      <c r="W31" s="1">
        <v>174.6</v>
      </c>
      <c r="X31" s="1">
        <v>212.8</v>
      </c>
      <c r="Y31" s="1">
        <v>136.80000000000001</v>
      </c>
      <c r="Z31" s="1">
        <v>211.2</v>
      </c>
      <c r="AA31" s="1" t="s">
        <v>70</v>
      </c>
      <c r="AB31" s="1">
        <f t="shared" si="5"/>
        <v>245.94999999999993</v>
      </c>
      <c r="AC31" s="6">
        <v>12</v>
      </c>
      <c r="AD31" s="10">
        <f t="shared" ref="AD31:AD59" si="15">MROUND(P31,AC31*AF31)/AC31</f>
        <v>84</v>
      </c>
      <c r="AE31" s="1">
        <f t="shared" ref="AE31:AE32" si="16">AD31*AC31*G31</f>
        <v>252</v>
      </c>
      <c r="AF31" s="1">
        <f>VLOOKUP(A31,[1]Sheet!$A:$AI,34,0)</f>
        <v>14</v>
      </c>
      <c r="AG31" s="1">
        <f>VLOOKUP(A31,[1]Sheet!$A:$AI,35,0)</f>
        <v>70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71</v>
      </c>
      <c r="B32" s="1" t="s">
        <v>34</v>
      </c>
      <c r="C32" s="1">
        <v>1225</v>
      </c>
      <c r="D32" s="1">
        <v>168</v>
      </c>
      <c r="E32" s="1">
        <v>944</v>
      </c>
      <c r="F32" s="1">
        <v>333</v>
      </c>
      <c r="G32" s="6">
        <v>0.25</v>
      </c>
      <c r="H32" s="1">
        <v>180</v>
      </c>
      <c r="I32" s="1" t="s">
        <v>35</v>
      </c>
      <c r="J32" s="1">
        <v>937</v>
      </c>
      <c r="K32" s="1">
        <f t="shared" si="1"/>
        <v>7</v>
      </c>
      <c r="L32" s="1"/>
      <c r="M32" s="1"/>
      <c r="N32" s="1">
        <v>336</v>
      </c>
      <c r="O32" s="1">
        <f t="shared" si="2"/>
        <v>188.8</v>
      </c>
      <c r="P32" s="5">
        <f t="shared" si="13"/>
        <v>1785.4</v>
      </c>
      <c r="Q32" s="5">
        <f t="shared" si="14"/>
        <v>1848</v>
      </c>
      <c r="R32" s="5"/>
      <c r="S32" s="1">
        <v>1974.2000000000003</v>
      </c>
      <c r="T32" s="1">
        <f t="shared" si="3"/>
        <v>13.33156779661017</v>
      </c>
      <c r="U32" s="1">
        <f t="shared" si="4"/>
        <v>3.5434322033898304</v>
      </c>
      <c r="V32" s="1">
        <v>111.4</v>
      </c>
      <c r="W32" s="1">
        <v>130.19999999999999</v>
      </c>
      <c r="X32" s="1">
        <v>185</v>
      </c>
      <c r="Y32" s="1">
        <v>90.8</v>
      </c>
      <c r="Z32" s="1">
        <v>139.4</v>
      </c>
      <c r="AA32" s="1"/>
      <c r="AB32" s="1">
        <f t="shared" si="5"/>
        <v>446.35</v>
      </c>
      <c r="AC32" s="6">
        <v>12</v>
      </c>
      <c r="AD32" s="10">
        <f t="shared" si="15"/>
        <v>154</v>
      </c>
      <c r="AE32" s="1">
        <f t="shared" si="16"/>
        <v>462</v>
      </c>
      <c r="AF32" s="1">
        <f>VLOOKUP(A32,[1]Sheet!$A:$AI,34,0)</f>
        <v>14</v>
      </c>
      <c r="AG32" s="1">
        <f>VLOOKUP(A32,[1]Sheet!$A:$AI,35,0)</f>
        <v>70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25" t="s">
        <v>72</v>
      </c>
      <c r="B33" s="25" t="s">
        <v>34</v>
      </c>
      <c r="C33" s="25"/>
      <c r="D33" s="25"/>
      <c r="E33" s="25"/>
      <c r="F33" s="25"/>
      <c r="G33" s="26">
        <v>0</v>
      </c>
      <c r="H33" s="25">
        <v>180</v>
      </c>
      <c r="I33" s="25" t="s">
        <v>35</v>
      </c>
      <c r="J33" s="25"/>
      <c r="K33" s="25">
        <f t="shared" si="1"/>
        <v>0</v>
      </c>
      <c r="L33" s="25"/>
      <c r="M33" s="25"/>
      <c r="N33" s="25"/>
      <c r="O33" s="25">
        <f t="shared" si="2"/>
        <v>0</v>
      </c>
      <c r="P33" s="27"/>
      <c r="Q33" s="27"/>
      <c r="R33" s="27"/>
      <c r="S33" s="25"/>
      <c r="T33" s="25" t="e">
        <f t="shared" si="3"/>
        <v>#DIV/0!</v>
      </c>
      <c r="U33" s="25" t="e">
        <f t="shared" si="4"/>
        <v>#DIV/0!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  <c r="AA33" s="25" t="s">
        <v>38</v>
      </c>
      <c r="AB33" s="25">
        <f t="shared" si="5"/>
        <v>0</v>
      </c>
      <c r="AC33" s="26">
        <v>0</v>
      </c>
      <c r="AD33" s="28"/>
      <c r="AE33" s="25"/>
      <c r="AF33" s="25">
        <f>VLOOKUP(A33,[1]Sheet!$A:$AI,34,0)</f>
        <v>14</v>
      </c>
      <c r="AG33" s="25">
        <f>VLOOKUP(A33,[1]Sheet!$A:$AI,35,0)</f>
        <v>126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25" t="s">
        <v>73</v>
      </c>
      <c r="B34" s="25" t="s">
        <v>34</v>
      </c>
      <c r="C34" s="25"/>
      <c r="D34" s="25"/>
      <c r="E34" s="25"/>
      <c r="F34" s="25"/>
      <c r="G34" s="26">
        <v>0</v>
      </c>
      <c r="H34" s="25">
        <v>180</v>
      </c>
      <c r="I34" s="25" t="s">
        <v>35</v>
      </c>
      <c r="J34" s="25"/>
      <c r="K34" s="25">
        <f t="shared" si="1"/>
        <v>0</v>
      </c>
      <c r="L34" s="25"/>
      <c r="M34" s="25"/>
      <c r="N34" s="25"/>
      <c r="O34" s="25">
        <f t="shared" si="2"/>
        <v>0</v>
      </c>
      <c r="P34" s="27"/>
      <c r="Q34" s="27"/>
      <c r="R34" s="27"/>
      <c r="S34" s="25"/>
      <c r="T34" s="25" t="e">
        <f t="shared" si="3"/>
        <v>#DIV/0!</v>
      </c>
      <c r="U34" s="25" t="e">
        <f t="shared" si="4"/>
        <v>#DIV/0!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 t="s">
        <v>38</v>
      </c>
      <c r="AB34" s="25">
        <f t="shared" si="5"/>
        <v>0</v>
      </c>
      <c r="AC34" s="26">
        <v>0</v>
      </c>
      <c r="AD34" s="28"/>
      <c r="AE34" s="25"/>
      <c r="AF34" s="25">
        <f>VLOOKUP(A34,[1]Sheet!$A:$AI,34,0)</f>
        <v>14</v>
      </c>
      <c r="AG34" s="25">
        <f>VLOOKUP(A34,[1]Sheet!$A:$AI,35,0)</f>
        <v>70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25" t="s">
        <v>74</v>
      </c>
      <c r="B35" s="25" t="s">
        <v>34</v>
      </c>
      <c r="C35" s="25"/>
      <c r="D35" s="25"/>
      <c r="E35" s="25"/>
      <c r="F35" s="25"/>
      <c r="G35" s="26">
        <v>0</v>
      </c>
      <c r="H35" s="25">
        <v>180</v>
      </c>
      <c r="I35" s="25" t="s">
        <v>35</v>
      </c>
      <c r="J35" s="25"/>
      <c r="K35" s="25">
        <f t="shared" si="1"/>
        <v>0</v>
      </c>
      <c r="L35" s="25"/>
      <c r="M35" s="25"/>
      <c r="N35" s="25"/>
      <c r="O35" s="25">
        <f t="shared" si="2"/>
        <v>0</v>
      </c>
      <c r="P35" s="27"/>
      <c r="Q35" s="27"/>
      <c r="R35" s="27"/>
      <c r="S35" s="25"/>
      <c r="T35" s="25" t="e">
        <f t="shared" si="3"/>
        <v>#DIV/0!</v>
      </c>
      <c r="U35" s="25" t="e">
        <f t="shared" si="4"/>
        <v>#DIV/0!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 t="s">
        <v>38</v>
      </c>
      <c r="AB35" s="25">
        <f t="shared" si="5"/>
        <v>0</v>
      </c>
      <c r="AC35" s="26">
        <v>0</v>
      </c>
      <c r="AD35" s="28"/>
      <c r="AE35" s="25"/>
      <c r="AF35" s="25">
        <f>VLOOKUP(A35,[1]Sheet!$A:$AI,34,0)</f>
        <v>12</v>
      </c>
      <c r="AG35" s="25">
        <f>VLOOKUP(A35,[1]Sheet!$A:$AI,35,0)</f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25" t="s">
        <v>75</v>
      </c>
      <c r="B36" s="25" t="s">
        <v>34</v>
      </c>
      <c r="C36" s="25"/>
      <c r="D36" s="25"/>
      <c r="E36" s="25"/>
      <c r="F36" s="25"/>
      <c r="G36" s="26">
        <v>0</v>
      </c>
      <c r="H36" s="25">
        <v>180</v>
      </c>
      <c r="I36" s="25" t="s">
        <v>35</v>
      </c>
      <c r="J36" s="25"/>
      <c r="K36" s="25">
        <f t="shared" si="1"/>
        <v>0</v>
      </c>
      <c r="L36" s="25"/>
      <c r="M36" s="25"/>
      <c r="N36" s="25"/>
      <c r="O36" s="25">
        <f t="shared" si="2"/>
        <v>0</v>
      </c>
      <c r="P36" s="27"/>
      <c r="Q36" s="27"/>
      <c r="R36" s="27"/>
      <c r="S36" s="25"/>
      <c r="T36" s="25" t="e">
        <f t="shared" si="3"/>
        <v>#DIV/0!</v>
      </c>
      <c r="U36" s="25" t="e">
        <f t="shared" si="4"/>
        <v>#DIV/0!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 t="s">
        <v>38</v>
      </c>
      <c r="AB36" s="25">
        <f t="shared" si="5"/>
        <v>0</v>
      </c>
      <c r="AC36" s="26">
        <v>0</v>
      </c>
      <c r="AD36" s="28"/>
      <c r="AE36" s="25"/>
      <c r="AF36" s="25">
        <f>VLOOKUP(A36,[1]Sheet!$A:$AI,34,0)</f>
        <v>12</v>
      </c>
      <c r="AG36" s="25">
        <f>VLOOKUP(A36,[1]Sheet!$A:$AI,35,0)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25" t="s">
        <v>76</v>
      </c>
      <c r="B37" s="25" t="s">
        <v>34</v>
      </c>
      <c r="C37" s="25"/>
      <c r="D37" s="25"/>
      <c r="E37" s="25"/>
      <c r="F37" s="25"/>
      <c r="G37" s="26">
        <v>0</v>
      </c>
      <c r="H37" s="25">
        <v>180</v>
      </c>
      <c r="I37" s="25" t="s">
        <v>35</v>
      </c>
      <c r="J37" s="25"/>
      <c r="K37" s="25">
        <f t="shared" si="1"/>
        <v>0</v>
      </c>
      <c r="L37" s="25"/>
      <c r="M37" s="25"/>
      <c r="N37" s="25"/>
      <c r="O37" s="25">
        <f t="shared" si="2"/>
        <v>0</v>
      </c>
      <c r="P37" s="27"/>
      <c r="Q37" s="27"/>
      <c r="R37" s="27"/>
      <c r="S37" s="25"/>
      <c r="T37" s="25" t="e">
        <f t="shared" si="3"/>
        <v>#DIV/0!</v>
      </c>
      <c r="U37" s="25" t="e">
        <f t="shared" si="4"/>
        <v>#DIV/0!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 t="s">
        <v>38</v>
      </c>
      <c r="AB37" s="25">
        <f t="shared" si="5"/>
        <v>0</v>
      </c>
      <c r="AC37" s="26">
        <v>0</v>
      </c>
      <c r="AD37" s="28"/>
      <c r="AE37" s="25"/>
      <c r="AF37" s="25">
        <f>VLOOKUP(A37,[1]Sheet!$A:$AI,34,0)</f>
        <v>12</v>
      </c>
      <c r="AG37" s="25">
        <f>VLOOKUP(A37,[1]Sheet!$A:$AI,35,0)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77</v>
      </c>
      <c r="B38" s="1" t="s">
        <v>34</v>
      </c>
      <c r="C38" s="1">
        <v>844</v>
      </c>
      <c r="D38" s="1"/>
      <c r="E38" s="1">
        <v>486</v>
      </c>
      <c r="F38" s="1">
        <v>286</v>
      </c>
      <c r="G38" s="6">
        <v>0.75</v>
      </c>
      <c r="H38" s="1">
        <v>180</v>
      </c>
      <c r="I38" s="1" t="s">
        <v>35</v>
      </c>
      <c r="J38" s="1">
        <v>488</v>
      </c>
      <c r="K38" s="1">
        <f t="shared" ref="K38:K68" si="17">E38-J38</f>
        <v>-2</v>
      </c>
      <c r="L38" s="1"/>
      <c r="M38" s="1"/>
      <c r="N38" s="1">
        <v>480</v>
      </c>
      <c r="O38" s="1">
        <f t="shared" si="2"/>
        <v>97.2</v>
      </c>
      <c r="P38" s="5">
        <f>13*O38-N38-F38</f>
        <v>497.60000000000014</v>
      </c>
      <c r="Q38" s="5">
        <f>AD38*AC38</f>
        <v>480</v>
      </c>
      <c r="R38" s="5"/>
      <c r="S38" s="1">
        <v>594.79999999999995</v>
      </c>
      <c r="T38" s="1">
        <f t="shared" si="3"/>
        <v>12.818930041152264</v>
      </c>
      <c r="U38" s="1">
        <f t="shared" si="4"/>
        <v>7.8806584362139915</v>
      </c>
      <c r="V38" s="1">
        <v>84.6</v>
      </c>
      <c r="W38" s="1">
        <v>77.8</v>
      </c>
      <c r="X38" s="1">
        <v>117.6</v>
      </c>
      <c r="Y38" s="1">
        <v>93.2</v>
      </c>
      <c r="Z38" s="1">
        <v>78.2</v>
      </c>
      <c r="AA38" s="1"/>
      <c r="AB38" s="1">
        <f t="shared" si="5"/>
        <v>373.2000000000001</v>
      </c>
      <c r="AC38" s="6">
        <v>8</v>
      </c>
      <c r="AD38" s="10">
        <f t="shared" si="15"/>
        <v>60</v>
      </c>
      <c r="AE38" s="1">
        <f>AD38*AC38*G38</f>
        <v>360</v>
      </c>
      <c r="AF38" s="1">
        <f>VLOOKUP(A38,[1]Sheet!$A:$AI,34,0)</f>
        <v>12</v>
      </c>
      <c r="AG38" s="1">
        <f>VLOOKUP(A38,[1]Sheet!$A:$AI,35,0)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25" t="s">
        <v>78</v>
      </c>
      <c r="B39" s="25" t="s">
        <v>34</v>
      </c>
      <c r="C39" s="25"/>
      <c r="D39" s="25"/>
      <c r="E39" s="25"/>
      <c r="F39" s="25"/>
      <c r="G39" s="26">
        <v>0</v>
      </c>
      <c r="H39" s="25">
        <v>180</v>
      </c>
      <c r="I39" s="25" t="s">
        <v>35</v>
      </c>
      <c r="J39" s="25"/>
      <c r="K39" s="25">
        <f t="shared" si="17"/>
        <v>0</v>
      </c>
      <c r="L39" s="25"/>
      <c r="M39" s="25"/>
      <c r="N39" s="25"/>
      <c r="O39" s="25">
        <f t="shared" si="2"/>
        <v>0</v>
      </c>
      <c r="P39" s="27"/>
      <c r="Q39" s="27"/>
      <c r="R39" s="27"/>
      <c r="S39" s="25"/>
      <c r="T39" s="25" t="e">
        <f t="shared" si="3"/>
        <v>#DIV/0!</v>
      </c>
      <c r="U39" s="25" t="e">
        <f t="shared" si="4"/>
        <v>#DIV/0!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25" t="s">
        <v>38</v>
      </c>
      <c r="AB39" s="25">
        <f t="shared" si="5"/>
        <v>0</v>
      </c>
      <c r="AC39" s="26">
        <v>0</v>
      </c>
      <c r="AD39" s="28"/>
      <c r="AE39" s="25"/>
      <c r="AF39" s="25">
        <f>VLOOKUP(A39,[1]Sheet!$A:$AI,34,0)</f>
        <v>12</v>
      </c>
      <c r="AG39" s="25">
        <f>VLOOKUP(A39,[1]Sheet!$A:$AI,35,0)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25" t="s">
        <v>79</v>
      </c>
      <c r="B40" s="25" t="s">
        <v>34</v>
      </c>
      <c r="C40" s="25"/>
      <c r="D40" s="25"/>
      <c r="E40" s="25"/>
      <c r="F40" s="25"/>
      <c r="G40" s="26">
        <v>0</v>
      </c>
      <c r="H40" s="25">
        <v>180</v>
      </c>
      <c r="I40" s="25" t="s">
        <v>35</v>
      </c>
      <c r="J40" s="25"/>
      <c r="K40" s="25">
        <f t="shared" si="17"/>
        <v>0</v>
      </c>
      <c r="L40" s="25"/>
      <c r="M40" s="25"/>
      <c r="N40" s="25"/>
      <c r="O40" s="25">
        <f t="shared" si="2"/>
        <v>0</v>
      </c>
      <c r="P40" s="27"/>
      <c r="Q40" s="27"/>
      <c r="R40" s="27"/>
      <c r="S40" s="25"/>
      <c r="T40" s="25" t="e">
        <f t="shared" si="3"/>
        <v>#DIV/0!</v>
      </c>
      <c r="U40" s="25" t="e">
        <f t="shared" si="4"/>
        <v>#DIV/0!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 t="s">
        <v>38</v>
      </c>
      <c r="AB40" s="25">
        <f t="shared" si="5"/>
        <v>0</v>
      </c>
      <c r="AC40" s="26">
        <v>0</v>
      </c>
      <c r="AD40" s="28"/>
      <c r="AE40" s="25"/>
      <c r="AF40" s="25">
        <f>VLOOKUP(A40,[1]Sheet!$A:$AI,34,0)</f>
        <v>12</v>
      </c>
      <c r="AG40" s="25">
        <f>VLOOKUP(A40,[1]Sheet!$A:$AI,35,0)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25" t="s">
        <v>80</v>
      </c>
      <c r="B41" s="25" t="s">
        <v>34</v>
      </c>
      <c r="C41" s="25"/>
      <c r="D41" s="25"/>
      <c r="E41" s="25"/>
      <c r="F41" s="25"/>
      <c r="G41" s="26">
        <v>0</v>
      </c>
      <c r="H41" s="25">
        <v>180</v>
      </c>
      <c r="I41" s="25" t="s">
        <v>35</v>
      </c>
      <c r="J41" s="25"/>
      <c r="K41" s="25">
        <f t="shared" si="17"/>
        <v>0</v>
      </c>
      <c r="L41" s="25"/>
      <c r="M41" s="25"/>
      <c r="N41" s="25"/>
      <c r="O41" s="25">
        <f t="shared" si="2"/>
        <v>0</v>
      </c>
      <c r="P41" s="27"/>
      <c r="Q41" s="27"/>
      <c r="R41" s="27"/>
      <c r="S41" s="25"/>
      <c r="T41" s="25" t="e">
        <f t="shared" si="3"/>
        <v>#DIV/0!</v>
      </c>
      <c r="U41" s="25" t="e">
        <f t="shared" si="4"/>
        <v>#DIV/0!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25" t="s">
        <v>38</v>
      </c>
      <c r="AB41" s="25">
        <f t="shared" si="5"/>
        <v>0</v>
      </c>
      <c r="AC41" s="26">
        <v>0</v>
      </c>
      <c r="AD41" s="28"/>
      <c r="AE41" s="25"/>
      <c r="AF41" s="25">
        <f>VLOOKUP(A41,[1]Sheet!$A:$AI,34,0)</f>
        <v>12</v>
      </c>
      <c r="AG41" s="25">
        <f>VLOOKUP(A41,[1]Sheet!$A:$AI,35,0)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81</v>
      </c>
      <c r="B42" s="1" t="s">
        <v>34</v>
      </c>
      <c r="C42" s="1">
        <v>216</v>
      </c>
      <c r="D42" s="1">
        <v>12</v>
      </c>
      <c r="E42" s="1">
        <v>140</v>
      </c>
      <c r="F42" s="1">
        <v>2</v>
      </c>
      <c r="G42" s="6">
        <v>0.9</v>
      </c>
      <c r="H42" s="1">
        <v>180</v>
      </c>
      <c r="I42" s="1" t="s">
        <v>35</v>
      </c>
      <c r="J42" s="1">
        <v>186</v>
      </c>
      <c r="K42" s="1">
        <f t="shared" si="17"/>
        <v>-46</v>
      </c>
      <c r="L42" s="1"/>
      <c r="M42" s="1"/>
      <c r="N42" s="1">
        <v>1152</v>
      </c>
      <c r="O42" s="1">
        <f t="shared" si="2"/>
        <v>28</v>
      </c>
      <c r="P42" s="5"/>
      <c r="Q42" s="5">
        <f>AD42*AC42</f>
        <v>0</v>
      </c>
      <c r="R42" s="5"/>
      <c r="S42" s="1"/>
      <c r="T42" s="1">
        <f t="shared" si="3"/>
        <v>41.214285714285715</v>
      </c>
      <c r="U42" s="1">
        <f t="shared" si="4"/>
        <v>41.214285714285715</v>
      </c>
      <c r="V42" s="1">
        <v>88.6</v>
      </c>
      <c r="W42" s="1">
        <v>90.4</v>
      </c>
      <c r="X42" s="1">
        <v>131</v>
      </c>
      <c r="Y42" s="1">
        <v>71.400000000000006</v>
      </c>
      <c r="Z42" s="1">
        <v>93.4</v>
      </c>
      <c r="AA42" s="1"/>
      <c r="AB42" s="1">
        <f t="shared" si="5"/>
        <v>0</v>
      </c>
      <c r="AC42" s="6">
        <v>8</v>
      </c>
      <c r="AD42" s="10">
        <f t="shared" si="15"/>
        <v>0</v>
      </c>
      <c r="AE42" s="1">
        <f>AD42*AC42*G42</f>
        <v>0</v>
      </c>
      <c r="AF42" s="1">
        <f>VLOOKUP(A42,[1]Sheet!$A:$AI,34,0)</f>
        <v>12</v>
      </c>
      <c r="AG42" s="1">
        <f>VLOOKUP(A42,[1]Sheet!$A:$AI,35,0)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25" t="s">
        <v>82</v>
      </c>
      <c r="B43" s="25" t="s">
        <v>34</v>
      </c>
      <c r="C43" s="25"/>
      <c r="D43" s="25"/>
      <c r="E43" s="25"/>
      <c r="F43" s="25"/>
      <c r="G43" s="26">
        <v>0</v>
      </c>
      <c r="H43" s="25">
        <v>180</v>
      </c>
      <c r="I43" s="25" t="s">
        <v>35</v>
      </c>
      <c r="J43" s="25"/>
      <c r="K43" s="25">
        <f t="shared" si="17"/>
        <v>0</v>
      </c>
      <c r="L43" s="25"/>
      <c r="M43" s="25"/>
      <c r="N43" s="25"/>
      <c r="O43" s="25">
        <f t="shared" si="2"/>
        <v>0</v>
      </c>
      <c r="P43" s="27"/>
      <c r="Q43" s="27"/>
      <c r="R43" s="27"/>
      <c r="S43" s="25"/>
      <c r="T43" s="25" t="e">
        <f t="shared" si="3"/>
        <v>#DIV/0!</v>
      </c>
      <c r="U43" s="25" t="e">
        <f t="shared" si="4"/>
        <v>#DIV/0!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 t="s">
        <v>38</v>
      </c>
      <c r="AB43" s="25">
        <f t="shared" si="5"/>
        <v>0</v>
      </c>
      <c r="AC43" s="26">
        <v>0</v>
      </c>
      <c r="AD43" s="28"/>
      <c r="AE43" s="25"/>
      <c r="AF43" s="25">
        <f>VLOOKUP(A43,[1]Sheet!$A:$AI,34,0)</f>
        <v>12</v>
      </c>
      <c r="AG43" s="25">
        <f>VLOOKUP(A43,[1]Sheet!$A:$AI,35,0)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25" t="s">
        <v>83</v>
      </c>
      <c r="B44" s="25" t="s">
        <v>34</v>
      </c>
      <c r="C44" s="25"/>
      <c r="D44" s="25"/>
      <c r="E44" s="25"/>
      <c r="F44" s="25"/>
      <c r="G44" s="26">
        <v>0</v>
      </c>
      <c r="H44" s="25">
        <v>180</v>
      </c>
      <c r="I44" s="25" t="s">
        <v>35</v>
      </c>
      <c r="J44" s="25"/>
      <c r="K44" s="25">
        <f t="shared" si="17"/>
        <v>0</v>
      </c>
      <c r="L44" s="25"/>
      <c r="M44" s="25"/>
      <c r="N44" s="25"/>
      <c r="O44" s="25">
        <f t="shared" si="2"/>
        <v>0</v>
      </c>
      <c r="P44" s="27"/>
      <c r="Q44" s="27"/>
      <c r="R44" s="27"/>
      <c r="S44" s="25"/>
      <c r="T44" s="25" t="e">
        <f t="shared" si="3"/>
        <v>#DIV/0!</v>
      </c>
      <c r="U44" s="25" t="e">
        <f t="shared" si="4"/>
        <v>#DIV/0!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25" t="s">
        <v>38</v>
      </c>
      <c r="AB44" s="25">
        <f t="shared" si="5"/>
        <v>0</v>
      </c>
      <c r="AC44" s="26">
        <v>0</v>
      </c>
      <c r="AD44" s="28"/>
      <c r="AE44" s="25"/>
      <c r="AF44" s="25">
        <f>VLOOKUP(A44,[1]Sheet!$A:$AI,34,0)</f>
        <v>12</v>
      </c>
      <c r="AG44" s="25">
        <f>VLOOKUP(A44,[1]Sheet!$A:$AI,35,0)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84</v>
      </c>
      <c r="B45" s="1" t="s">
        <v>34</v>
      </c>
      <c r="C45" s="1">
        <v>1107</v>
      </c>
      <c r="D45" s="1">
        <v>1056</v>
      </c>
      <c r="E45" s="1">
        <v>879</v>
      </c>
      <c r="F45" s="1">
        <v>1128</v>
      </c>
      <c r="G45" s="6">
        <v>0.9</v>
      </c>
      <c r="H45" s="1">
        <v>180</v>
      </c>
      <c r="I45" s="1" t="s">
        <v>35</v>
      </c>
      <c r="J45" s="1">
        <v>920</v>
      </c>
      <c r="K45" s="1">
        <f t="shared" si="17"/>
        <v>-41</v>
      </c>
      <c r="L45" s="1"/>
      <c r="M45" s="1"/>
      <c r="N45" s="1">
        <v>672</v>
      </c>
      <c r="O45" s="1">
        <f t="shared" si="2"/>
        <v>175.8</v>
      </c>
      <c r="P45" s="5">
        <f>13*O45-N45-F45</f>
        <v>485.40000000000009</v>
      </c>
      <c r="Q45" s="5">
        <f t="shared" ref="Q45:Q59" si="18">AD45*AC45</f>
        <v>480</v>
      </c>
      <c r="R45" s="5"/>
      <c r="S45" s="1">
        <v>661.20000000000027</v>
      </c>
      <c r="T45" s="1">
        <f t="shared" si="3"/>
        <v>12.969283276450511</v>
      </c>
      <c r="U45" s="1">
        <f t="shared" si="4"/>
        <v>10.238907849829351</v>
      </c>
      <c r="V45" s="1">
        <v>178</v>
      </c>
      <c r="W45" s="1">
        <v>205.8</v>
      </c>
      <c r="X45" s="1">
        <v>221.2</v>
      </c>
      <c r="Y45" s="1">
        <v>240.2</v>
      </c>
      <c r="Z45" s="1">
        <v>221.8</v>
      </c>
      <c r="AA45" s="1"/>
      <c r="AB45" s="1">
        <f t="shared" si="5"/>
        <v>436.86000000000007</v>
      </c>
      <c r="AC45" s="6">
        <v>8</v>
      </c>
      <c r="AD45" s="10">
        <f t="shared" si="15"/>
        <v>60</v>
      </c>
      <c r="AE45" s="1">
        <f t="shared" ref="AE45:AE59" si="19">AD45*AC45*G45</f>
        <v>432</v>
      </c>
      <c r="AF45" s="1">
        <f>VLOOKUP(A45,[1]Sheet!$A:$AI,34,0)</f>
        <v>12</v>
      </c>
      <c r="AG45" s="1">
        <f>VLOOKUP(A45,[1]Sheet!$A:$AI,35,0)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85</v>
      </c>
      <c r="B46" s="1" t="s">
        <v>34</v>
      </c>
      <c r="C46" s="1">
        <v>688</v>
      </c>
      <c r="D46" s="1"/>
      <c r="E46" s="1">
        <v>287</v>
      </c>
      <c r="F46" s="1">
        <v>346</v>
      </c>
      <c r="G46" s="6">
        <v>0.43</v>
      </c>
      <c r="H46" s="1">
        <v>180</v>
      </c>
      <c r="I46" s="1" t="s">
        <v>35</v>
      </c>
      <c r="J46" s="1">
        <v>285</v>
      </c>
      <c r="K46" s="1">
        <f t="shared" si="17"/>
        <v>2</v>
      </c>
      <c r="L46" s="1"/>
      <c r="M46" s="1"/>
      <c r="N46" s="1">
        <v>0</v>
      </c>
      <c r="O46" s="1">
        <f t="shared" si="2"/>
        <v>57.4</v>
      </c>
      <c r="P46" s="5">
        <f t="shared" ref="P46:P56" si="20">14*O46-N46-F46</f>
        <v>457.6</v>
      </c>
      <c r="Q46" s="5">
        <f t="shared" si="18"/>
        <v>384</v>
      </c>
      <c r="R46" s="5"/>
      <c r="S46" s="1">
        <v>457.6</v>
      </c>
      <c r="T46" s="1">
        <f t="shared" si="3"/>
        <v>12.717770034843205</v>
      </c>
      <c r="U46" s="1">
        <f t="shared" si="4"/>
        <v>6.0278745644599301</v>
      </c>
      <c r="V46" s="1">
        <v>37.799999999999997</v>
      </c>
      <c r="W46" s="1">
        <v>29.2</v>
      </c>
      <c r="X46" s="1">
        <v>73.400000000000006</v>
      </c>
      <c r="Y46" s="1">
        <v>43.6</v>
      </c>
      <c r="Z46" s="1">
        <v>41</v>
      </c>
      <c r="AA46" s="1"/>
      <c r="AB46" s="1">
        <f t="shared" si="5"/>
        <v>196.768</v>
      </c>
      <c r="AC46" s="6">
        <v>16</v>
      </c>
      <c r="AD46" s="10">
        <f t="shared" si="15"/>
        <v>24</v>
      </c>
      <c r="AE46" s="1">
        <f t="shared" si="19"/>
        <v>165.12</v>
      </c>
      <c r="AF46" s="1">
        <f>VLOOKUP(A46,[1]Sheet!$A:$AI,34,0)</f>
        <v>12</v>
      </c>
      <c r="AG46" s="1">
        <f>VLOOKUP(A46,[1]Sheet!$A:$AI,35,0)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86</v>
      </c>
      <c r="B47" s="1" t="s">
        <v>45</v>
      </c>
      <c r="C47" s="1">
        <v>1385</v>
      </c>
      <c r="D47" s="1">
        <v>360</v>
      </c>
      <c r="E47" s="1">
        <v>1210</v>
      </c>
      <c r="F47" s="1">
        <v>365</v>
      </c>
      <c r="G47" s="6">
        <v>1</v>
      </c>
      <c r="H47" s="1">
        <v>180</v>
      </c>
      <c r="I47" s="1" t="s">
        <v>35</v>
      </c>
      <c r="J47" s="1">
        <v>1210</v>
      </c>
      <c r="K47" s="1">
        <f t="shared" si="17"/>
        <v>0</v>
      </c>
      <c r="L47" s="1"/>
      <c r="M47" s="1"/>
      <c r="N47" s="1">
        <v>2100</v>
      </c>
      <c r="O47" s="1">
        <f t="shared" si="2"/>
        <v>242</v>
      </c>
      <c r="P47" s="5">
        <f t="shared" ref="P47:P49" si="21">13*O47-N47-F47</f>
        <v>681</v>
      </c>
      <c r="Q47" s="5">
        <f t="shared" si="18"/>
        <v>660</v>
      </c>
      <c r="R47" s="5"/>
      <c r="S47" s="1">
        <v>923</v>
      </c>
      <c r="T47" s="1">
        <f t="shared" si="3"/>
        <v>12.913223140495868</v>
      </c>
      <c r="U47" s="1">
        <f t="shared" si="4"/>
        <v>10.185950413223141</v>
      </c>
      <c r="V47" s="1">
        <v>247</v>
      </c>
      <c r="W47" s="1">
        <v>204</v>
      </c>
      <c r="X47" s="1">
        <v>270</v>
      </c>
      <c r="Y47" s="1">
        <v>204</v>
      </c>
      <c r="Z47" s="1">
        <v>197</v>
      </c>
      <c r="AA47" s="1"/>
      <c r="AB47" s="1">
        <f t="shared" si="5"/>
        <v>681</v>
      </c>
      <c r="AC47" s="6">
        <v>5</v>
      </c>
      <c r="AD47" s="10">
        <f t="shared" si="15"/>
        <v>132</v>
      </c>
      <c r="AE47" s="1">
        <f t="shared" si="19"/>
        <v>660</v>
      </c>
      <c r="AF47" s="1">
        <f>VLOOKUP(A47,[1]Sheet!$A:$AI,34,0)</f>
        <v>12</v>
      </c>
      <c r="AG47" s="1">
        <f>VLOOKUP(A47,[1]Sheet!$A:$AI,35,0)</f>
        <v>144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87</v>
      </c>
      <c r="B48" s="1" t="s">
        <v>34</v>
      </c>
      <c r="C48" s="1">
        <v>1448</v>
      </c>
      <c r="D48" s="1">
        <v>1446</v>
      </c>
      <c r="E48" s="1">
        <v>1381</v>
      </c>
      <c r="F48" s="1">
        <v>1302</v>
      </c>
      <c r="G48" s="6">
        <v>0.9</v>
      </c>
      <c r="H48" s="1">
        <v>180</v>
      </c>
      <c r="I48" s="1" t="s">
        <v>35</v>
      </c>
      <c r="J48" s="1">
        <v>1409</v>
      </c>
      <c r="K48" s="1">
        <f t="shared" si="17"/>
        <v>-28</v>
      </c>
      <c r="L48" s="1"/>
      <c r="M48" s="1"/>
      <c r="N48" s="1">
        <v>1152</v>
      </c>
      <c r="O48" s="1">
        <f t="shared" si="2"/>
        <v>276.2</v>
      </c>
      <c r="P48" s="5">
        <f t="shared" si="21"/>
        <v>1136.5999999999999</v>
      </c>
      <c r="Q48" s="5">
        <f t="shared" si="18"/>
        <v>1152</v>
      </c>
      <c r="R48" s="5"/>
      <c r="S48" s="1">
        <v>1412.7999999999997</v>
      </c>
      <c r="T48" s="1">
        <f t="shared" si="3"/>
        <v>13.055756698044895</v>
      </c>
      <c r="U48" s="1">
        <f t="shared" si="4"/>
        <v>8.8848660391020999</v>
      </c>
      <c r="V48" s="1">
        <v>255.2</v>
      </c>
      <c r="W48" s="1">
        <v>285.8</v>
      </c>
      <c r="X48" s="1">
        <v>303.39999999999998</v>
      </c>
      <c r="Y48" s="1">
        <v>224.6</v>
      </c>
      <c r="Z48" s="1">
        <v>297.8</v>
      </c>
      <c r="AA48" s="1"/>
      <c r="AB48" s="1">
        <f t="shared" si="5"/>
        <v>1022.9399999999999</v>
      </c>
      <c r="AC48" s="6">
        <v>8</v>
      </c>
      <c r="AD48" s="10">
        <f t="shared" si="15"/>
        <v>144</v>
      </c>
      <c r="AE48" s="1">
        <f t="shared" si="19"/>
        <v>1036.8</v>
      </c>
      <c r="AF48" s="1">
        <f>VLOOKUP(A48,[1]Sheet!$A:$AI,34,0)</f>
        <v>12</v>
      </c>
      <c r="AG48" s="1">
        <f>VLOOKUP(A48,[1]Sheet!$A:$AI,35,0)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88</v>
      </c>
      <c r="B49" s="1" t="s">
        <v>34</v>
      </c>
      <c r="C49" s="1">
        <v>881</v>
      </c>
      <c r="D49" s="1">
        <v>32</v>
      </c>
      <c r="E49" s="1">
        <v>330</v>
      </c>
      <c r="F49" s="1">
        <v>544</v>
      </c>
      <c r="G49" s="6">
        <v>0.43</v>
      </c>
      <c r="H49" s="1">
        <v>180</v>
      </c>
      <c r="I49" s="1" t="s">
        <v>35</v>
      </c>
      <c r="J49" s="1">
        <v>336</v>
      </c>
      <c r="K49" s="1">
        <f t="shared" si="17"/>
        <v>-6</v>
      </c>
      <c r="L49" s="1"/>
      <c r="M49" s="1"/>
      <c r="N49" s="1">
        <v>0</v>
      </c>
      <c r="O49" s="1">
        <f t="shared" si="2"/>
        <v>66</v>
      </c>
      <c r="P49" s="5">
        <f t="shared" si="21"/>
        <v>314</v>
      </c>
      <c r="Q49" s="5">
        <f t="shared" si="18"/>
        <v>384</v>
      </c>
      <c r="R49" s="5"/>
      <c r="S49" s="1">
        <v>380</v>
      </c>
      <c r="T49" s="1">
        <f t="shared" si="3"/>
        <v>14.060606060606061</v>
      </c>
      <c r="U49" s="1">
        <f t="shared" si="4"/>
        <v>8.2424242424242422</v>
      </c>
      <c r="V49" s="1">
        <v>37.4</v>
      </c>
      <c r="W49" s="1">
        <v>25.4</v>
      </c>
      <c r="X49" s="1">
        <v>78.400000000000006</v>
      </c>
      <c r="Y49" s="1">
        <v>44.6</v>
      </c>
      <c r="Z49" s="1">
        <v>44.4</v>
      </c>
      <c r="AA49" s="1"/>
      <c r="AB49" s="1">
        <f t="shared" si="5"/>
        <v>135.02000000000001</v>
      </c>
      <c r="AC49" s="6">
        <v>16</v>
      </c>
      <c r="AD49" s="10">
        <f t="shared" si="15"/>
        <v>24</v>
      </c>
      <c r="AE49" s="1">
        <f t="shared" si="19"/>
        <v>165.12</v>
      </c>
      <c r="AF49" s="1">
        <f>VLOOKUP(A49,[1]Sheet!$A:$AI,34,0)</f>
        <v>12</v>
      </c>
      <c r="AG49" s="1">
        <f>VLOOKUP(A49,[1]Sheet!$A:$AI,35,0)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89</v>
      </c>
      <c r="B50" s="1" t="s">
        <v>34</v>
      </c>
      <c r="C50" s="1">
        <v>216</v>
      </c>
      <c r="D50" s="1">
        <v>1</v>
      </c>
      <c r="E50" s="1">
        <v>26</v>
      </c>
      <c r="F50" s="1">
        <v>181</v>
      </c>
      <c r="G50" s="6">
        <v>0.7</v>
      </c>
      <c r="H50" s="1">
        <v>180</v>
      </c>
      <c r="I50" s="1" t="s">
        <v>35</v>
      </c>
      <c r="J50" s="1">
        <v>27</v>
      </c>
      <c r="K50" s="1">
        <f t="shared" si="17"/>
        <v>-1</v>
      </c>
      <c r="L50" s="1"/>
      <c r="M50" s="1"/>
      <c r="N50" s="1">
        <v>0</v>
      </c>
      <c r="O50" s="1">
        <f t="shared" si="2"/>
        <v>5.2</v>
      </c>
      <c r="P50" s="5"/>
      <c r="Q50" s="5">
        <f t="shared" si="18"/>
        <v>0</v>
      </c>
      <c r="R50" s="5"/>
      <c r="S50" s="1"/>
      <c r="T50" s="1">
        <f t="shared" si="3"/>
        <v>34.807692307692307</v>
      </c>
      <c r="U50" s="1">
        <f t="shared" si="4"/>
        <v>34.807692307692307</v>
      </c>
      <c r="V50" s="1">
        <v>2.4</v>
      </c>
      <c r="W50" s="1">
        <v>4.2</v>
      </c>
      <c r="X50" s="1">
        <v>15.2</v>
      </c>
      <c r="Y50" s="1">
        <v>7.4</v>
      </c>
      <c r="Z50" s="1">
        <v>0</v>
      </c>
      <c r="AA50" s="31" t="s">
        <v>47</v>
      </c>
      <c r="AB50" s="1">
        <f t="shared" si="5"/>
        <v>0</v>
      </c>
      <c r="AC50" s="6">
        <v>10</v>
      </c>
      <c r="AD50" s="10">
        <f t="shared" si="15"/>
        <v>0</v>
      </c>
      <c r="AE50" s="1">
        <f t="shared" si="19"/>
        <v>0</v>
      </c>
      <c r="AF50" s="1">
        <f>VLOOKUP(A50,[1]Sheet!$A:$AI,34,0)</f>
        <v>12</v>
      </c>
      <c r="AG50" s="1">
        <f>VLOOKUP(A50,[1]Sheet!$A:$AI,35,0)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90</v>
      </c>
      <c r="B51" s="1" t="s">
        <v>34</v>
      </c>
      <c r="C51" s="1">
        <v>238</v>
      </c>
      <c r="D51" s="1"/>
      <c r="E51" s="1">
        <v>42</v>
      </c>
      <c r="F51" s="1">
        <v>193</v>
      </c>
      <c r="G51" s="6">
        <v>0.7</v>
      </c>
      <c r="H51" s="1">
        <v>180</v>
      </c>
      <c r="I51" s="1" t="s">
        <v>35</v>
      </c>
      <c r="J51" s="1">
        <v>43</v>
      </c>
      <c r="K51" s="1">
        <f t="shared" si="17"/>
        <v>-1</v>
      </c>
      <c r="L51" s="1"/>
      <c r="M51" s="1"/>
      <c r="N51" s="1">
        <v>0</v>
      </c>
      <c r="O51" s="1">
        <f t="shared" si="2"/>
        <v>8.4</v>
      </c>
      <c r="P51" s="5"/>
      <c r="Q51" s="5">
        <f t="shared" si="18"/>
        <v>0</v>
      </c>
      <c r="R51" s="5"/>
      <c r="S51" s="1"/>
      <c r="T51" s="1">
        <f t="shared" si="3"/>
        <v>22.976190476190474</v>
      </c>
      <c r="U51" s="1">
        <f t="shared" si="4"/>
        <v>22.976190476190474</v>
      </c>
      <c r="V51" s="1">
        <v>1</v>
      </c>
      <c r="W51" s="1">
        <v>4.8</v>
      </c>
      <c r="X51" s="1">
        <v>13.4</v>
      </c>
      <c r="Y51" s="1">
        <v>5.8</v>
      </c>
      <c r="Z51" s="1">
        <v>0</v>
      </c>
      <c r="AA51" s="1"/>
      <c r="AB51" s="1">
        <f t="shared" si="5"/>
        <v>0</v>
      </c>
      <c r="AC51" s="6">
        <v>10</v>
      </c>
      <c r="AD51" s="10">
        <f t="shared" si="15"/>
        <v>0</v>
      </c>
      <c r="AE51" s="1">
        <f t="shared" si="19"/>
        <v>0</v>
      </c>
      <c r="AF51" s="1">
        <f>VLOOKUP(A51,[1]Sheet!$A:$AI,34,0)</f>
        <v>12</v>
      </c>
      <c r="AG51" s="1">
        <f>VLOOKUP(A51,[1]Sheet!$A:$AI,35,0)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91</v>
      </c>
      <c r="B52" s="1" t="s">
        <v>34</v>
      </c>
      <c r="C52" s="1">
        <v>89</v>
      </c>
      <c r="D52" s="1">
        <v>96</v>
      </c>
      <c r="E52" s="1">
        <v>55</v>
      </c>
      <c r="F52" s="1">
        <v>128</v>
      </c>
      <c r="G52" s="6">
        <v>0.7</v>
      </c>
      <c r="H52" s="1">
        <v>180</v>
      </c>
      <c r="I52" s="1" t="s">
        <v>35</v>
      </c>
      <c r="J52" s="1">
        <v>56</v>
      </c>
      <c r="K52" s="1">
        <f t="shared" si="17"/>
        <v>-1</v>
      </c>
      <c r="L52" s="1"/>
      <c r="M52" s="1"/>
      <c r="N52" s="1">
        <v>0</v>
      </c>
      <c r="O52" s="1">
        <f t="shared" si="2"/>
        <v>11</v>
      </c>
      <c r="P52" s="5"/>
      <c r="Q52" s="5">
        <f t="shared" si="18"/>
        <v>0</v>
      </c>
      <c r="R52" s="5"/>
      <c r="S52" s="1">
        <v>48</v>
      </c>
      <c r="T52" s="1">
        <f t="shared" si="3"/>
        <v>11.636363636363637</v>
      </c>
      <c r="U52" s="1">
        <f t="shared" si="4"/>
        <v>11.636363636363637</v>
      </c>
      <c r="V52" s="1">
        <v>12.6</v>
      </c>
      <c r="W52" s="1">
        <v>12.4</v>
      </c>
      <c r="X52" s="1">
        <v>15.4</v>
      </c>
      <c r="Y52" s="1">
        <v>12.8</v>
      </c>
      <c r="Z52" s="1">
        <v>5.6</v>
      </c>
      <c r="AA52" s="1"/>
      <c r="AB52" s="1">
        <f t="shared" si="5"/>
        <v>0</v>
      </c>
      <c r="AC52" s="6">
        <v>8</v>
      </c>
      <c r="AD52" s="10">
        <f t="shared" si="15"/>
        <v>0</v>
      </c>
      <c r="AE52" s="1">
        <f t="shared" si="19"/>
        <v>0</v>
      </c>
      <c r="AF52" s="1">
        <f>VLOOKUP(A52,[1]Sheet!$A:$AI,34,0)</f>
        <v>12</v>
      </c>
      <c r="AG52" s="1">
        <f>VLOOKUP(A52,[1]Sheet!$A:$AI,35,0)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92</v>
      </c>
      <c r="B53" s="1" t="s">
        <v>34</v>
      </c>
      <c r="C53" s="1">
        <v>90</v>
      </c>
      <c r="D53" s="1">
        <v>98</v>
      </c>
      <c r="E53" s="1">
        <v>78</v>
      </c>
      <c r="F53" s="1">
        <v>101</v>
      </c>
      <c r="G53" s="6">
        <v>0.7</v>
      </c>
      <c r="H53" s="1">
        <v>180</v>
      </c>
      <c r="I53" s="1" t="s">
        <v>35</v>
      </c>
      <c r="J53" s="1">
        <v>74</v>
      </c>
      <c r="K53" s="1">
        <f t="shared" si="17"/>
        <v>4</v>
      </c>
      <c r="L53" s="1"/>
      <c r="M53" s="1"/>
      <c r="N53" s="1">
        <v>96</v>
      </c>
      <c r="O53" s="1">
        <f t="shared" si="2"/>
        <v>15.6</v>
      </c>
      <c r="P53" s="5"/>
      <c r="Q53" s="5">
        <f t="shared" si="18"/>
        <v>0</v>
      </c>
      <c r="R53" s="5"/>
      <c r="S53" s="1">
        <v>52.599999999999994</v>
      </c>
      <c r="T53" s="1">
        <f t="shared" si="3"/>
        <v>12.628205128205128</v>
      </c>
      <c r="U53" s="1">
        <f t="shared" si="4"/>
        <v>12.628205128205128</v>
      </c>
      <c r="V53" s="1">
        <v>14</v>
      </c>
      <c r="W53" s="1">
        <v>11</v>
      </c>
      <c r="X53" s="1">
        <v>11</v>
      </c>
      <c r="Y53" s="1">
        <v>10.8</v>
      </c>
      <c r="Z53" s="1">
        <v>6</v>
      </c>
      <c r="AA53" s="1"/>
      <c r="AB53" s="1">
        <f t="shared" si="5"/>
        <v>0</v>
      </c>
      <c r="AC53" s="6">
        <v>8</v>
      </c>
      <c r="AD53" s="10">
        <f t="shared" si="15"/>
        <v>0</v>
      </c>
      <c r="AE53" s="1">
        <f t="shared" si="19"/>
        <v>0</v>
      </c>
      <c r="AF53" s="1">
        <f>VLOOKUP(A53,[1]Sheet!$A:$AI,34,0)</f>
        <v>12</v>
      </c>
      <c r="AG53" s="1">
        <f>VLOOKUP(A53,[1]Sheet!$A:$AI,35,0)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93</v>
      </c>
      <c r="B54" s="1" t="s">
        <v>34</v>
      </c>
      <c r="C54" s="1">
        <v>176</v>
      </c>
      <c r="D54" s="1"/>
      <c r="E54" s="1">
        <v>115</v>
      </c>
      <c r="F54" s="1">
        <v>44</v>
      </c>
      <c r="G54" s="6">
        <v>0.7</v>
      </c>
      <c r="H54" s="1">
        <v>180</v>
      </c>
      <c r="I54" s="1" t="s">
        <v>35</v>
      </c>
      <c r="J54" s="1">
        <v>112</v>
      </c>
      <c r="K54" s="1">
        <f t="shared" si="17"/>
        <v>3</v>
      </c>
      <c r="L54" s="1"/>
      <c r="M54" s="1"/>
      <c r="N54" s="1">
        <v>0</v>
      </c>
      <c r="O54" s="1">
        <f t="shared" si="2"/>
        <v>23</v>
      </c>
      <c r="P54" s="5">
        <f t="shared" ref="P54:P55" si="22">13*O54-N54-F54</f>
        <v>255</v>
      </c>
      <c r="Q54" s="5">
        <f t="shared" si="18"/>
        <v>288</v>
      </c>
      <c r="R54" s="5"/>
      <c r="S54" s="1">
        <v>278</v>
      </c>
      <c r="T54" s="1">
        <f t="shared" si="3"/>
        <v>14.434782608695652</v>
      </c>
      <c r="U54" s="1">
        <f t="shared" si="4"/>
        <v>1.9130434782608696</v>
      </c>
      <c r="V54" s="1">
        <v>6.6</v>
      </c>
      <c r="W54" s="1">
        <v>5</v>
      </c>
      <c r="X54" s="1">
        <v>13.8</v>
      </c>
      <c r="Y54" s="1">
        <v>4</v>
      </c>
      <c r="Z54" s="1">
        <v>2.4</v>
      </c>
      <c r="AA54" s="1"/>
      <c r="AB54" s="1">
        <f t="shared" si="5"/>
        <v>178.5</v>
      </c>
      <c r="AC54" s="6">
        <v>8</v>
      </c>
      <c r="AD54" s="10">
        <f t="shared" si="15"/>
        <v>36</v>
      </c>
      <c r="AE54" s="1">
        <f t="shared" si="19"/>
        <v>201.6</v>
      </c>
      <c r="AF54" s="1">
        <f>VLOOKUP(A54,[1]Sheet!$A:$AI,34,0)</f>
        <v>12</v>
      </c>
      <c r="AG54" s="1">
        <f>VLOOKUP(A54,[1]Sheet!$A:$AI,35,0)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94</v>
      </c>
      <c r="B55" s="1" t="s">
        <v>34</v>
      </c>
      <c r="C55" s="1">
        <v>826</v>
      </c>
      <c r="D55" s="1">
        <v>96</v>
      </c>
      <c r="E55" s="1">
        <v>448</v>
      </c>
      <c r="F55" s="1">
        <v>459</v>
      </c>
      <c r="G55" s="6">
        <v>0.7</v>
      </c>
      <c r="H55" s="1">
        <v>180</v>
      </c>
      <c r="I55" s="1" t="s">
        <v>35</v>
      </c>
      <c r="J55" s="1">
        <v>453</v>
      </c>
      <c r="K55" s="1">
        <f t="shared" si="17"/>
        <v>-5</v>
      </c>
      <c r="L55" s="1"/>
      <c r="M55" s="1"/>
      <c r="N55" s="1">
        <v>96</v>
      </c>
      <c r="O55" s="1">
        <f t="shared" si="2"/>
        <v>89.6</v>
      </c>
      <c r="P55" s="5">
        <f t="shared" si="22"/>
        <v>609.79999999999995</v>
      </c>
      <c r="Q55" s="5">
        <f t="shared" si="18"/>
        <v>576</v>
      </c>
      <c r="R55" s="5"/>
      <c r="S55" s="1">
        <v>699.39999999999986</v>
      </c>
      <c r="T55" s="1">
        <f t="shared" si="3"/>
        <v>12.622767857142858</v>
      </c>
      <c r="U55" s="1">
        <f t="shared" si="4"/>
        <v>6.1941964285714288</v>
      </c>
      <c r="V55" s="1">
        <v>70.400000000000006</v>
      </c>
      <c r="W55" s="1">
        <v>88.6</v>
      </c>
      <c r="X55" s="1">
        <v>126.2</v>
      </c>
      <c r="Y55" s="1">
        <v>68.2</v>
      </c>
      <c r="Z55" s="1">
        <v>42.6</v>
      </c>
      <c r="AA55" s="1"/>
      <c r="AB55" s="1">
        <f t="shared" si="5"/>
        <v>426.85999999999996</v>
      </c>
      <c r="AC55" s="6">
        <v>8</v>
      </c>
      <c r="AD55" s="10">
        <f t="shared" si="15"/>
        <v>72</v>
      </c>
      <c r="AE55" s="1">
        <f t="shared" si="19"/>
        <v>403.2</v>
      </c>
      <c r="AF55" s="1">
        <f>VLOOKUP(A55,[1]Sheet!$A:$AI,34,0)</f>
        <v>12</v>
      </c>
      <c r="AG55" s="1">
        <f>VLOOKUP(A55,[1]Sheet!$A:$AI,35,0)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95</v>
      </c>
      <c r="B56" s="1" t="s">
        <v>34</v>
      </c>
      <c r="C56" s="1">
        <v>449</v>
      </c>
      <c r="D56" s="1">
        <v>88</v>
      </c>
      <c r="E56" s="1">
        <v>258</v>
      </c>
      <c r="F56" s="1">
        <v>270</v>
      </c>
      <c r="G56" s="6">
        <v>0.9</v>
      </c>
      <c r="H56" s="1">
        <v>180</v>
      </c>
      <c r="I56" s="1" t="s">
        <v>35</v>
      </c>
      <c r="J56" s="1">
        <v>267</v>
      </c>
      <c r="K56" s="1">
        <f t="shared" si="17"/>
        <v>-9</v>
      </c>
      <c r="L56" s="1"/>
      <c r="M56" s="1"/>
      <c r="N56" s="1">
        <v>96</v>
      </c>
      <c r="O56" s="1">
        <f t="shared" si="2"/>
        <v>51.6</v>
      </c>
      <c r="P56" s="5">
        <f t="shared" si="20"/>
        <v>356.4</v>
      </c>
      <c r="Q56" s="5">
        <f t="shared" si="18"/>
        <v>384</v>
      </c>
      <c r="R56" s="5"/>
      <c r="S56" s="1">
        <v>356.4</v>
      </c>
      <c r="T56" s="1">
        <f t="shared" si="3"/>
        <v>14.534883720930232</v>
      </c>
      <c r="U56" s="1">
        <f t="shared" si="4"/>
        <v>7.0930232558139537</v>
      </c>
      <c r="V56" s="1">
        <v>33.6</v>
      </c>
      <c r="W56" s="1">
        <v>19.2</v>
      </c>
      <c r="X56" s="1">
        <v>53</v>
      </c>
      <c r="Y56" s="1">
        <v>52.6</v>
      </c>
      <c r="Z56" s="1">
        <v>27.6</v>
      </c>
      <c r="AA56" s="1"/>
      <c r="AB56" s="1">
        <f t="shared" si="5"/>
        <v>320.76</v>
      </c>
      <c r="AC56" s="6">
        <v>8</v>
      </c>
      <c r="AD56" s="10">
        <f t="shared" si="15"/>
        <v>48</v>
      </c>
      <c r="AE56" s="1">
        <f t="shared" si="19"/>
        <v>345.6</v>
      </c>
      <c r="AF56" s="1">
        <f>VLOOKUP(A56,[1]Sheet!$A:$AI,34,0)</f>
        <v>12</v>
      </c>
      <c r="AG56" s="1">
        <f>VLOOKUP(A56,[1]Sheet!$A:$AI,35,0)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96</v>
      </c>
      <c r="B57" s="1" t="s">
        <v>34</v>
      </c>
      <c r="C57" s="1">
        <v>611</v>
      </c>
      <c r="D57" s="1"/>
      <c r="E57" s="1">
        <v>337</v>
      </c>
      <c r="F57" s="1">
        <v>178</v>
      </c>
      <c r="G57" s="6">
        <v>0.9</v>
      </c>
      <c r="H57" s="1">
        <v>180</v>
      </c>
      <c r="I57" s="1" t="s">
        <v>35</v>
      </c>
      <c r="J57" s="1">
        <v>343</v>
      </c>
      <c r="K57" s="1">
        <f t="shared" si="17"/>
        <v>-6</v>
      </c>
      <c r="L57" s="1"/>
      <c r="M57" s="1"/>
      <c r="N57" s="1">
        <v>0</v>
      </c>
      <c r="O57" s="1">
        <f t="shared" si="2"/>
        <v>67.400000000000006</v>
      </c>
      <c r="P57" s="5">
        <f>13*O57-N57-F57</f>
        <v>698.2</v>
      </c>
      <c r="Q57" s="5">
        <f t="shared" si="18"/>
        <v>672</v>
      </c>
      <c r="R57" s="5"/>
      <c r="S57" s="1">
        <v>765.60000000000014</v>
      </c>
      <c r="T57" s="1">
        <f t="shared" si="3"/>
        <v>12.611275964391691</v>
      </c>
      <c r="U57" s="1">
        <f t="shared" si="4"/>
        <v>2.6409495548961424</v>
      </c>
      <c r="V57" s="1">
        <v>41.4</v>
      </c>
      <c r="W57" s="1">
        <v>28.2</v>
      </c>
      <c r="X57" s="1">
        <v>40.6</v>
      </c>
      <c r="Y57" s="1">
        <v>73</v>
      </c>
      <c r="Z57" s="1">
        <v>41.6</v>
      </c>
      <c r="AA57" s="1"/>
      <c r="AB57" s="1">
        <f t="shared" si="5"/>
        <v>628.38000000000011</v>
      </c>
      <c r="AC57" s="6">
        <v>8</v>
      </c>
      <c r="AD57" s="10">
        <f t="shared" si="15"/>
        <v>84</v>
      </c>
      <c r="AE57" s="1">
        <f t="shared" si="19"/>
        <v>604.80000000000007</v>
      </c>
      <c r="AF57" s="1">
        <f>VLOOKUP(A57,[1]Sheet!$A:$AI,34,0)</f>
        <v>12</v>
      </c>
      <c r="AG57" s="1">
        <f>VLOOKUP(A57,[1]Sheet!$A:$AI,35,0)</f>
        <v>84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97</v>
      </c>
      <c r="B58" s="1" t="s">
        <v>45</v>
      </c>
      <c r="C58" s="1">
        <v>610</v>
      </c>
      <c r="D58" s="1">
        <v>1565</v>
      </c>
      <c r="E58" s="1">
        <v>1040</v>
      </c>
      <c r="F58" s="1">
        <v>935</v>
      </c>
      <c r="G58" s="6">
        <v>1</v>
      </c>
      <c r="H58" s="1">
        <v>180</v>
      </c>
      <c r="I58" s="1" t="s">
        <v>35</v>
      </c>
      <c r="J58" s="1">
        <v>1038</v>
      </c>
      <c r="K58" s="1">
        <f t="shared" si="17"/>
        <v>2</v>
      </c>
      <c r="L58" s="1"/>
      <c r="M58" s="1"/>
      <c r="N58" s="1">
        <v>1560</v>
      </c>
      <c r="O58" s="1">
        <f t="shared" si="2"/>
        <v>208</v>
      </c>
      <c r="P58" s="5"/>
      <c r="Q58" s="5">
        <f t="shared" si="18"/>
        <v>0</v>
      </c>
      <c r="R58" s="5"/>
      <c r="S58" s="1">
        <v>417</v>
      </c>
      <c r="T58" s="1">
        <f t="shared" si="3"/>
        <v>11.995192307692308</v>
      </c>
      <c r="U58" s="1">
        <f t="shared" si="4"/>
        <v>11.995192307692308</v>
      </c>
      <c r="V58" s="1">
        <v>251</v>
      </c>
      <c r="W58" s="1">
        <v>228</v>
      </c>
      <c r="X58" s="1">
        <v>216</v>
      </c>
      <c r="Y58" s="1">
        <v>237.8</v>
      </c>
      <c r="Z58" s="1">
        <v>246</v>
      </c>
      <c r="AA58" s="1"/>
      <c r="AB58" s="1">
        <f t="shared" si="5"/>
        <v>0</v>
      </c>
      <c r="AC58" s="6">
        <v>5</v>
      </c>
      <c r="AD58" s="10">
        <f t="shared" si="15"/>
        <v>0</v>
      </c>
      <c r="AE58" s="1">
        <f t="shared" si="19"/>
        <v>0</v>
      </c>
      <c r="AF58" s="1">
        <f>VLOOKUP(A58,[1]Sheet!$A:$AI,34,0)</f>
        <v>12</v>
      </c>
      <c r="AG58" s="1">
        <f>VLOOKUP(A58,[1]Sheet!$A:$AI,35,0)</f>
        <v>144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98</v>
      </c>
      <c r="B59" s="1" t="s">
        <v>34</v>
      </c>
      <c r="C59" s="1">
        <v>1585</v>
      </c>
      <c r="D59" s="1">
        <v>780</v>
      </c>
      <c r="E59" s="1">
        <v>955</v>
      </c>
      <c r="F59" s="1">
        <v>1275</v>
      </c>
      <c r="G59" s="6">
        <v>1</v>
      </c>
      <c r="H59" s="1">
        <v>180</v>
      </c>
      <c r="I59" s="1" t="s">
        <v>35</v>
      </c>
      <c r="J59" s="1">
        <v>955</v>
      </c>
      <c r="K59" s="1">
        <f t="shared" si="17"/>
        <v>0</v>
      </c>
      <c r="L59" s="1"/>
      <c r="M59" s="1"/>
      <c r="N59" s="1">
        <v>0</v>
      </c>
      <c r="O59" s="1">
        <f t="shared" si="2"/>
        <v>191</v>
      </c>
      <c r="P59" s="5">
        <f>13*O59-N59-F59</f>
        <v>1208</v>
      </c>
      <c r="Q59" s="5">
        <f t="shared" si="18"/>
        <v>1200</v>
      </c>
      <c r="R59" s="5"/>
      <c r="S59" s="1">
        <v>1399</v>
      </c>
      <c r="T59" s="1">
        <f t="shared" si="3"/>
        <v>12.958115183246074</v>
      </c>
      <c r="U59" s="1">
        <f t="shared" si="4"/>
        <v>6.6753926701570681</v>
      </c>
      <c r="V59" s="1">
        <v>148</v>
      </c>
      <c r="W59" s="1">
        <v>186.6</v>
      </c>
      <c r="X59" s="1">
        <v>240</v>
      </c>
      <c r="Y59" s="1">
        <v>157</v>
      </c>
      <c r="Z59" s="1">
        <v>184.6</v>
      </c>
      <c r="AA59" s="1"/>
      <c r="AB59" s="1">
        <f t="shared" si="5"/>
        <v>1208</v>
      </c>
      <c r="AC59" s="6">
        <v>5</v>
      </c>
      <c r="AD59" s="10">
        <f t="shared" si="15"/>
        <v>240</v>
      </c>
      <c r="AE59" s="1">
        <f t="shared" si="19"/>
        <v>1200</v>
      </c>
      <c r="AF59" s="1">
        <f>VLOOKUP(A59,[1]Sheet!$A:$AI,34,0)</f>
        <v>12</v>
      </c>
      <c r="AG59" s="1">
        <f>VLOOKUP(A59,[1]Sheet!$A:$AI,35,0)</f>
        <v>84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25" t="s">
        <v>99</v>
      </c>
      <c r="B60" s="25" t="s">
        <v>34</v>
      </c>
      <c r="C60" s="25"/>
      <c r="D60" s="25">
        <v>16</v>
      </c>
      <c r="E60" s="25">
        <v>16</v>
      </c>
      <c r="F60" s="25"/>
      <c r="G60" s="26">
        <v>0</v>
      </c>
      <c r="H60" s="25">
        <v>180</v>
      </c>
      <c r="I60" s="25" t="s">
        <v>35</v>
      </c>
      <c r="J60" s="25">
        <v>16</v>
      </c>
      <c r="K60" s="25">
        <f t="shared" si="17"/>
        <v>0</v>
      </c>
      <c r="L60" s="25"/>
      <c r="M60" s="25"/>
      <c r="N60" s="25"/>
      <c r="O60" s="25">
        <f t="shared" si="2"/>
        <v>3.2</v>
      </c>
      <c r="P60" s="27"/>
      <c r="Q60" s="27"/>
      <c r="R60" s="27"/>
      <c r="S60" s="25"/>
      <c r="T60" s="25">
        <f t="shared" si="3"/>
        <v>0</v>
      </c>
      <c r="U60" s="25">
        <f t="shared" si="4"/>
        <v>0</v>
      </c>
      <c r="V60" s="25">
        <v>0</v>
      </c>
      <c r="W60" s="25">
        <v>0</v>
      </c>
      <c r="X60" s="25">
        <v>0</v>
      </c>
      <c r="Y60" s="25">
        <v>0</v>
      </c>
      <c r="Z60" s="25">
        <v>0</v>
      </c>
      <c r="AA60" s="25" t="s">
        <v>38</v>
      </c>
      <c r="AB60" s="25">
        <f t="shared" si="5"/>
        <v>0</v>
      </c>
      <c r="AC60" s="26">
        <v>0</v>
      </c>
      <c r="AD60" s="28"/>
      <c r="AE60" s="25"/>
      <c r="AF60" s="25">
        <f>VLOOKUP(A60,[1]Sheet!$A:$AI,34,0)</f>
        <v>8</v>
      </c>
      <c r="AG60" s="25">
        <f>VLOOKUP(A60,[1]Sheet!$A:$AI,35,0)</f>
        <v>48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25" t="s">
        <v>100</v>
      </c>
      <c r="B61" s="25" t="s">
        <v>34</v>
      </c>
      <c r="C61" s="25"/>
      <c r="D61" s="25">
        <v>8</v>
      </c>
      <c r="E61" s="25">
        <v>4</v>
      </c>
      <c r="F61" s="25">
        <v>4</v>
      </c>
      <c r="G61" s="26">
        <v>0</v>
      </c>
      <c r="H61" s="25">
        <v>180</v>
      </c>
      <c r="I61" s="25" t="s">
        <v>35</v>
      </c>
      <c r="J61" s="25">
        <v>4</v>
      </c>
      <c r="K61" s="25">
        <f t="shared" si="17"/>
        <v>0</v>
      </c>
      <c r="L61" s="25"/>
      <c r="M61" s="25"/>
      <c r="N61" s="25"/>
      <c r="O61" s="25">
        <f t="shared" si="2"/>
        <v>0.8</v>
      </c>
      <c r="P61" s="27"/>
      <c r="Q61" s="27"/>
      <c r="R61" s="27"/>
      <c r="S61" s="25"/>
      <c r="T61" s="25">
        <f t="shared" si="3"/>
        <v>5</v>
      </c>
      <c r="U61" s="25">
        <f t="shared" si="4"/>
        <v>5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 t="s">
        <v>38</v>
      </c>
      <c r="AB61" s="25">
        <f t="shared" si="5"/>
        <v>0</v>
      </c>
      <c r="AC61" s="26">
        <v>0</v>
      </c>
      <c r="AD61" s="28"/>
      <c r="AE61" s="25"/>
      <c r="AF61" s="25">
        <f>VLOOKUP(A61,[1]Sheet!$A:$AI,34,0)</f>
        <v>6</v>
      </c>
      <c r="AG61" s="25">
        <f>VLOOKUP(A61,[1]Sheet!$A:$AI,35,0)</f>
        <v>72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25" t="s">
        <v>101</v>
      </c>
      <c r="B62" s="25" t="s">
        <v>34</v>
      </c>
      <c r="C62" s="25"/>
      <c r="D62" s="25"/>
      <c r="E62" s="25"/>
      <c r="F62" s="25"/>
      <c r="G62" s="26">
        <v>0</v>
      </c>
      <c r="H62" s="25">
        <v>180</v>
      </c>
      <c r="I62" s="25" t="s">
        <v>35</v>
      </c>
      <c r="J62" s="25"/>
      <c r="K62" s="25">
        <f t="shared" si="17"/>
        <v>0</v>
      </c>
      <c r="L62" s="25"/>
      <c r="M62" s="25"/>
      <c r="N62" s="25"/>
      <c r="O62" s="25">
        <f t="shared" si="2"/>
        <v>0</v>
      </c>
      <c r="P62" s="27"/>
      <c r="Q62" s="27"/>
      <c r="R62" s="27"/>
      <c r="S62" s="25"/>
      <c r="T62" s="25" t="e">
        <f t="shared" si="3"/>
        <v>#DIV/0!</v>
      </c>
      <c r="U62" s="25" t="e">
        <f t="shared" si="4"/>
        <v>#DIV/0!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A62" s="25" t="s">
        <v>38</v>
      </c>
      <c r="AB62" s="25">
        <f t="shared" si="5"/>
        <v>0</v>
      </c>
      <c r="AC62" s="26">
        <v>0</v>
      </c>
      <c r="AD62" s="28"/>
      <c r="AE62" s="25"/>
      <c r="AF62" s="25">
        <f>VLOOKUP(A62,[1]Sheet!$A:$AI,34,0)</f>
        <v>6</v>
      </c>
      <c r="AG62" s="25">
        <f>VLOOKUP(A62,[1]Sheet!$A:$AI,35,0)</f>
        <v>72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8" t="s">
        <v>102</v>
      </c>
      <c r="B63" s="18" t="s">
        <v>34</v>
      </c>
      <c r="C63" s="18"/>
      <c r="D63" s="18">
        <v>252</v>
      </c>
      <c r="E63" s="18"/>
      <c r="F63" s="18">
        <v>252</v>
      </c>
      <c r="G63" s="19">
        <v>0</v>
      </c>
      <c r="H63" s="18">
        <v>180</v>
      </c>
      <c r="I63" s="18" t="s">
        <v>53</v>
      </c>
      <c r="J63" s="18"/>
      <c r="K63" s="18">
        <f t="shared" si="17"/>
        <v>0</v>
      </c>
      <c r="L63" s="18"/>
      <c r="M63" s="18"/>
      <c r="N63" s="18"/>
      <c r="O63" s="18">
        <f t="shared" ref="O63" si="23">E63/5</f>
        <v>0</v>
      </c>
      <c r="P63" s="20"/>
      <c r="Q63" s="20"/>
      <c r="R63" s="20"/>
      <c r="S63" s="18"/>
      <c r="T63" s="18" t="e">
        <f t="shared" si="3"/>
        <v>#DIV/0!</v>
      </c>
      <c r="U63" s="18" t="e">
        <f t="shared" si="4"/>
        <v>#DIV/0!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18" t="s">
        <v>124</v>
      </c>
      <c r="AB63" s="18">
        <f t="shared" ref="AB63" si="24">P63*G63</f>
        <v>0</v>
      </c>
      <c r="AC63" s="19">
        <v>0</v>
      </c>
      <c r="AD63" s="21"/>
      <c r="AE63" s="18"/>
      <c r="AF63" s="18"/>
      <c r="AG63" s="18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8" t="s">
        <v>103</v>
      </c>
      <c r="B64" s="18" t="s">
        <v>45</v>
      </c>
      <c r="C64" s="18">
        <v>33</v>
      </c>
      <c r="D64" s="22">
        <v>45</v>
      </c>
      <c r="E64" s="24">
        <v>9</v>
      </c>
      <c r="F64" s="24">
        <v>69</v>
      </c>
      <c r="G64" s="19">
        <v>0</v>
      </c>
      <c r="H64" s="18" t="e">
        <v>#N/A</v>
      </c>
      <c r="I64" s="18" t="s">
        <v>53</v>
      </c>
      <c r="J64" s="18">
        <v>9</v>
      </c>
      <c r="K64" s="18">
        <f t="shared" si="17"/>
        <v>0</v>
      </c>
      <c r="L64" s="18"/>
      <c r="M64" s="18"/>
      <c r="N64" s="18"/>
      <c r="O64" s="18">
        <f t="shared" si="2"/>
        <v>1.8</v>
      </c>
      <c r="P64" s="20"/>
      <c r="Q64" s="20"/>
      <c r="R64" s="20"/>
      <c r="S64" s="18"/>
      <c r="T64" s="18">
        <f t="shared" si="3"/>
        <v>38.333333333333336</v>
      </c>
      <c r="U64" s="18">
        <f t="shared" si="4"/>
        <v>38.333333333333336</v>
      </c>
      <c r="V64" s="18">
        <v>1.8</v>
      </c>
      <c r="W64" s="18">
        <v>0</v>
      </c>
      <c r="X64" s="18">
        <v>0</v>
      </c>
      <c r="Y64" s="18">
        <v>0</v>
      </c>
      <c r="Z64" s="18">
        <v>0</v>
      </c>
      <c r="AA64" s="22" t="s">
        <v>68</v>
      </c>
      <c r="AB64" s="18">
        <f t="shared" si="5"/>
        <v>0</v>
      </c>
      <c r="AC64" s="19">
        <v>0</v>
      </c>
      <c r="AD64" s="21"/>
      <c r="AE64" s="18"/>
      <c r="AF64" s="18"/>
      <c r="AG64" s="18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104</v>
      </c>
      <c r="B65" s="1" t="s">
        <v>45</v>
      </c>
      <c r="C65" s="1">
        <v>18</v>
      </c>
      <c r="D65" s="1"/>
      <c r="E65" s="24">
        <f>3+E64</f>
        <v>12</v>
      </c>
      <c r="F65" s="24">
        <f>15+F64</f>
        <v>84</v>
      </c>
      <c r="G65" s="6">
        <v>1</v>
      </c>
      <c r="H65" s="1">
        <v>180</v>
      </c>
      <c r="I65" s="1" t="s">
        <v>35</v>
      </c>
      <c r="J65" s="1">
        <v>3</v>
      </c>
      <c r="K65" s="1">
        <f t="shared" si="17"/>
        <v>9</v>
      </c>
      <c r="L65" s="1"/>
      <c r="M65" s="1"/>
      <c r="N65" s="1">
        <v>0</v>
      </c>
      <c r="O65" s="1">
        <f t="shared" si="2"/>
        <v>2.4</v>
      </c>
      <c r="P65" s="5"/>
      <c r="Q65" s="5">
        <f t="shared" ref="Q65:Q71" si="25">AD65*AC65</f>
        <v>0</v>
      </c>
      <c r="R65" s="5"/>
      <c r="S65" s="1"/>
      <c r="T65" s="1">
        <f t="shared" si="3"/>
        <v>35</v>
      </c>
      <c r="U65" s="1">
        <f t="shared" si="4"/>
        <v>35</v>
      </c>
      <c r="V65" s="1">
        <v>3.6</v>
      </c>
      <c r="W65" s="1">
        <v>1.2</v>
      </c>
      <c r="X65" s="1">
        <v>3</v>
      </c>
      <c r="Y65" s="1">
        <v>2.4</v>
      </c>
      <c r="Z65" s="1">
        <v>4.8</v>
      </c>
      <c r="AA65" s="31" t="s">
        <v>125</v>
      </c>
      <c r="AB65" s="1">
        <f t="shared" si="5"/>
        <v>0</v>
      </c>
      <c r="AC65" s="6">
        <v>3</v>
      </c>
      <c r="AD65" s="10">
        <f t="shared" ref="AD65:AD78" si="26">MROUND(P65,AC65*AF65)/AC65</f>
        <v>0</v>
      </c>
      <c r="AE65" s="1">
        <f t="shared" ref="AE65:AE71" si="27">AD65*AC65*G65</f>
        <v>0</v>
      </c>
      <c r="AF65" s="1">
        <f>VLOOKUP(A65,[1]Sheet!$A:$AI,34,0)</f>
        <v>14</v>
      </c>
      <c r="AG65" s="1">
        <f>VLOOKUP(A65,[1]Sheet!$A:$AI,35,0)</f>
        <v>126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105</v>
      </c>
      <c r="B66" s="1" t="s">
        <v>34</v>
      </c>
      <c r="C66" s="1">
        <v>1784</v>
      </c>
      <c r="D66" s="1">
        <v>30</v>
      </c>
      <c r="E66" s="1">
        <v>1381</v>
      </c>
      <c r="F66" s="1">
        <v>200</v>
      </c>
      <c r="G66" s="6">
        <v>0.25</v>
      </c>
      <c r="H66" s="1">
        <v>180</v>
      </c>
      <c r="I66" s="1" t="s">
        <v>35</v>
      </c>
      <c r="J66" s="1">
        <v>1378</v>
      </c>
      <c r="K66" s="1">
        <f t="shared" si="17"/>
        <v>3</v>
      </c>
      <c r="L66" s="1"/>
      <c r="M66" s="1"/>
      <c r="N66" s="1">
        <v>2016</v>
      </c>
      <c r="O66" s="1">
        <f t="shared" si="2"/>
        <v>276.2</v>
      </c>
      <c r="P66" s="5">
        <f>13*O66-N66-F66</f>
        <v>1374.6</v>
      </c>
      <c r="Q66" s="5">
        <f t="shared" si="25"/>
        <v>1344</v>
      </c>
      <c r="R66" s="5"/>
      <c r="S66" s="1">
        <v>1650.7999999999997</v>
      </c>
      <c r="T66" s="1">
        <f t="shared" si="3"/>
        <v>12.889210716871833</v>
      </c>
      <c r="U66" s="1">
        <f t="shared" si="4"/>
        <v>8.0231716147719041</v>
      </c>
      <c r="V66" s="1">
        <v>251.4</v>
      </c>
      <c r="W66" s="1">
        <v>204.2</v>
      </c>
      <c r="X66" s="1">
        <v>290.60000000000002</v>
      </c>
      <c r="Y66" s="1">
        <v>207</v>
      </c>
      <c r="Z66" s="1">
        <v>281.39999999999998</v>
      </c>
      <c r="AA66" s="1"/>
      <c r="AB66" s="1">
        <f t="shared" si="5"/>
        <v>343.65</v>
      </c>
      <c r="AC66" s="6">
        <v>12</v>
      </c>
      <c r="AD66" s="10">
        <f t="shared" si="26"/>
        <v>112</v>
      </c>
      <c r="AE66" s="1">
        <f t="shared" si="27"/>
        <v>336</v>
      </c>
      <c r="AF66" s="1">
        <f>VLOOKUP(A66,[1]Sheet!$A:$AI,34,0)</f>
        <v>14</v>
      </c>
      <c r="AG66" s="1">
        <f>VLOOKUP(A66,[1]Sheet!$A:$AI,35,0)</f>
        <v>70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106</v>
      </c>
      <c r="B67" s="1" t="s">
        <v>34</v>
      </c>
      <c r="C67" s="1"/>
      <c r="D67" s="1">
        <v>1512</v>
      </c>
      <c r="E67" s="1">
        <v>600</v>
      </c>
      <c r="F67" s="1">
        <v>912</v>
      </c>
      <c r="G67" s="6">
        <v>0.3</v>
      </c>
      <c r="H67" s="1">
        <v>180</v>
      </c>
      <c r="I67" s="1" t="s">
        <v>35</v>
      </c>
      <c r="J67" s="1">
        <v>597</v>
      </c>
      <c r="K67" s="1">
        <f t="shared" si="17"/>
        <v>3</v>
      </c>
      <c r="L67" s="1"/>
      <c r="M67" s="1"/>
      <c r="N67" s="1">
        <v>0</v>
      </c>
      <c r="O67" s="1">
        <f t="shared" si="2"/>
        <v>120</v>
      </c>
      <c r="P67" s="5">
        <f t="shared" ref="P67:P71" si="28">14*O67-N67-F67</f>
        <v>768</v>
      </c>
      <c r="Q67" s="5">
        <f t="shared" si="25"/>
        <v>840</v>
      </c>
      <c r="R67" s="5"/>
      <c r="S67" s="1">
        <v>768</v>
      </c>
      <c r="T67" s="1">
        <f t="shared" si="3"/>
        <v>14.6</v>
      </c>
      <c r="U67" s="1">
        <f t="shared" si="4"/>
        <v>7.6</v>
      </c>
      <c r="V67" s="1">
        <v>44.2</v>
      </c>
      <c r="W67" s="1">
        <v>125.2</v>
      </c>
      <c r="X67" s="1">
        <v>34.32</v>
      </c>
      <c r="Y67" s="1">
        <v>66.599999999999994</v>
      </c>
      <c r="Z67" s="1">
        <v>33.799999999999997</v>
      </c>
      <c r="AA67" s="1"/>
      <c r="AB67" s="1">
        <f t="shared" si="5"/>
        <v>230.39999999999998</v>
      </c>
      <c r="AC67" s="6">
        <v>12</v>
      </c>
      <c r="AD67" s="10">
        <f t="shared" si="26"/>
        <v>70</v>
      </c>
      <c r="AE67" s="1">
        <f t="shared" si="27"/>
        <v>252</v>
      </c>
      <c r="AF67" s="1">
        <f>VLOOKUP(A67,[1]Sheet!$A:$AI,34,0)</f>
        <v>14</v>
      </c>
      <c r="AG67" s="1">
        <f>VLOOKUP(A67,[1]Sheet!$A:$AI,35,0)</f>
        <v>70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107</v>
      </c>
      <c r="B68" s="1" t="s">
        <v>45</v>
      </c>
      <c r="C68" s="1">
        <v>318.39999999999998</v>
      </c>
      <c r="D68" s="1">
        <v>3</v>
      </c>
      <c r="E68" s="1">
        <v>209</v>
      </c>
      <c r="F68" s="1">
        <v>52.2</v>
      </c>
      <c r="G68" s="6">
        <v>1</v>
      </c>
      <c r="H68" s="1">
        <v>180</v>
      </c>
      <c r="I68" s="1" t="s">
        <v>108</v>
      </c>
      <c r="J68" s="1">
        <v>211</v>
      </c>
      <c r="K68" s="1">
        <f t="shared" si="17"/>
        <v>-2</v>
      </c>
      <c r="L68" s="1"/>
      <c r="M68" s="1"/>
      <c r="N68" s="1">
        <v>518.4</v>
      </c>
      <c r="O68" s="1">
        <f t="shared" si="2"/>
        <v>41.8</v>
      </c>
      <c r="P68" s="5"/>
      <c r="Q68" s="5">
        <f t="shared" si="25"/>
        <v>0</v>
      </c>
      <c r="R68" s="5"/>
      <c r="S68" s="1">
        <v>98.199999999999974</v>
      </c>
      <c r="T68" s="1">
        <f t="shared" si="3"/>
        <v>13.650717703349283</v>
      </c>
      <c r="U68" s="1">
        <f t="shared" si="4"/>
        <v>13.650717703349283</v>
      </c>
      <c r="V68" s="1">
        <v>56.4</v>
      </c>
      <c r="W68" s="1">
        <v>39.200000000000003</v>
      </c>
      <c r="X68" s="1">
        <v>53.320000000000007</v>
      </c>
      <c r="Y68" s="1">
        <v>43.2</v>
      </c>
      <c r="Z68" s="1">
        <v>61.279999999999987</v>
      </c>
      <c r="AA68" s="1"/>
      <c r="AB68" s="1">
        <f t="shared" si="5"/>
        <v>0</v>
      </c>
      <c r="AC68" s="6">
        <v>1.8</v>
      </c>
      <c r="AD68" s="10">
        <f t="shared" si="26"/>
        <v>0</v>
      </c>
      <c r="AE68" s="1">
        <f t="shared" si="27"/>
        <v>0</v>
      </c>
      <c r="AF68" s="1">
        <f>VLOOKUP(A68,[1]Sheet!$A:$AI,34,0)</f>
        <v>18</v>
      </c>
      <c r="AG68" s="1">
        <f>VLOOKUP(A68,[1]Sheet!$A:$AI,35,0)</f>
        <v>234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109</v>
      </c>
      <c r="B69" s="1" t="s">
        <v>34</v>
      </c>
      <c r="C69" s="1">
        <v>1</v>
      </c>
      <c r="D69" s="1">
        <v>840</v>
      </c>
      <c r="E69" s="1">
        <v>441</v>
      </c>
      <c r="F69" s="1">
        <v>400</v>
      </c>
      <c r="G69" s="6">
        <v>0.3</v>
      </c>
      <c r="H69" s="1">
        <v>180</v>
      </c>
      <c r="I69" s="1" t="s">
        <v>35</v>
      </c>
      <c r="J69" s="1">
        <v>438</v>
      </c>
      <c r="K69" s="1">
        <f t="shared" ref="K69:K78" si="29">E69-J69</f>
        <v>3</v>
      </c>
      <c r="L69" s="1"/>
      <c r="M69" s="1"/>
      <c r="N69" s="1">
        <v>336</v>
      </c>
      <c r="O69" s="1">
        <f t="shared" si="2"/>
        <v>88.2</v>
      </c>
      <c r="P69" s="5">
        <f>13*O69-N69-F69</f>
        <v>410.60000000000014</v>
      </c>
      <c r="Q69" s="5">
        <f t="shared" si="25"/>
        <v>336</v>
      </c>
      <c r="R69" s="5"/>
      <c r="S69" s="1">
        <v>498.79999999999995</v>
      </c>
      <c r="T69" s="1">
        <f t="shared" si="3"/>
        <v>12.154195011337869</v>
      </c>
      <c r="U69" s="1">
        <f t="shared" si="4"/>
        <v>8.3446712018140587</v>
      </c>
      <c r="V69" s="1">
        <v>78.8</v>
      </c>
      <c r="W69" s="1">
        <v>88.2</v>
      </c>
      <c r="X69" s="1">
        <v>34.6</v>
      </c>
      <c r="Y69" s="1">
        <v>66.599999999999994</v>
      </c>
      <c r="Z69" s="1">
        <v>33</v>
      </c>
      <c r="AA69" s="1"/>
      <c r="AB69" s="1">
        <f t="shared" si="5"/>
        <v>123.18000000000004</v>
      </c>
      <c r="AC69" s="6">
        <v>12</v>
      </c>
      <c r="AD69" s="10">
        <f t="shared" si="26"/>
        <v>28</v>
      </c>
      <c r="AE69" s="1">
        <f t="shared" si="27"/>
        <v>100.8</v>
      </c>
      <c r="AF69" s="1">
        <f>VLOOKUP(A69,[1]Sheet!$A:$AI,34,0)</f>
        <v>14</v>
      </c>
      <c r="AG69" s="1">
        <f>VLOOKUP(A69,[1]Sheet!$A:$AI,35,0)</f>
        <v>70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110</v>
      </c>
      <c r="B70" s="1" t="s">
        <v>34</v>
      </c>
      <c r="C70" s="1">
        <v>2</v>
      </c>
      <c r="D70" s="1">
        <v>261</v>
      </c>
      <c r="E70" s="1">
        <v>69</v>
      </c>
      <c r="F70" s="1">
        <v>190</v>
      </c>
      <c r="G70" s="6">
        <v>0.2</v>
      </c>
      <c r="H70" s="1">
        <v>365</v>
      </c>
      <c r="I70" s="1" t="s">
        <v>35</v>
      </c>
      <c r="J70" s="1">
        <v>69</v>
      </c>
      <c r="K70" s="1">
        <f t="shared" si="29"/>
        <v>0</v>
      </c>
      <c r="L70" s="1"/>
      <c r="M70" s="1"/>
      <c r="N70" s="1">
        <v>0</v>
      </c>
      <c r="O70" s="1">
        <f t="shared" ref="O70:O78" si="30">E70/5</f>
        <v>13.8</v>
      </c>
      <c r="P70" s="5"/>
      <c r="Q70" s="5">
        <f t="shared" si="25"/>
        <v>0</v>
      </c>
      <c r="R70" s="5"/>
      <c r="S70" s="1">
        <v>30.800000000000011</v>
      </c>
      <c r="T70" s="1">
        <f t="shared" si="3"/>
        <v>13.768115942028984</v>
      </c>
      <c r="U70" s="1">
        <f t="shared" si="4"/>
        <v>13.768115942028984</v>
      </c>
      <c r="V70" s="1">
        <v>14.6</v>
      </c>
      <c r="W70" s="1">
        <v>22.8</v>
      </c>
      <c r="X70" s="1">
        <v>13.6</v>
      </c>
      <c r="Y70" s="1">
        <v>17.399999999999999</v>
      </c>
      <c r="Z70" s="1">
        <v>16</v>
      </c>
      <c r="AA70" s="1"/>
      <c r="AB70" s="1">
        <f t="shared" ref="AB70:AB78" si="31">P70*G70</f>
        <v>0</v>
      </c>
      <c r="AC70" s="6">
        <v>6</v>
      </c>
      <c r="AD70" s="10">
        <f t="shared" si="26"/>
        <v>0</v>
      </c>
      <c r="AE70" s="1">
        <f t="shared" si="27"/>
        <v>0</v>
      </c>
      <c r="AF70" s="1">
        <f>VLOOKUP(A70,[1]Sheet!$A:$AI,34,0)</f>
        <v>10</v>
      </c>
      <c r="AG70" s="1">
        <f>VLOOKUP(A70,[1]Sheet!$A:$AI,35,0)</f>
        <v>130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111</v>
      </c>
      <c r="B71" s="1" t="s">
        <v>34</v>
      </c>
      <c r="C71" s="1">
        <v>55</v>
      </c>
      <c r="D71" s="1">
        <v>126</v>
      </c>
      <c r="E71" s="1">
        <v>69</v>
      </c>
      <c r="F71" s="1">
        <v>91</v>
      </c>
      <c r="G71" s="6">
        <v>0.2</v>
      </c>
      <c r="H71" s="1">
        <v>365</v>
      </c>
      <c r="I71" s="1" t="s">
        <v>35</v>
      </c>
      <c r="J71" s="1">
        <v>69</v>
      </c>
      <c r="K71" s="1">
        <f t="shared" si="29"/>
        <v>0</v>
      </c>
      <c r="L71" s="1"/>
      <c r="M71" s="1"/>
      <c r="N71" s="1">
        <v>60</v>
      </c>
      <c r="O71" s="1">
        <f t="shared" si="30"/>
        <v>13.8</v>
      </c>
      <c r="P71" s="5">
        <f t="shared" si="28"/>
        <v>42.200000000000017</v>
      </c>
      <c r="Q71" s="5">
        <f t="shared" si="25"/>
        <v>60</v>
      </c>
      <c r="R71" s="5"/>
      <c r="S71" s="1">
        <v>42.200000000000017</v>
      </c>
      <c r="T71" s="1">
        <f t="shared" ref="T71:T78" si="32">(F71+N71+Q71)/O71</f>
        <v>15.289855072463768</v>
      </c>
      <c r="U71" s="1">
        <f t="shared" ref="U71:U78" si="33">(F71+N71)/O71</f>
        <v>10.942028985507246</v>
      </c>
      <c r="V71" s="1">
        <v>17.600000000000001</v>
      </c>
      <c r="W71" s="1">
        <v>19.399999999999999</v>
      </c>
      <c r="X71" s="1">
        <v>14.8</v>
      </c>
      <c r="Y71" s="1">
        <v>11</v>
      </c>
      <c r="Z71" s="1">
        <v>11.8</v>
      </c>
      <c r="AA71" s="1"/>
      <c r="AB71" s="1">
        <f t="shared" si="31"/>
        <v>8.4400000000000031</v>
      </c>
      <c r="AC71" s="6">
        <v>6</v>
      </c>
      <c r="AD71" s="10">
        <f t="shared" si="26"/>
        <v>10</v>
      </c>
      <c r="AE71" s="1">
        <f t="shared" si="27"/>
        <v>12</v>
      </c>
      <c r="AF71" s="1">
        <f>VLOOKUP(A71,[1]Sheet!$A:$AI,34,0)</f>
        <v>10</v>
      </c>
      <c r="AG71" s="1">
        <f>VLOOKUP(A71,[1]Sheet!$A:$AI,35,0)</f>
        <v>130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25" t="s">
        <v>112</v>
      </c>
      <c r="B72" s="25" t="s">
        <v>34</v>
      </c>
      <c r="C72" s="25"/>
      <c r="D72" s="25"/>
      <c r="E72" s="25"/>
      <c r="F72" s="25"/>
      <c r="G72" s="26">
        <v>0</v>
      </c>
      <c r="H72" s="25">
        <v>180</v>
      </c>
      <c r="I72" s="25" t="s">
        <v>35</v>
      </c>
      <c r="J72" s="25"/>
      <c r="K72" s="25">
        <f t="shared" si="29"/>
        <v>0</v>
      </c>
      <c r="L72" s="25"/>
      <c r="M72" s="25"/>
      <c r="N72" s="25"/>
      <c r="O72" s="25">
        <f t="shared" si="30"/>
        <v>0</v>
      </c>
      <c r="P72" s="27"/>
      <c r="Q72" s="27"/>
      <c r="R72" s="27"/>
      <c r="S72" s="25"/>
      <c r="T72" s="25" t="e">
        <f t="shared" si="32"/>
        <v>#DIV/0!</v>
      </c>
      <c r="U72" s="25" t="e">
        <f t="shared" si="33"/>
        <v>#DIV/0!</v>
      </c>
      <c r="V72" s="25">
        <v>0</v>
      </c>
      <c r="W72" s="25">
        <v>0</v>
      </c>
      <c r="X72" s="25">
        <v>0</v>
      </c>
      <c r="Y72" s="25">
        <v>0</v>
      </c>
      <c r="Z72" s="25">
        <v>0</v>
      </c>
      <c r="AA72" s="25" t="s">
        <v>38</v>
      </c>
      <c r="AB72" s="25">
        <f t="shared" si="31"/>
        <v>0</v>
      </c>
      <c r="AC72" s="26">
        <v>0</v>
      </c>
      <c r="AD72" s="28"/>
      <c r="AE72" s="25"/>
      <c r="AF72" s="25">
        <f>VLOOKUP(A72,[1]Sheet!$A:$AI,34,0)</f>
        <v>14</v>
      </c>
      <c r="AG72" s="25">
        <f>VLOOKUP(A72,[1]Sheet!$A:$AI,35,0)</f>
        <v>70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25" t="s">
        <v>113</v>
      </c>
      <c r="B73" s="25" t="s">
        <v>34</v>
      </c>
      <c r="C73" s="25"/>
      <c r="D73" s="25"/>
      <c r="E73" s="25"/>
      <c r="F73" s="25"/>
      <c r="G73" s="26">
        <v>0</v>
      </c>
      <c r="H73" s="25">
        <v>180</v>
      </c>
      <c r="I73" s="25" t="s">
        <v>35</v>
      </c>
      <c r="J73" s="25"/>
      <c r="K73" s="25">
        <f t="shared" si="29"/>
        <v>0</v>
      </c>
      <c r="L73" s="25"/>
      <c r="M73" s="25"/>
      <c r="N73" s="25"/>
      <c r="O73" s="25">
        <f t="shared" si="30"/>
        <v>0</v>
      </c>
      <c r="P73" s="27"/>
      <c r="Q73" s="27"/>
      <c r="R73" s="27"/>
      <c r="S73" s="25"/>
      <c r="T73" s="25" t="e">
        <f t="shared" si="32"/>
        <v>#DIV/0!</v>
      </c>
      <c r="U73" s="25" t="e">
        <f t="shared" si="33"/>
        <v>#DIV/0!</v>
      </c>
      <c r="V73" s="25">
        <v>0</v>
      </c>
      <c r="W73" s="25">
        <v>0</v>
      </c>
      <c r="X73" s="25">
        <v>0</v>
      </c>
      <c r="Y73" s="25">
        <v>0</v>
      </c>
      <c r="Z73" s="25">
        <v>0</v>
      </c>
      <c r="AA73" s="25" t="s">
        <v>38</v>
      </c>
      <c r="AB73" s="25">
        <f t="shared" si="31"/>
        <v>0</v>
      </c>
      <c r="AC73" s="26">
        <v>0</v>
      </c>
      <c r="AD73" s="28"/>
      <c r="AE73" s="25"/>
      <c r="AF73" s="25">
        <f>VLOOKUP(A73,[1]Sheet!$A:$AI,34,0)</f>
        <v>14</v>
      </c>
      <c r="AG73" s="25">
        <f>VLOOKUP(A73,[1]Sheet!$A:$AI,35,0)</f>
        <v>70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114</v>
      </c>
      <c r="B74" s="1" t="s">
        <v>34</v>
      </c>
      <c r="C74" s="1">
        <v>1804</v>
      </c>
      <c r="D74" s="1">
        <v>1015</v>
      </c>
      <c r="E74" s="1">
        <v>1386</v>
      </c>
      <c r="F74" s="1">
        <v>1179</v>
      </c>
      <c r="G74" s="6">
        <v>0.25</v>
      </c>
      <c r="H74" s="1">
        <v>180</v>
      </c>
      <c r="I74" s="1" t="s">
        <v>35</v>
      </c>
      <c r="J74" s="1">
        <v>1359</v>
      </c>
      <c r="K74" s="1">
        <f t="shared" si="29"/>
        <v>27</v>
      </c>
      <c r="L74" s="1"/>
      <c r="M74" s="1"/>
      <c r="N74" s="1">
        <v>840</v>
      </c>
      <c r="O74" s="1">
        <f t="shared" si="30"/>
        <v>277.2</v>
      </c>
      <c r="P74" s="5">
        <f t="shared" ref="P74:P75" si="34">13*O74-N74-F74</f>
        <v>1584.6</v>
      </c>
      <c r="Q74" s="5">
        <f t="shared" ref="Q74:Q78" si="35">AD74*AC74</f>
        <v>1512</v>
      </c>
      <c r="R74" s="5"/>
      <c r="S74" s="1">
        <v>1861.7999999999997</v>
      </c>
      <c r="T74" s="1">
        <f t="shared" si="32"/>
        <v>12.738095238095239</v>
      </c>
      <c r="U74" s="1">
        <f t="shared" si="33"/>
        <v>7.283549783549784</v>
      </c>
      <c r="V74" s="1">
        <v>244.6</v>
      </c>
      <c r="W74" s="1">
        <v>240.4</v>
      </c>
      <c r="X74" s="1">
        <v>301.8</v>
      </c>
      <c r="Y74" s="1">
        <v>227.2</v>
      </c>
      <c r="Z74" s="1">
        <v>295.8</v>
      </c>
      <c r="AA74" s="1"/>
      <c r="AB74" s="1">
        <f t="shared" si="31"/>
        <v>396.15</v>
      </c>
      <c r="AC74" s="6">
        <v>12</v>
      </c>
      <c r="AD74" s="10">
        <f t="shared" si="26"/>
        <v>126</v>
      </c>
      <c r="AE74" s="1">
        <f t="shared" ref="AE74:AE78" si="36">AD74*AC74*G74</f>
        <v>378</v>
      </c>
      <c r="AF74" s="1">
        <f>VLOOKUP(A74,[1]Sheet!$A:$AI,34,0)</f>
        <v>14</v>
      </c>
      <c r="AG74" s="1">
        <f>VLOOKUP(A74,[1]Sheet!$A:$AI,35,0)</f>
        <v>70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115</v>
      </c>
      <c r="B75" s="1" t="s">
        <v>34</v>
      </c>
      <c r="C75" s="1">
        <v>1588</v>
      </c>
      <c r="D75" s="1">
        <v>1513</v>
      </c>
      <c r="E75" s="1">
        <v>1415</v>
      </c>
      <c r="F75" s="1">
        <v>1440</v>
      </c>
      <c r="G75" s="6">
        <v>0.25</v>
      </c>
      <c r="H75" s="1">
        <v>180</v>
      </c>
      <c r="I75" s="1" t="s">
        <v>35</v>
      </c>
      <c r="J75" s="1">
        <v>1396</v>
      </c>
      <c r="K75" s="1">
        <f t="shared" si="29"/>
        <v>19</v>
      </c>
      <c r="L75" s="1"/>
      <c r="M75" s="1"/>
      <c r="N75" s="1">
        <v>168</v>
      </c>
      <c r="O75" s="1">
        <f t="shared" si="30"/>
        <v>283</v>
      </c>
      <c r="P75" s="5">
        <f t="shared" si="34"/>
        <v>2071</v>
      </c>
      <c r="Q75" s="5">
        <f t="shared" si="35"/>
        <v>2016</v>
      </c>
      <c r="R75" s="5"/>
      <c r="S75" s="1">
        <v>2354</v>
      </c>
      <c r="T75" s="1">
        <f t="shared" si="32"/>
        <v>12.80565371024735</v>
      </c>
      <c r="U75" s="1">
        <f t="shared" si="33"/>
        <v>5.6819787985865728</v>
      </c>
      <c r="V75" s="1">
        <v>222.2</v>
      </c>
      <c r="W75" s="1">
        <v>250.2</v>
      </c>
      <c r="X75" s="1">
        <v>283.2</v>
      </c>
      <c r="Y75" s="1">
        <v>185.4</v>
      </c>
      <c r="Z75" s="1">
        <v>264.39999999999998</v>
      </c>
      <c r="AA75" s="1"/>
      <c r="AB75" s="1">
        <f t="shared" si="31"/>
        <v>517.75</v>
      </c>
      <c r="AC75" s="6">
        <v>12</v>
      </c>
      <c r="AD75" s="10">
        <f t="shared" si="26"/>
        <v>168</v>
      </c>
      <c r="AE75" s="1">
        <f t="shared" si="36"/>
        <v>504</v>
      </c>
      <c r="AF75" s="1">
        <f>VLOOKUP(A75,[1]Sheet!$A:$AI,34,0)</f>
        <v>14</v>
      </c>
      <c r="AG75" s="1">
        <f>VLOOKUP(A75,[1]Sheet!$A:$AI,35,0)</f>
        <v>70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116</v>
      </c>
      <c r="B76" s="1" t="s">
        <v>45</v>
      </c>
      <c r="C76" s="1">
        <v>275.39999999999998</v>
      </c>
      <c r="D76" s="1"/>
      <c r="E76" s="1">
        <v>62.1</v>
      </c>
      <c r="F76" s="1">
        <v>213.3</v>
      </c>
      <c r="G76" s="6">
        <v>1</v>
      </c>
      <c r="H76" s="1">
        <v>180</v>
      </c>
      <c r="I76" s="1" t="s">
        <v>35</v>
      </c>
      <c r="J76" s="1">
        <v>62.1</v>
      </c>
      <c r="K76" s="1">
        <f t="shared" si="29"/>
        <v>0</v>
      </c>
      <c r="L76" s="1"/>
      <c r="M76" s="1"/>
      <c r="N76" s="1">
        <v>0</v>
      </c>
      <c r="O76" s="1">
        <f t="shared" si="30"/>
        <v>12.42</v>
      </c>
      <c r="P76" s="5"/>
      <c r="Q76" s="5">
        <f t="shared" si="35"/>
        <v>0</v>
      </c>
      <c r="R76" s="5"/>
      <c r="S76" s="1"/>
      <c r="T76" s="1">
        <f t="shared" si="32"/>
        <v>17.173913043478262</v>
      </c>
      <c r="U76" s="1">
        <f t="shared" si="33"/>
        <v>17.173913043478262</v>
      </c>
      <c r="V76" s="1">
        <v>4.8600000000000003</v>
      </c>
      <c r="W76" s="1">
        <v>2.16</v>
      </c>
      <c r="X76" s="1">
        <v>13.5</v>
      </c>
      <c r="Y76" s="1">
        <v>26.46</v>
      </c>
      <c r="Z76" s="1">
        <v>2.7</v>
      </c>
      <c r="AA76" s="23" t="s">
        <v>47</v>
      </c>
      <c r="AB76" s="1">
        <f t="shared" si="31"/>
        <v>0</v>
      </c>
      <c r="AC76" s="6">
        <v>2.7</v>
      </c>
      <c r="AD76" s="10">
        <f t="shared" si="26"/>
        <v>0</v>
      </c>
      <c r="AE76" s="1">
        <f t="shared" si="36"/>
        <v>0</v>
      </c>
      <c r="AF76" s="1">
        <f>VLOOKUP(A76,[1]Sheet!$A:$AI,34,0)</f>
        <v>14</v>
      </c>
      <c r="AG76" s="1">
        <f>VLOOKUP(A76,[1]Sheet!$A:$AI,35,0)</f>
        <v>126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117</v>
      </c>
      <c r="B77" s="1" t="s">
        <v>45</v>
      </c>
      <c r="C77" s="1">
        <v>1020</v>
      </c>
      <c r="D77" s="1">
        <v>725</v>
      </c>
      <c r="E77" s="1">
        <v>1015</v>
      </c>
      <c r="F77" s="1">
        <v>565</v>
      </c>
      <c r="G77" s="6">
        <v>1</v>
      </c>
      <c r="H77" s="1">
        <v>180</v>
      </c>
      <c r="I77" s="1" t="s">
        <v>35</v>
      </c>
      <c r="J77" s="1">
        <v>1015</v>
      </c>
      <c r="K77" s="1">
        <f t="shared" si="29"/>
        <v>0</v>
      </c>
      <c r="L77" s="1"/>
      <c r="M77" s="1"/>
      <c r="N77" s="1">
        <v>1200</v>
      </c>
      <c r="O77" s="1">
        <f t="shared" si="30"/>
        <v>203</v>
      </c>
      <c r="P77" s="5">
        <f>13*O77-N77-F77</f>
        <v>874</v>
      </c>
      <c r="Q77" s="5">
        <f t="shared" si="35"/>
        <v>900</v>
      </c>
      <c r="R77" s="5"/>
      <c r="S77" s="1">
        <v>1077</v>
      </c>
      <c r="T77" s="1">
        <f t="shared" si="32"/>
        <v>13.128078817733989</v>
      </c>
      <c r="U77" s="1">
        <f t="shared" si="33"/>
        <v>8.6945812807881779</v>
      </c>
      <c r="V77" s="1">
        <v>198</v>
      </c>
      <c r="W77" s="1">
        <v>159</v>
      </c>
      <c r="X77" s="1">
        <v>199</v>
      </c>
      <c r="Y77" s="1">
        <v>147</v>
      </c>
      <c r="Z77" s="1">
        <v>168</v>
      </c>
      <c r="AA77" s="1"/>
      <c r="AB77" s="1">
        <f t="shared" si="31"/>
        <v>874</v>
      </c>
      <c r="AC77" s="6">
        <v>5</v>
      </c>
      <c r="AD77" s="10">
        <f t="shared" si="26"/>
        <v>180</v>
      </c>
      <c r="AE77" s="1">
        <f t="shared" si="36"/>
        <v>900</v>
      </c>
      <c r="AF77" s="1">
        <f>VLOOKUP(A77,[1]Sheet!$A:$AI,34,0)</f>
        <v>12</v>
      </c>
      <c r="AG77" s="1">
        <f>VLOOKUP(A77,[1]Sheet!$A:$AI,35,0)</f>
        <v>84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118</v>
      </c>
      <c r="B78" s="1" t="s">
        <v>34</v>
      </c>
      <c r="C78" s="1">
        <v>959</v>
      </c>
      <c r="D78" s="1"/>
      <c r="E78" s="1">
        <v>441</v>
      </c>
      <c r="F78" s="1">
        <v>473</v>
      </c>
      <c r="G78" s="6">
        <v>0.14000000000000001</v>
      </c>
      <c r="H78" s="1">
        <v>180</v>
      </c>
      <c r="I78" s="1" t="s">
        <v>35</v>
      </c>
      <c r="J78" s="1">
        <v>421</v>
      </c>
      <c r="K78" s="1">
        <f t="shared" si="29"/>
        <v>20</v>
      </c>
      <c r="L78" s="1"/>
      <c r="M78" s="1"/>
      <c r="N78" s="1">
        <v>792</v>
      </c>
      <c r="O78" s="1">
        <f t="shared" si="30"/>
        <v>88.2</v>
      </c>
      <c r="P78" s="5"/>
      <c r="Q78" s="5">
        <f t="shared" si="35"/>
        <v>0</v>
      </c>
      <c r="R78" s="5"/>
      <c r="S78" s="1"/>
      <c r="T78" s="1">
        <f t="shared" si="32"/>
        <v>14.342403628117914</v>
      </c>
      <c r="U78" s="1">
        <f t="shared" si="33"/>
        <v>14.342403628117914</v>
      </c>
      <c r="V78" s="1">
        <v>117.4</v>
      </c>
      <c r="W78" s="1">
        <v>79.8</v>
      </c>
      <c r="X78" s="1">
        <v>143.4</v>
      </c>
      <c r="Y78" s="1">
        <v>36.4</v>
      </c>
      <c r="Z78" s="1">
        <v>134.19999999999999</v>
      </c>
      <c r="AA78" s="1"/>
      <c r="AB78" s="1">
        <f t="shared" si="31"/>
        <v>0</v>
      </c>
      <c r="AC78" s="6">
        <v>22</v>
      </c>
      <c r="AD78" s="10">
        <f t="shared" si="26"/>
        <v>0</v>
      </c>
      <c r="AE78" s="1">
        <f t="shared" si="36"/>
        <v>0</v>
      </c>
      <c r="AF78" s="1">
        <f>VLOOKUP(A78,[1]Sheet!$A:$AI,34,0)</f>
        <v>12</v>
      </c>
      <c r="AG78" s="1">
        <f>VLOOKUP(A78,[1]Sheet!$A:$AI,35,0)</f>
        <v>84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6"/>
      <c r="AD79" s="10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6"/>
      <c r="AD80" s="10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10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0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10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G78" xr:uid="{D80A6482-92F5-4DC4-95E3-5ED7337B792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2024-08-29T09:30:22Z</dcterms:created>
  <dcterms:modified xsi:type="dcterms:W3CDTF">2024-08-30T08:22:07Z</dcterms:modified>
</cp:coreProperties>
</file>