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D918A82-5936-427A-AD10-CFCA37A21F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N535" i="1"/>
  <c r="BM535" i="1"/>
  <c r="Z535" i="1"/>
  <c r="Y535" i="1"/>
  <c r="BP535" i="1" s="1"/>
  <c r="BP534" i="1"/>
  <c r="BO534" i="1"/>
  <c r="BN534" i="1"/>
  <c r="BM534" i="1"/>
  <c r="Z534" i="1"/>
  <c r="Y534" i="1"/>
  <c r="X530" i="1"/>
  <c r="X529" i="1"/>
  <c r="BO528" i="1"/>
  <c r="BM528" i="1"/>
  <c r="Y528" i="1"/>
  <c r="Y529" i="1" s="1"/>
  <c r="P528" i="1"/>
  <c r="X526" i="1"/>
  <c r="X525" i="1"/>
  <c r="BO524" i="1"/>
  <c r="BM524" i="1"/>
  <c r="Y524" i="1"/>
  <c r="BP524" i="1" s="1"/>
  <c r="P524" i="1"/>
  <c r="BP523" i="1"/>
  <c r="BO523" i="1"/>
  <c r="BN523" i="1"/>
  <c r="BM523" i="1"/>
  <c r="Z523" i="1"/>
  <c r="Y523" i="1"/>
  <c r="P523" i="1"/>
  <c r="BO522" i="1"/>
  <c r="BM522" i="1"/>
  <c r="Y522" i="1"/>
  <c r="Y525" i="1" s="1"/>
  <c r="P522" i="1"/>
  <c r="X520" i="1"/>
  <c r="X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BP516" i="1" s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P514" i="1"/>
  <c r="BP513" i="1"/>
  <c r="BO513" i="1"/>
  <c r="BN513" i="1"/>
  <c r="BM513" i="1"/>
  <c r="Z513" i="1"/>
  <c r="Y513" i="1"/>
  <c r="Y519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N380" i="1"/>
  <c r="BM380" i="1"/>
  <c r="Z380" i="1"/>
  <c r="Y380" i="1"/>
  <c r="BP380" i="1" s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V599" i="1" s="1"/>
  <c r="P361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Y357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BO347" i="1"/>
  <c r="BM347" i="1"/>
  <c r="Y347" i="1"/>
  <c r="Y351" i="1" s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BP334" i="1" s="1"/>
  <c r="P334" i="1"/>
  <c r="BP333" i="1"/>
  <c r="BO333" i="1"/>
  <c r="BN333" i="1"/>
  <c r="BM333" i="1"/>
  <c r="Z333" i="1"/>
  <c r="Y333" i="1"/>
  <c r="P333" i="1"/>
  <c r="BO332" i="1"/>
  <c r="BM332" i="1"/>
  <c r="Y332" i="1"/>
  <c r="Y339" i="1" s="1"/>
  <c r="P332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Y329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BP316" i="1" s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Y311" i="1" s="1"/>
  <c r="P308" i="1"/>
  <c r="X306" i="1"/>
  <c r="X305" i="1"/>
  <c r="BO304" i="1"/>
  <c r="BM304" i="1"/>
  <c r="Y304" i="1"/>
  <c r="T599" i="1" s="1"/>
  <c r="P304" i="1"/>
  <c r="X301" i="1"/>
  <c r="X300" i="1"/>
  <c r="BO299" i="1"/>
  <c r="BM299" i="1"/>
  <c r="Y299" i="1"/>
  <c r="S599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R599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Q599" i="1" s="1"/>
  <c r="P283" i="1"/>
  <c r="X280" i="1"/>
  <c r="X279" i="1"/>
  <c r="BO278" i="1"/>
  <c r="BM278" i="1"/>
  <c r="Y278" i="1"/>
  <c r="P599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O599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K599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0" i="1" s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Y232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N212" i="1"/>
  <c r="BM212" i="1"/>
  <c r="Z212" i="1"/>
  <c r="Y212" i="1"/>
  <c r="BP212" i="1" s="1"/>
  <c r="P212" i="1"/>
  <c r="BO211" i="1"/>
  <c r="BM211" i="1"/>
  <c r="Y211" i="1"/>
  <c r="Y218" i="1" s="1"/>
  <c r="P211" i="1"/>
  <c r="BP210" i="1"/>
  <c r="BO210" i="1"/>
  <c r="BN210" i="1"/>
  <c r="BM210" i="1"/>
  <c r="Z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3" i="1"/>
  <c r="X202" i="1"/>
  <c r="BO201" i="1"/>
  <c r="BM201" i="1"/>
  <c r="Y201" i="1"/>
  <c r="Y203" i="1" s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I599" i="1" s="1"/>
  <c r="P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599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2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Y132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3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N43" i="1"/>
  <c r="BM43" i="1"/>
  <c r="Z43" i="1"/>
  <c r="Z44" i="1" s="1"/>
  <c r="Y43" i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89" i="1" s="1"/>
  <c r="X23" i="1"/>
  <c r="X593" i="1" s="1"/>
  <c r="BO22" i="1"/>
  <c r="X591" i="1" s="1"/>
  <c r="BM22" i="1"/>
  <c r="X590" i="1" s="1"/>
  <c r="X592" i="1" s="1"/>
  <c r="Y22" i="1"/>
  <c r="B599" i="1" s="1"/>
  <c r="P22" i="1"/>
  <c r="H10" i="1"/>
  <c r="A9" i="1"/>
  <c r="F10" i="1" s="1"/>
  <c r="D7" i="1"/>
  <c r="Q6" i="1"/>
  <c r="P2" i="1"/>
  <c r="H9" i="1" l="1"/>
  <c r="A10" i="1"/>
  <c r="Y24" i="1"/>
  <c r="Z26" i="1"/>
  <c r="BN26" i="1"/>
  <c r="BP26" i="1"/>
  <c r="Z28" i="1"/>
  <c r="BN28" i="1"/>
  <c r="Z30" i="1"/>
  <c r="BN30" i="1"/>
  <c r="Z34" i="1"/>
  <c r="BN34" i="1"/>
  <c r="Y37" i="1"/>
  <c r="Y44" i="1"/>
  <c r="BP43" i="1"/>
  <c r="Y45" i="1"/>
  <c r="Y48" i="1"/>
  <c r="BP47" i="1"/>
  <c r="BN47" i="1"/>
  <c r="Z47" i="1"/>
  <c r="Z48" i="1" s="1"/>
  <c r="Y49" i="1"/>
  <c r="C599" i="1"/>
  <c r="Y60" i="1"/>
  <c r="BP53" i="1"/>
  <c r="BN53" i="1"/>
  <c r="Z53" i="1"/>
  <c r="BP57" i="1"/>
  <c r="BN57" i="1"/>
  <c r="Z57" i="1"/>
  <c r="Y64" i="1"/>
  <c r="BP71" i="1"/>
  <c r="BN71" i="1"/>
  <c r="Z71" i="1"/>
  <c r="BP84" i="1"/>
  <c r="BN84" i="1"/>
  <c r="Z84" i="1"/>
  <c r="Z89" i="1" s="1"/>
  <c r="BP88" i="1"/>
  <c r="BN88" i="1"/>
  <c r="Z88" i="1"/>
  <c r="Y90" i="1"/>
  <c r="Y95" i="1"/>
  <c r="BP92" i="1"/>
  <c r="BN92" i="1"/>
  <c r="Z92" i="1"/>
  <c r="Z94" i="1" s="1"/>
  <c r="Y107" i="1"/>
  <c r="BP105" i="1"/>
  <c r="BN105" i="1"/>
  <c r="Z105" i="1"/>
  <c r="Z107" i="1" s="1"/>
  <c r="F9" i="1"/>
  <c r="J9" i="1"/>
  <c r="Z22" i="1"/>
  <c r="Z23" i="1" s="1"/>
  <c r="BN22" i="1"/>
  <c r="BP22" i="1"/>
  <c r="Y23" i="1"/>
  <c r="BP55" i="1"/>
  <c r="BN55" i="1"/>
  <c r="Z55" i="1"/>
  <c r="Y59" i="1"/>
  <c r="BP63" i="1"/>
  <c r="BN63" i="1"/>
  <c r="Z63" i="1"/>
  <c r="Z64" i="1" s="1"/>
  <c r="Y65" i="1"/>
  <c r="BP69" i="1"/>
  <c r="BN69" i="1"/>
  <c r="Z69" i="1"/>
  <c r="Z75" i="1" s="1"/>
  <c r="BP74" i="1"/>
  <c r="BN74" i="1"/>
  <c r="Z74" i="1"/>
  <c r="Y76" i="1"/>
  <c r="Y81" i="1"/>
  <c r="BP78" i="1"/>
  <c r="BN78" i="1"/>
  <c r="Z78" i="1"/>
  <c r="Z80" i="1" s="1"/>
  <c r="BP86" i="1"/>
  <c r="BN86" i="1"/>
  <c r="Z86" i="1"/>
  <c r="Y94" i="1"/>
  <c r="Z100" i="1"/>
  <c r="BP98" i="1"/>
  <c r="BN98" i="1"/>
  <c r="Z98" i="1"/>
  <c r="D599" i="1"/>
  <c r="Y75" i="1"/>
  <c r="E599" i="1"/>
  <c r="Y108" i="1"/>
  <c r="Z111" i="1"/>
  <c r="Z115" i="1" s="1"/>
  <c r="BN111" i="1"/>
  <c r="BP111" i="1"/>
  <c r="Z113" i="1"/>
  <c r="BN113" i="1"/>
  <c r="F599" i="1"/>
  <c r="Z120" i="1"/>
  <c r="Z124" i="1" s="1"/>
  <c r="BN120" i="1"/>
  <c r="BP120" i="1"/>
  <c r="Z122" i="1"/>
  <c r="BN122" i="1"/>
  <c r="Y125" i="1"/>
  <c r="Z129" i="1"/>
  <c r="Z132" i="1" s="1"/>
  <c r="BN129" i="1"/>
  <c r="BP129" i="1"/>
  <c r="Z136" i="1"/>
  <c r="Z141" i="1" s="1"/>
  <c r="BN136" i="1"/>
  <c r="BP136" i="1"/>
  <c r="Z138" i="1"/>
  <c r="BN138" i="1"/>
  <c r="Z140" i="1"/>
  <c r="BN140" i="1"/>
  <c r="Z144" i="1"/>
  <c r="Z146" i="1" s="1"/>
  <c r="BN144" i="1"/>
  <c r="BP144" i="1"/>
  <c r="Y147" i="1"/>
  <c r="G599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Z188" i="1"/>
  <c r="Z196" i="1" s="1"/>
  <c r="BN188" i="1"/>
  <c r="BP188" i="1"/>
  <c r="Z190" i="1"/>
  <c r="BN190" i="1"/>
  <c r="Z192" i="1"/>
  <c r="BN192" i="1"/>
  <c r="Z194" i="1"/>
  <c r="BN194" i="1"/>
  <c r="Y197" i="1"/>
  <c r="J599" i="1"/>
  <c r="Z201" i="1"/>
  <c r="Z202" i="1" s="1"/>
  <c r="BN201" i="1"/>
  <c r="BP201" i="1"/>
  <c r="Y202" i="1"/>
  <c r="Z205" i="1"/>
  <c r="Z207" i="1" s="1"/>
  <c r="BN205" i="1"/>
  <c r="BP205" i="1"/>
  <c r="Y208" i="1"/>
  <c r="Y219" i="1"/>
  <c r="Z211" i="1"/>
  <c r="BN211" i="1"/>
  <c r="BP211" i="1"/>
  <c r="BP216" i="1"/>
  <c r="BN216" i="1"/>
  <c r="Z216" i="1"/>
  <c r="Z387" i="1"/>
  <c r="Y170" i="1"/>
  <c r="Y196" i="1"/>
  <c r="Z218" i="1"/>
  <c r="BP214" i="1"/>
  <c r="BN214" i="1"/>
  <c r="Z214" i="1"/>
  <c r="Z222" i="1"/>
  <c r="BN222" i="1"/>
  <c r="Z224" i="1"/>
  <c r="BN224" i="1"/>
  <c r="Z226" i="1"/>
  <c r="BN226" i="1"/>
  <c r="Z228" i="1"/>
  <c r="BN228" i="1"/>
  <c r="Z230" i="1"/>
  <c r="BN230" i="1"/>
  <c r="Y233" i="1"/>
  <c r="Y241" i="1"/>
  <c r="Y252" i="1"/>
  <c r="Y265" i="1"/>
  <c r="Y275" i="1"/>
  <c r="Y280" i="1"/>
  <c r="Y287" i="1"/>
  <c r="Y296" i="1"/>
  <c r="Y301" i="1"/>
  <c r="Y306" i="1"/>
  <c r="Y310" i="1"/>
  <c r="Y322" i="1"/>
  <c r="Y330" i="1"/>
  <c r="Y338" i="1"/>
  <c r="Y344" i="1"/>
  <c r="Y352" i="1"/>
  <c r="Y358" i="1"/>
  <c r="Y363" i="1"/>
  <c r="Y369" i="1"/>
  <c r="W599" i="1"/>
  <c r="Y383" i="1"/>
  <c r="Y382" i="1"/>
  <c r="BP386" i="1"/>
  <c r="BN386" i="1"/>
  <c r="Z386" i="1"/>
  <c r="Y388" i="1"/>
  <c r="Y393" i="1"/>
  <c r="BP390" i="1"/>
  <c r="BN390" i="1"/>
  <c r="Z390" i="1"/>
  <c r="Y407" i="1"/>
  <c r="BP402" i="1"/>
  <c r="BN402" i="1"/>
  <c r="Z402" i="1"/>
  <c r="X599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Z599" i="1"/>
  <c r="Y467" i="1"/>
  <c r="BP466" i="1"/>
  <c r="BN466" i="1"/>
  <c r="Z466" i="1"/>
  <c r="Z467" i="1" s="1"/>
  <c r="Y468" i="1"/>
  <c r="Y477" i="1"/>
  <c r="BP470" i="1"/>
  <c r="BN470" i="1"/>
  <c r="Z470" i="1"/>
  <c r="BP474" i="1"/>
  <c r="BN474" i="1"/>
  <c r="Z474" i="1"/>
  <c r="BP498" i="1"/>
  <c r="BN498" i="1"/>
  <c r="Z498" i="1"/>
  <c r="Z505" i="1" s="1"/>
  <c r="BP502" i="1"/>
  <c r="BN502" i="1"/>
  <c r="Z502" i="1"/>
  <c r="Z231" i="1"/>
  <c r="Z232" i="1" s="1"/>
  <c r="BN231" i="1"/>
  <c r="Z235" i="1"/>
  <c r="Z240" i="1" s="1"/>
  <c r="BN235" i="1"/>
  <c r="BP235" i="1"/>
  <c r="Z237" i="1"/>
  <c r="BN237" i="1"/>
  <c r="Z239" i="1"/>
  <c r="BN239" i="1"/>
  <c r="Z244" i="1"/>
  <c r="BN244" i="1"/>
  <c r="BP244" i="1"/>
  <c r="Z246" i="1"/>
  <c r="BN246" i="1"/>
  <c r="Z248" i="1"/>
  <c r="BN248" i="1"/>
  <c r="Z250" i="1"/>
  <c r="BN250" i="1"/>
  <c r="Y253" i="1"/>
  <c r="M599" i="1"/>
  <c r="Z257" i="1"/>
  <c r="Z264" i="1" s="1"/>
  <c r="BN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Z278" i="1"/>
  <c r="Z279" i="1" s="1"/>
  <c r="BN278" i="1"/>
  <c r="BP278" i="1"/>
  <c r="Y279" i="1"/>
  <c r="Z283" i="1"/>
  <c r="BN283" i="1"/>
  <c r="BP283" i="1"/>
  <c r="Z285" i="1"/>
  <c r="BN285" i="1"/>
  <c r="Y286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BN304" i="1"/>
  <c r="BP304" i="1"/>
  <c r="Y305" i="1"/>
  <c r="Z308" i="1"/>
  <c r="Z310" i="1" s="1"/>
  <c r="BN308" i="1"/>
  <c r="BP308" i="1"/>
  <c r="U599" i="1"/>
  <c r="Z315" i="1"/>
  <c r="Z322" i="1" s="1"/>
  <c r="BN315" i="1"/>
  <c r="Z316" i="1"/>
  <c r="BN316" i="1"/>
  <c r="Z318" i="1"/>
  <c r="BN318" i="1"/>
  <c r="Z320" i="1"/>
  <c r="BN320" i="1"/>
  <c r="Y323" i="1"/>
  <c r="Z326" i="1"/>
  <c r="Z329" i="1" s="1"/>
  <c r="BN326" i="1"/>
  <c r="Z328" i="1"/>
  <c r="BN328" i="1"/>
  <c r="Z332" i="1"/>
  <c r="Z338" i="1" s="1"/>
  <c r="BN332" i="1"/>
  <c r="BP332" i="1"/>
  <c r="Z334" i="1"/>
  <c r="BN334" i="1"/>
  <c r="Z336" i="1"/>
  <c r="BN336" i="1"/>
  <c r="Z342" i="1"/>
  <c r="Z344" i="1" s="1"/>
  <c r="BN342" i="1"/>
  <c r="Z347" i="1"/>
  <c r="BN347" i="1"/>
  <c r="BP347" i="1"/>
  <c r="Z348" i="1"/>
  <c r="BN348" i="1"/>
  <c r="Z350" i="1"/>
  <c r="BN350" i="1"/>
  <c r="Z354" i="1"/>
  <c r="Z357" i="1" s="1"/>
  <c r="BN354" i="1"/>
  <c r="BP354" i="1"/>
  <c r="Z356" i="1"/>
  <c r="BN356" i="1"/>
  <c r="Z361" i="1"/>
  <c r="Z362" i="1" s="1"/>
  <c r="BN361" i="1"/>
  <c r="BP361" i="1"/>
  <c r="Y362" i="1"/>
  <c r="Z365" i="1"/>
  <c r="BN365" i="1"/>
  <c r="BP365" i="1"/>
  <c r="Z367" i="1"/>
  <c r="BN367" i="1"/>
  <c r="Z373" i="1"/>
  <c r="Z382" i="1" s="1"/>
  <c r="BN373" i="1"/>
  <c r="BP373" i="1"/>
  <c r="Z375" i="1"/>
  <c r="BN375" i="1"/>
  <c r="Z377" i="1"/>
  <c r="BN377" i="1"/>
  <c r="Z379" i="1"/>
  <c r="BN379" i="1"/>
  <c r="Y387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2" i="1"/>
  <c r="BN472" i="1"/>
  <c r="Z472" i="1"/>
  <c r="Y476" i="1"/>
  <c r="BP485" i="1"/>
  <c r="BN485" i="1"/>
  <c r="Z485" i="1"/>
  <c r="Z487" i="1" s="1"/>
  <c r="BP500" i="1"/>
  <c r="BN500" i="1"/>
  <c r="Z500" i="1"/>
  <c r="BP504" i="1"/>
  <c r="BN504" i="1"/>
  <c r="Z504" i="1"/>
  <c r="Y506" i="1"/>
  <c r="Y511" i="1"/>
  <c r="BP508" i="1"/>
  <c r="BN508" i="1"/>
  <c r="Z508" i="1"/>
  <c r="Z510" i="1" s="1"/>
  <c r="Y520" i="1"/>
  <c r="Y526" i="1"/>
  <c r="Y530" i="1"/>
  <c r="BP536" i="1"/>
  <c r="BN536" i="1"/>
  <c r="Z536" i="1"/>
  <c r="Z541" i="1" s="1"/>
  <c r="BP538" i="1"/>
  <c r="BN538" i="1"/>
  <c r="Z538" i="1"/>
  <c r="BP540" i="1"/>
  <c r="BN540" i="1"/>
  <c r="Z540" i="1"/>
  <c r="Y542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AB599" i="1"/>
  <c r="AA599" i="1"/>
  <c r="Y488" i="1"/>
  <c r="AC599" i="1"/>
  <c r="Y505" i="1"/>
  <c r="Z514" i="1"/>
  <c r="Z519" i="1" s="1"/>
  <c r="BN514" i="1"/>
  <c r="Z516" i="1"/>
  <c r="BN516" i="1"/>
  <c r="Z518" i="1"/>
  <c r="BN518" i="1"/>
  <c r="Z522" i="1"/>
  <c r="Z525" i="1" s="1"/>
  <c r="BN522" i="1"/>
  <c r="BP522" i="1"/>
  <c r="Z524" i="1"/>
  <c r="BN524" i="1"/>
  <c r="Z528" i="1"/>
  <c r="Z529" i="1" s="1"/>
  <c r="BN528" i="1"/>
  <c r="BP528" i="1"/>
  <c r="Y541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Z569" i="1" s="1"/>
  <c r="BP567" i="1"/>
  <c r="BN567" i="1"/>
  <c r="Z567" i="1"/>
  <c r="AE599" i="1"/>
  <c r="AD599" i="1"/>
  <c r="Y576" i="1"/>
  <c r="Z557" i="1" l="1"/>
  <c r="Z368" i="1"/>
  <c r="Z351" i="1"/>
  <c r="Z295" i="1"/>
  <c r="Z286" i="1"/>
  <c r="Z274" i="1"/>
  <c r="Z252" i="1"/>
  <c r="Z476" i="1"/>
  <c r="Z453" i="1"/>
  <c r="Y591" i="1"/>
  <c r="Y589" i="1"/>
  <c r="Z419" i="1"/>
  <c r="Z406" i="1"/>
  <c r="Z393" i="1"/>
  <c r="Y593" i="1"/>
  <c r="Y590" i="1"/>
  <c r="Y592" i="1" s="1"/>
  <c r="Z59" i="1"/>
  <c r="Z36" i="1"/>
  <c r="Z594" i="1" s="1"/>
</calcChain>
</file>

<file path=xl/sharedStrings.xml><?xml version="1.0" encoding="utf-8"?>
<sst xmlns="http://schemas.openxmlformats.org/spreadsheetml/2006/main" count="2426" uniqueCount="771">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</sst>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9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83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9" customWidth="1"/>
    <col min="19" max="19" width="6.140625" style="3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9" customWidth="1"/>
    <col min="25" max="25" width="11" style="369" customWidth="1"/>
    <col min="26" max="26" width="10" style="369" customWidth="1"/>
    <col min="27" max="27" width="11.5703125" style="369" customWidth="1"/>
    <col min="28" max="28" width="10.42578125" style="369" customWidth="1"/>
    <col min="29" max="29" width="30" style="3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9" customWidth="1"/>
    <col min="34" max="34" width="9.140625" style="369" customWidth="1"/>
    <col min="35" max="16384" width="9.140625" style="369"/>
  </cols>
  <sheetData>
    <row r="1" spans="1:32" s="373" customFormat="1" ht="45" customHeight="1" x14ac:dyDescent="0.2">
      <c r="A1" s="41"/>
      <c r="B1" s="41"/>
      <c r="C1" s="41"/>
      <c r="D1" s="465" t="s">
        <v>0</v>
      </c>
      <c r="E1" s="411"/>
      <c r="F1" s="411"/>
      <c r="G1" s="12" t="s">
        <v>1</v>
      </c>
      <c r="H1" s="465" t="s">
        <v>2</v>
      </c>
      <c r="I1" s="411"/>
      <c r="J1" s="411"/>
      <c r="K1" s="411"/>
      <c r="L1" s="411"/>
      <c r="M1" s="411"/>
      <c r="N1" s="411"/>
      <c r="O1" s="411"/>
      <c r="P1" s="411"/>
      <c r="Q1" s="411"/>
      <c r="R1" s="410" t="s">
        <v>3</v>
      </c>
      <c r="S1" s="411"/>
      <c r="T1" s="4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26" t="s">
        <v>8</v>
      </c>
      <c r="B5" s="527"/>
      <c r="C5" s="528"/>
      <c r="D5" s="469"/>
      <c r="E5" s="470"/>
      <c r="F5" s="718" t="s">
        <v>9</v>
      </c>
      <c r="G5" s="528"/>
      <c r="H5" s="469"/>
      <c r="I5" s="653"/>
      <c r="J5" s="653"/>
      <c r="K5" s="653"/>
      <c r="L5" s="653"/>
      <c r="M5" s="470"/>
      <c r="N5" s="58"/>
      <c r="P5" s="24" t="s">
        <v>10</v>
      </c>
      <c r="Q5" s="735">
        <v>45536</v>
      </c>
      <c r="R5" s="523"/>
      <c r="T5" s="571" t="s">
        <v>11</v>
      </c>
      <c r="U5" s="441"/>
      <c r="V5" s="572" t="s">
        <v>12</v>
      </c>
      <c r="W5" s="523"/>
      <c r="AB5" s="51"/>
      <c r="AC5" s="51"/>
      <c r="AD5" s="51"/>
      <c r="AE5" s="51"/>
    </row>
    <row r="6" spans="1:32" s="373" customFormat="1" ht="24" customHeight="1" x14ac:dyDescent="0.2">
      <c r="A6" s="526" t="s">
        <v>13</v>
      </c>
      <c r="B6" s="527"/>
      <c r="C6" s="528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3"/>
      <c r="N6" s="59"/>
      <c r="P6" s="24" t="s">
        <v>15</v>
      </c>
      <c r="Q6" s="749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8" t="s">
        <v>16</v>
      </c>
      <c r="U6" s="441"/>
      <c r="V6" s="639" t="s">
        <v>17</v>
      </c>
      <c r="W6" s="434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3"/>
      <c r="U7" s="441"/>
      <c r="V7" s="640"/>
      <c r="W7" s="641"/>
      <c r="AB7" s="51"/>
      <c r="AC7" s="51"/>
      <c r="AD7" s="51"/>
      <c r="AE7" s="51"/>
    </row>
    <row r="8" spans="1:32" s="373" customFormat="1" ht="25.5" customHeight="1" x14ac:dyDescent="0.2">
      <c r="A8" s="764" t="s">
        <v>18</v>
      </c>
      <c r="B8" s="399"/>
      <c r="C8" s="400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37">
        <v>0.41666666666666669</v>
      </c>
      <c r="R8" s="449"/>
      <c r="T8" s="393"/>
      <c r="U8" s="441"/>
      <c r="V8" s="640"/>
      <c r="W8" s="641"/>
      <c r="AB8" s="51"/>
      <c r="AC8" s="51"/>
      <c r="AD8" s="51"/>
      <c r="AE8" s="51"/>
    </row>
    <row r="9" spans="1:32" s="373" customFormat="1" ht="39.950000000000003" customHeight="1" x14ac:dyDescent="0.2">
      <c r="A9" s="5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4"/>
      <c r="E9" s="397"/>
      <c r="F9" s="5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5"/>
      <c r="P9" s="26" t="s">
        <v>20</v>
      </c>
      <c r="Q9" s="519"/>
      <c r="R9" s="520"/>
      <c r="T9" s="393"/>
      <c r="U9" s="441"/>
      <c r="V9" s="642"/>
      <c r="W9" s="643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4"/>
      <c r="E10" s="397"/>
      <c r="F10" s="5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0" t="str">
        <f>IFERROR(VLOOKUP($D$10,Proxy,2,FALSE),"")</f>
        <v/>
      </c>
      <c r="I10" s="393"/>
      <c r="J10" s="393"/>
      <c r="K10" s="393"/>
      <c r="L10" s="393"/>
      <c r="M10" s="393"/>
      <c r="N10" s="372"/>
      <c r="P10" s="26" t="s">
        <v>21</v>
      </c>
      <c r="Q10" s="579"/>
      <c r="R10" s="580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2"/>
      <c r="R11" s="523"/>
      <c r="U11" s="24" t="s">
        <v>26</v>
      </c>
      <c r="V11" s="683" t="s">
        <v>27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66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7"/>
      <c r="M12" s="528"/>
      <c r="N12" s="62"/>
      <c r="P12" s="24" t="s">
        <v>29</v>
      </c>
      <c r="Q12" s="537"/>
      <c r="R12" s="449"/>
      <c r="S12" s="23"/>
      <c r="U12" s="24"/>
      <c r="V12" s="411"/>
      <c r="W12" s="393"/>
      <c r="AB12" s="51"/>
      <c r="AC12" s="51"/>
      <c r="AD12" s="51"/>
      <c r="AE12" s="51"/>
    </row>
    <row r="13" spans="1:32" s="373" customFormat="1" ht="23.25" customHeight="1" x14ac:dyDescent="0.2">
      <c r="A13" s="566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7"/>
      <c r="M13" s="528"/>
      <c r="N13" s="62"/>
      <c r="O13" s="26"/>
      <c r="P13" s="26" t="s">
        <v>31</v>
      </c>
      <c r="Q13" s="683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66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7"/>
      <c r="M14" s="5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98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7"/>
      <c r="M15" s="528"/>
      <c r="N15" s="63"/>
      <c r="P15" s="555" t="s">
        <v>34</v>
      </c>
      <c r="Q15" s="411"/>
      <c r="R15" s="411"/>
      <c r="S15" s="411"/>
      <c r="T15" s="4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6"/>
      <c r="Q16" s="556"/>
      <c r="R16" s="556"/>
      <c r="S16" s="556"/>
      <c r="T16" s="5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2" t="s">
        <v>37</v>
      </c>
      <c r="D17" s="429" t="s">
        <v>38</v>
      </c>
      <c r="E17" s="495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494"/>
      <c r="R17" s="494"/>
      <c r="S17" s="494"/>
      <c r="T17" s="495"/>
      <c r="U17" s="760" t="s">
        <v>50</v>
      </c>
      <c r="V17" s="528"/>
      <c r="W17" s="429" t="s">
        <v>51</v>
      </c>
      <c r="X17" s="429" t="s">
        <v>52</v>
      </c>
      <c r="Y17" s="761" t="s">
        <v>53</v>
      </c>
      <c r="Z17" s="429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3"/>
      <c r="AF17" s="714"/>
      <c r="AG17" s="510"/>
      <c r="BD17" s="615" t="s">
        <v>59</v>
      </c>
    </row>
    <row r="18" spans="1:68" ht="14.25" customHeight="1" x14ac:dyDescent="0.2">
      <c r="A18" s="430"/>
      <c r="B18" s="430"/>
      <c r="C18" s="430"/>
      <c r="D18" s="496"/>
      <c r="E18" s="498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496"/>
      <c r="Q18" s="497"/>
      <c r="R18" s="497"/>
      <c r="S18" s="497"/>
      <c r="T18" s="498"/>
      <c r="U18" s="374" t="s">
        <v>60</v>
      </c>
      <c r="V18" s="374" t="s">
        <v>61</v>
      </c>
      <c r="W18" s="430"/>
      <c r="X18" s="430"/>
      <c r="Y18" s="762"/>
      <c r="Z18" s="430"/>
      <c r="AA18" s="632"/>
      <c r="AB18" s="632"/>
      <c r="AC18" s="632"/>
      <c r="AD18" s="715"/>
      <c r="AE18" s="716"/>
      <c r="AF18" s="717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1"/>
      <c r="AB20" s="371"/>
      <c r="AC20" s="371"/>
    </row>
    <row r="21" spans="1:68" ht="14.25" customHeight="1" x14ac:dyDescent="0.25">
      <c r="A21" s="426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5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6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6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6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5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5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6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6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6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5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6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6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6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5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6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6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6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5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6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6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1"/>
      <c r="AB51" s="371"/>
      <c r="AC51" s="371"/>
    </row>
    <row r="52" spans="1:68" ht="14.25" customHeight="1" x14ac:dyDescent="0.25">
      <c r="A52" s="426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836</v>
      </c>
      <c r="Y53" s="378">
        <f t="shared" ref="Y53:Y58" si="6">IFERROR(IF(X53="",0,CEILING((X53/$H53),1)*$H53),"")</f>
        <v>842.40000000000009</v>
      </c>
      <c r="Z53" s="36">
        <f>IFERROR(IF(Y53=0,"",ROUNDUP(Y53/H53,0)*0.02175),"")</f>
        <v>1.6964999999999999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873.15555555555545</v>
      </c>
      <c r="BN53" s="64">
        <f t="shared" ref="BN53:BN58" si="8">IFERROR(Y53*I53/H53,"0")</f>
        <v>879.84</v>
      </c>
      <c r="BO53" s="64">
        <f t="shared" ref="BO53:BO58" si="9">IFERROR(1/J53*(X53/H53),"0")</f>
        <v>1.3822751322751321</v>
      </c>
      <c r="BP53" s="64">
        <f t="shared" ref="BP53:BP58" si="10">IFERROR(1/J53*(Y53/H53),"0")</f>
        <v>1.3928571428571428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174</v>
      </c>
      <c r="Y55" s="378">
        <f t="shared" si="6"/>
        <v>179.2</v>
      </c>
      <c r="Z55" s="36">
        <f>IFERROR(IF(Y55=0,"",ROUNDUP(Y55/H55,0)*0.02175),"")</f>
        <v>0.34799999999999998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181.45714285714286</v>
      </c>
      <c r="BN55" s="64">
        <f t="shared" si="8"/>
        <v>186.88000000000002</v>
      </c>
      <c r="BO55" s="64">
        <f t="shared" si="9"/>
        <v>0.27742346938775508</v>
      </c>
      <c r="BP55" s="64">
        <f t="shared" si="10"/>
        <v>0.2857142857142857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68</v>
      </c>
      <c r="Y57" s="378">
        <f t="shared" si="6"/>
        <v>70.3</v>
      </c>
      <c r="Z57" s="36">
        <f>IFERROR(IF(Y57=0,"",ROUNDUP(Y57/H57,0)*0.00937),"")</f>
        <v>0.17802999999999999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71.859459459459458</v>
      </c>
      <c r="BN57" s="64">
        <f t="shared" si="8"/>
        <v>74.289999999999992</v>
      </c>
      <c r="BO57" s="64">
        <f t="shared" si="9"/>
        <v>0.15315315315315314</v>
      </c>
      <c r="BP57" s="64">
        <f t="shared" si="10"/>
        <v>0.15833333333333333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5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6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111.32150007150008</v>
      </c>
      <c r="Y59" s="379">
        <f>IFERROR(Y53/H53,"0")+IFERROR(Y54/H54,"0")+IFERROR(Y55/H55,"0")+IFERROR(Y56/H56,"0")+IFERROR(Y57/H57,"0")+IFERROR(Y58/H58,"0")</f>
        <v>113</v>
      </c>
      <c r="Z59" s="379">
        <f>IFERROR(IF(Z53="",0,Z53),"0")+IFERROR(IF(Z54="",0,Z54),"0")+IFERROR(IF(Z55="",0,Z55),"0")+IFERROR(IF(Z56="",0,Z56),"0")+IFERROR(IF(Z57="",0,Z57),"0")+IFERROR(IF(Z58="",0,Z58),"0")</f>
        <v>2.2225299999999999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6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1078</v>
      </c>
      <c r="Y60" s="379">
        <f>IFERROR(SUM(Y53:Y58),"0")</f>
        <v>1091.9000000000001</v>
      </c>
      <c r="Z60" s="37"/>
      <c r="AA60" s="380"/>
      <c r="AB60" s="380"/>
      <c r="AC60" s="380"/>
    </row>
    <row r="61" spans="1:68" ht="14.25" customHeight="1" x14ac:dyDescent="0.25">
      <c r="A61" s="426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5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6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6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1"/>
      <c r="AB66" s="371"/>
      <c r="AC66" s="371"/>
    </row>
    <row r="67" spans="1:68" ht="14.25" customHeight="1" x14ac:dyDescent="0.25">
      <c r="A67" s="426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223</v>
      </c>
      <c r="Y70" s="378">
        <f t="shared" si="11"/>
        <v>226.8</v>
      </c>
      <c r="Z70" s="36">
        <f>IFERROR(IF(Y70=0,"",ROUNDUP(Y70/H70,0)*0.02175),"")</f>
        <v>0.45674999999999999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232.9111111111111</v>
      </c>
      <c r="BN70" s="64">
        <f t="shared" si="13"/>
        <v>236.88</v>
      </c>
      <c r="BO70" s="64">
        <f t="shared" si="14"/>
        <v>0.36871693121693117</v>
      </c>
      <c r="BP70" s="64">
        <f t="shared" si="15"/>
        <v>0.375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14</v>
      </c>
      <c r="Y73" s="378">
        <f t="shared" si="11"/>
        <v>16</v>
      </c>
      <c r="Z73" s="36">
        <f>IFERROR(IF(Y73=0,"",ROUNDUP(Y73/H73,0)*0.00937),"")</f>
        <v>3.7479999999999999E-2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14.84</v>
      </c>
      <c r="BN73" s="64">
        <f t="shared" si="13"/>
        <v>16.96</v>
      </c>
      <c r="BO73" s="64">
        <f t="shared" si="14"/>
        <v>2.9166666666666667E-2</v>
      </c>
      <c r="BP73" s="64">
        <f t="shared" si="15"/>
        <v>3.3333333333333333E-2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5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6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24.148148148148145</v>
      </c>
      <c r="Y75" s="379">
        <f>IFERROR(Y68/H68,"0")+IFERROR(Y69/H69,"0")+IFERROR(Y70/H70,"0")+IFERROR(Y71/H71,"0")+IFERROR(Y72/H72,"0")+IFERROR(Y73/H73,"0")+IFERROR(Y74/H74,"0")</f>
        <v>25</v>
      </c>
      <c r="Z75" s="379">
        <f>IFERROR(IF(Z68="",0,Z68),"0")+IFERROR(IF(Z69="",0,Z69),"0")+IFERROR(IF(Z70="",0,Z70),"0")+IFERROR(IF(Z71="",0,Z71),"0")+IFERROR(IF(Z72="",0,Z72),"0")+IFERROR(IF(Z73="",0,Z73),"0")+IFERROR(IF(Z74="",0,Z74),"0")</f>
        <v>0.49423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6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237</v>
      </c>
      <c r="Y76" s="379">
        <f>IFERROR(SUM(Y68:Y74),"0")</f>
        <v>242.8</v>
      </c>
      <c r="Z76" s="37"/>
      <c r="AA76" s="380"/>
      <c r="AB76" s="380"/>
      <c r="AC76" s="380"/>
    </row>
    <row r="77" spans="1:68" ht="14.25" customHeight="1" x14ac:dyDescent="0.25">
      <c r="A77" s="426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0"/>
      <c r="AB77" s="370"/>
      <c r="AC77" s="370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226</v>
      </c>
      <c r="Y78" s="378">
        <f>IFERROR(IF(X78="",0,CEILING((X78/$H78),1)*$H78),"")</f>
        <v>226.8</v>
      </c>
      <c r="Z78" s="36">
        <f>IFERROR(IF(Y78=0,"",ROUNDUP(Y78/H78,0)*0.02175),"")</f>
        <v>0.45674999999999999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236.04444444444439</v>
      </c>
      <c r="BN78" s="64">
        <f>IFERROR(Y78*I78/H78,"0")</f>
        <v>236.88</v>
      </c>
      <c r="BO78" s="64">
        <f>IFERROR(1/J78*(X78/H78),"0")</f>
        <v>0.37367724867724861</v>
      </c>
      <c r="BP78" s="64">
        <f>IFERROR(1/J78*(Y78/H78),"0")</f>
        <v>0.375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5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6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20.925925925925924</v>
      </c>
      <c r="Y80" s="379">
        <f>IFERROR(Y78/H78,"0")+IFERROR(Y79/H79,"0")</f>
        <v>21</v>
      </c>
      <c r="Z80" s="379">
        <f>IFERROR(IF(Z78="",0,Z78),"0")+IFERROR(IF(Z79="",0,Z79),"0")</f>
        <v>0.45674999999999999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6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226</v>
      </c>
      <c r="Y81" s="379">
        <f>IFERROR(SUM(Y78:Y79),"0")</f>
        <v>226.8</v>
      </c>
      <c r="Z81" s="37"/>
      <c r="AA81" s="380"/>
      <c r="AB81" s="380"/>
      <c r="AC81" s="380"/>
    </row>
    <row r="82" spans="1:68" ht="14.25" customHeight="1" x14ac:dyDescent="0.25">
      <c r="A82" s="426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0"/>
      <c r="AB82" s="370"/>
      <c r="AC82" s="370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5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6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6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6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0"/>
      <c r="AB91" s="370"/>
      <c r="AC91" s="370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5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6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6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6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0"/>
      <c r="AB96" s="370"/>
      <c r="AC96" s="370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63</v>
      </c>
      <c r="Y98" s="378">
        <f>IFERROR(IF(X98="",0,CEILING((X98/$H98),1)*$H98),"")</f>
        <v>67.2</v>
      </c>
      <c r="Z98" s="36">
        <f>IFERROR(IF(Y98=0,"",ROUNDUP(Y98/H98,0)*0.02175),"")</f>
        <v>0.17399999999999999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67.22999999999999</v>
      </c>
      <c r="BN98" s="64">
        <f>IFERROR(Y98*I98/H98,"0")</f>
        <v>71.712000000000003</v>
      </c>
      <c r="BO98" s="64">
        <f>IFERROR(1/J98*(X98/H98),"0")</f>
        <v>0.13392857142857142</v>
      </c>
      <c r="BP98" s="64">
        <f>IFERROR(1/J98*(Y98/H98),"0")</f>
        <v>0.14285714285714285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8</v>
      </c>
      <c r="Y99" s="378">
        <f>IFERROR(IF(X99="",0,CEILING((X99/$H99),1)*$H99),"")</f>
        <v>9.6</v>
      </c>
      <c r="Z99" s="36">
        <f>IFERROR(IF(Y99=0,"",ROUNDUP(Y99/H99,0)*0.00753),"")</f>
        <v>3.0120000000000001E-2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8.6666666666666679</v>
      </c>
      <c r="BN99" s="64">
        <f>IFERROR(Y99*I99/H99,"0")</f>
        <v>10.4</v>
      </c>
      <c r="BO99" s="64">
        <f>IFERROR(1/J99*(X99/H99),"0")</f>
        <v>2.1367521367521368E-2</v>
      </c>
      <c r="BP99" s="64">
        <f>IFERROR(1/J99*(Y99/H99),"0")</f>
        <v>2.564102564102564E-2</v>
      </c>
    </row>
    <row r="100" spans="1:68" x14ac:dyDescent="0.2">
      <c r="A100" s="415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6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10.833333333333334</v>
      </c>
      <c r="Y100" s="379">
        <f>IFERROR(Y97/H97,"0")+IFERROR(Y98/H98,"0")+IFERROR(Y99/H99,"0")</f>
        <v>12</v>
      </c>
      <c r="Z100" s="379">
        <f>IFERROR(IF(Z97="",0,Z97),"0")+IFERROR(IF(Z98="",0,Z98),"0")+IFERROR(IF(Z99="",0,Z99),"0")</f>
        <v>0.20412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6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71</v>
      </c>
      <c r="Y101" s="379">
        <f>IFERROR(SUM(Y97:Y99),"0")</f>
        <v>76.8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1"/>
      <c r="AB102" s="371"/>
      <c r="AC102" s="371"/>
    </row>
    <row r="103" spans="1:68" ht="14.25" customHeight="1" x14ac:dyDescent="0.25">
      <c r="A103" s="426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0"/>
      <c r="AB103" s="370"/>
      <c r="AC103" s="370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214</v>
      </c>
      <c r="Y104" s="378">
        <f>IFERROR(IF(X104="",0,CEILING((X104/$H104),1)*$H104),"")</f>
        <v>216</v>
      </c>
      <c r="Z104" s="36">
        <f>IFERROR(IF(Y104=0,"",ROUNDUP(Y104/H104,0)*0.02175),"")</f>
        <v>0.43499999999999994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223.51111111111109</v>
      </c>
      <c r="BN104" s="64">
        <f>IFERROR(Y104*I104/H104,"0")</f>
        <v>225.6</v>
      </c>
      <c r="BO104" s="64">
        <f>IFERROR(1/J104*(X104/H104),"0")</f>
        <v>0.35383597883597878</v>
      </c>
      <c r="BP104" s="64">
        <f>IFERROR(1/J104*(Y104/H104),"0")</f>
        <v>0.3571428571428571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5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6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19.814814814814813</v>
      </c>
      <c r="Y107" s="379">
        <f>IFERROR(Y104/H104,"0")+IFERROR(Y105/H105,"0")+IFERROR(Y106/H106,"0")</f>
        <v>20</v>
      </c>
      <c r="Z107" s="379">
        <f>IFERROR(IF(Z104="",0,Z104),"0")+IFERROR(IF(Z105="",0,Z105),"0")+IFERROR(IF(Z106="",0,Z106),"0")</f>
        <v>0.43499999999999994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6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214</v>
      </c>
      <c r="Y108" s="379">
        <f>IFERROR(SUM(Y104:Y106),"0")</f>
        <v>216</v>
      </c>
      <c r="Z108" s="37"/>
      <c r="AA108" s="380"/>
      <c r="AB108" s="380"/>
      <c r="AC108" s="380"/>
    </row>
    <row r="109" spans="1:68" ht="14.25" customHeight="1" x14ac:dyDescent="0.25">
      <c r="A109" s="426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141</v>
      </c>
      <c r="Y111" s="378">
        <f>IFERROR(IF(X111="",0,CEILING((X111/$H111),1)*$H111),"")</f>
        <v>142.80000000000001</v>
      </c>
      <c r="Z111" s="36">
        <f>IFERROR(IF(Y111=0,"",ROUNDUP(Y111/H111,0)*0.02175),"")</f>
        <v>0.36974999999999997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150.46714285714285</v>
      </c>
      <c r="BN111" s="64">
        <f>IFERROR(Y111*I111/H111,"0")</f>
        <v>152.38800000000001</v>
      </c>
      <c r="BO111" s="64">
        <f>IFERROR(1/J111*(X111/H111),"0")</f>
        <v>0.29974489795918363</v>
      </c>
      <c r="BP111" s="64">
        <f>IFERROR(1/J111*(Y111/H111),"0")</f>
        <v>0.30357142857142855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38</v>
      </c>
      <c r="Y112" s="378">
        <f>IFERROR(IF(X112="",0,CEILING((X112/$H112),1)*$H112),"")</f>
        <v>40.5</v>
      </c>
      <c r="Z112" s="36">
        <f>IFERROR(IF(Y112=0,"",ROUNDUP(Y112/H112,0)*0.00753),"")</f>
        <v>0.11295000000000001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41.828148148148145</v>
      </c>
      <c r="BN112" s="64">
        <f>IFERROR(Y112*I112/H112,"0")</f>
        <v>44.58</v>
      </c>
      <c r="BO112" s="64">
        <f>IFERROR(1/J112*(X112/H112),"0")</f>
        <v>9.0218423551756868E-2</v>
      </c>
      <c r="BP112" s="64">
        <f>IFERROR(1/J112*(Y112/H112),"0")</f>
        <v>9.6153846153846145E-2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163</v>
      </c>
      <c r="Y114" s="378">
        <f>IFERROR(IF(X114="",0,CEILING((X114/$H114),1)*$H114),"")</f>
        <v>164.70000000000002</v>
      </c>
      <c r="Z114" s="36">
        <f>IFERROR(IF(Y114=0,"",ROUNDUP(Y114/H114,0)*0.00937),"")</f>
        <v>0.57157000000000002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180.38666666666666</v>
      </c>
      <c r="BN114" s="64">
        <f>IFERROR(Y114*I114/H114,"0")</f>
        <v>182.268</v>
      </c>
      <c r="BO114" s="64">
        <f>IFERROR(1/J114*(X114/H114),"0")</f>
        <v>0.50308641975308643</v>
      </c>
      <c r="BP114" s="64">
        <f>IFERROR(1/J114*(Y114/H114),"0")</f>
        <v>0.5083333333333333</v>
      </c>
    </row>
    <row r="115" spans="1:68" x14ac:dyDescent="0.2">
      <c r="A115" s="415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6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91.23015873015872</v>
      </c>
      <c r="Y115" s="379">
        <f>IFERROR(Y110/H110,"0")+IFERROR(Y111/H111,"0")+IFERROR(Y112/H112,"0")+IFERROR(Y113/H113,"0")+IFERROR(Y114/H114,"0")</f>
        <v>93</v>
      </c>
      <c r="Z115" s="379">
        <f>IFERROR(IF(Z110="",0,Z110),"0")+IFERROR(IF(Z111="",0,Z111),"0")+IFERROR(IF(Z112="",0,Z112),"0")+IFERROR(IF(Z113="",0,Z113),"0")+IFERROR(IF(Z114="",0,Z114),"0")</f>
        <v>1.05427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6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342</v>
      </c>
      <c r="Y116" s="379">
        <f>IFERROR(SUM(Y110:Y114),"0")</f>
        <v>348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1"/>
      <c r="AB117" s="371"/>
      <c r="AC117" s="371"/>
    </row>
    <row r="118" spans="1:68" ht="14.25" customHeight="1" x14ac:dyDescent="0.25">
      <c r="A118" s="426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457</v>
      </c>
      <c r="Y120" s="378">
        <f>IFERROR(IF(X120="",0,CEILING((X120/$H120),1)*$H120),"")</f>
        <v>459.2</v>
      </c>
      <c r="Z120" s="36">
        <f>IFERROR(IF(Y120=0,"",ROUNDUP(Y120/H120,0)*0.02175),"")</f>
        <v>0.89174999999999993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476.58571428571435</v>
      </c>
      <c r="BN120" s="64">
        <f>IFERROR(Y120*I120/H120,"0")</f>
        <v>478.88000000000005</v>
      </c>
      <c r="BO120" s="64">
        <f>IFERROR(1/J120*(X120/H120),"0")</f>
        <v>0.72863520408163263</v>
      </c>
      <c r="BP120" s="64">
        <f>IFERROR(1/J120*(Y120/H120),"0")</f>
        <v>0.7321428571428571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176</v>
      </c>
      <c r="Y122" s="378">
        <f>IFERROR(IF(X122="",0,CEILING((X122/$H122),1)*$H122),"")</f>
        <v>180</v>
      </c>
      <c r="Z122" s="36">
        <f>IFERROR(IF(Y122=0,"",ROUNDUP(Y122/H122,0)*0.00937),"")</f>
        <v>0.37480000000000002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185.38666666666666</v>
      </c>
      <c r="BN122" s="64">
        <f>IFERROR(Y122*I122/H122,"0")</f>
        <v>189.60000000000002</v>
      </c>
      <c r="BO122" s="64">
        <f>IFERROR(1/J122*(X122/H122),"0")</f>
        <v>0.32592592592592595</v>
      </c>
      <c r="BP122" s="64">
        <f>IFERROR(1/J122*(Y122/H122),"0")</f>
        <v>0.33333333333333331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5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6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79.914682539682545</v>
      </c>
      <c r="Y124" s="379">
        <f>IFERROR(Y119/H119,"0")+IFERROR(Y120/H120,"0")+IFERROR(Y121/H121,"0")+IFERROR(Y122/H122,"0")+IFERROR(Y123/H123,"0")</f>
        <v>81</v>
      </c>
      <c r="Z124" s="379">
        <f>IFERROR(IF(Z119="",0,Z119),"0")+IFERROR(IF(Z120="",0,Z120),"0")+IFERROR(IF(Z121="",0,Z121),"0")+IFERROR(IF(Z122="",0,Z122),"0")+IFERROR(IF(Z123="",0,Z123),"0")</f>
        <v>1.2665500000000001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6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633</v>
      </c>
      <c r="Y125" s="379">
        <f>IFERROR(SUM(Y119:Y123),"0")</f>
        <v>639.20000000000005</v>
      </c>
      <c r="Z125" s="37"/>
      <c r="AA125" s="380"/>
      <c r="AB125" s="380"/>
      <c r="AC125" s="380"/>
    </row>
    <row r="126" spans="1:68" ht="14.25" customHeight="1" x14ac:dyDescent="0.25">
      <c r="A126" s="426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78</v>
      </c>
      <c r="Y127" s="378">
        <f>IFERROR(IF(X127="",0,CEILING((X127/$H127),1)*$H127),"")</f>
        <v>86.4</v>
      </c>
      <c r="Z127" s="36">
        <f>IFERROR(IF(Y127=0,"",ROUNDUP(Y127/H127,0)*0.02175),"")</f>
        <v>0.17399999999999999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81.466666666666654</v>
      </c>
      <c r="BN127" s="64">
        <f>IFERROR(Y127*I127/H127,"0")</f>
        <v>90.24</v>
      </c>
      <c r="BO127" s="64">
        <f>IFERROR(1/J127*(X127/H127),"0")</f>
        <v>0.15046296296296294</v>
      </c>
      <c r="BP127" s="64">
        <f>IFERROR(1/J127*(Y127/H127),"0")</f>
        <v>0.16666666666666666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2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9</v>
      </c>
      <c r="Y130" s="378">
        <f>IFERROR(IF(X130="",0,CEILING((X130/$H130),1)*$H130),"")</f>
        <v>9.6</v>
      </c>
      <c r="Z130" s="36">
        <f>IFERROR(IF(Y130=0,"",ROUNDUP(Y130/H130,0)*0.00753),"")</f>
        <v>3.0120000000000001E-2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9.7500000000000018</v>
      </c>
      <c r="BN130" s="64">
        <f>IFERROR(Y130*I130/H130,"0")</f>
        <v>10.4</v>
      </c>
      <c r="BO130" s="64">
        <f>IFERROR(1/J130*(X130/H130),"0")</f>
        <v>2.4038461538461536E-2</v>
      </c>
      <c r="BP130" s="64">
        <f>IFERROR(1/J130*(Y130/H130),"0")</f>
        <v>2.564102564102564E-2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6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5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6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10.972222222222221</v>
      </c>
      <c r="Y132" s="379">
        <f>IFERROR(Y127/H127,"0")+IFERROR(Y128/H128,"0")+IFERROR(Y129/H129,"0")+IFERROR(Y130/H130,"0")+IFERROR(Y131/H131,"0")</f>
        <v>12</v>
      </c>
      <c r="Z132" s="379">
        <f>IFERROR(IF(Z127="",0,Z127),"0")+IFERROR(IF(Z128="",0,Z128),"0")+IFERROR(IF(Z129="",0,Z129),"0")+IFERROR(IF(Z130="",0,Z130),"0")+IFERROR(IF(Z131="",0,Z131),"0")</f>
        <v>0.20412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6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87</v>
      </c>
      <c r="Y133" s="379">
        <f>IFERROR(SUM(Y127:Y131),"0")</f>
        <v>96</v>
      </c>
      <c r="Z133" s="37"/>
      <c r="AA133" s="380"/>
      <c r="AB133" s="380"/>
      <c r="AC133" s="380"/>
    </row>
    <row r="134" spans="1:68" ht="14.25" customHeight="1" x14ac:dyDescent="0.25">
      <c r="A134" s="426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0"/>
      <c r="AB134" s="370"/>
      <c r="AC134" s="370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286</v>
      </c>
      <c r="Y136" s="378">
        <f t="shared" si="21"/>
        <v>294</v>
      </c>
      <c r="Z136" s="36">
        <f>IFERROR(IF(Y136=0,"",ROUNDUP(Y136/H136,0)*0.02175),"")</f>
        <v>0.76124999999999998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304.99857142857138</v>
      </c>
      <c r="BN136" s="64">
        <f t="shared" si="23"/>
        <v>313.52999999999997</v>
      </c>
      <c r="BO136" s="64">
        <f t="shared" si="24"/>
        <v>0.60799319727891143</v>
      </c>
      <c r="BP136" s="64">
        <f t="shared" si="25"/>
        <v>0.625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144</v>
      </c>
      <c r="Y138" s="378">
        <f t="shared" si="21"/>
        <v>145.80000000000001</v>
      </c>
      <c r="Z138" s="36">
        <f>IFERROR(IF(Y138=0,"",ROUNDUP(Y138/H138,0)*0.00753),"")</f>
        <v>0.40662000000000004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158.50666666666666</v>
      </c>
      <c r="BN138" s="64">
        <f t="shared" si="23"/>
        <v>160.488</v>
      </c>
      <c r="BO138" s="64">
        <f t="shared" si="24"/>
        <v>0.34188034188034183</v>
      </c>
      <c r="BP138" s="64">
        <f t="shared" si="25"/>
        <v>0.34615384615384615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5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6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87.38095238095238</v>
      </c>
      <c r="Y141" s="379">
        <f>IFERROR(Y135/H135,"0")+IFERROR(Y136/H136,"0")+IFERROR(Y137/H137,"0")+IFERROR(Y138/H138,"0")+IFERROR(Y139/H139,"0")+IFERROR(Y140/H140,"0")</f>
        <v>89</v>
      </c>
      <c r="Z141" s="379">
        <f>IFERROR(IF(Z135="",0,Z135),"0")+IFERROR(IF(Z136="",0,Z136),"0")+IFERROR(IF(Z137="",0,Z137),"0")+IFERROR(IF(Z138="",0,Z138),"0")+IFERROR(IF(Z139="",0,Z139),"0")+IFERROR(IF(Z140="",0,Z140),"0")</f>
        <v>1.16787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6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430</v>
      </c>
      <c r="Y142" s="379">
        <f>IFERROR(SUM(Y135:Y140),"0")</f>
        <v>439.8</v>
      </c>
      <c r="Z142" s="37"/>
      <c r="AA142" s="380"/>
      <c r="AB142" s="380"/>
      <c r="AC142" s="380"/>
    </row>
    <row r="143" spans="1:68" ht="14.25" customHeight="1" x14ac:dyDescent="0.25">
      <c r="A143" s="426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0"/>
      <c r="AB143" s="370"/>
      <c r="AC143" s="370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5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6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6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1"/>
      <c r="AB148" s="371"/>
      <c r="AC148" s="371"/>
    </row>
    <row r="149" spans="1:68" ht="14.25" customHeight="1" x14ac:dyDescent="0.25">
      <c r="A149" s="426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0"/>
      <c r="AB149" s="370"/>
      <c r="AC149" s="370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5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6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6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6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0"/>
      <c r="AB154" s="370"/>
      <c r="AC154" s="370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5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6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6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6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0"/>
      <c r="AB159" s="370"/>
      <c r="AC159" s="370"/>
    </row>
    <row r="160" spans="1:68" ht="16.5" customHeight="1" x14ac:dyDescent="0.25">
      <c r="A160" s="54" t="s">
        <v>233</v>
      </c>
      <c r="B160" s="54" t="s">
        <v>234</v>
      </c>
      <c r="C160" s="31">
        <v>4301051476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4301051477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5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6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6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1"/>
      <c r="AB164" s="371"/>
      <c r="AC164" s="371"/>
    </row>
    <row r="165" spans="1:68" ht="14.25" customHeight="1" x14ac:dyDescent="0.25">
      <c r="A165" s="426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0"/>
      <c r="AB165" s="370"/>
      <c r="AC165" s="370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5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6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6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6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0"/>
      <c r="AB171" s="370"/>
      <c r="AC171" s="370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5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6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6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6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0"/>
      <c r="AB179" s="370"/>
      <c r="AC179" s="370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154</v>
      </c>
      <c r="Y180" s="378">
        <f>IFERROR(IF(X180="",0,CEILING((X180/$H180),1)*$H180),"")</f>
        <v>159.6</v>
      </c>
      <c r="Z180" s="36">
        <f>IFERROR(IF(Y180=0,"",ROUNDUP(Y180/H180,0)*0.02175),"")</f>
        <v>0.41324999999999995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164.34</v>
      </c>
      <c r="BN180" s="64">
        <f>IFERROR(Y180*I180/H180,"0")</f>
        <v>170.316</v>
      </c>
      <c r="BO180" s="64">
        <f>IFERROR(1/J180*(X180/H180),"0")</f>
        <v>0.32738095238095233</v>
      </c>
      <c r="BP180" s="64">
        <f>IFERROR(1/J180*(Y180/H180),"0")</f>
        <v>0.33928571428571425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5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6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18.333333333333332</v>
      </c>
      <c r="Y183" s="379">
        <f>IFERROR(Y180/H180,"0")+IFERROR(Y181/H181,"0")+IFERROR(Y182/H182,"0")</f>
        <v>19</v>
      </c>
      <c r="Z183" s="379">
        <f>IFERROR(IF(Z180="",0,Z180),"0")+IFERROR(IF(Z181="",0,Z181),"0")+IFERROR(IF(Z182="",0,Z182),"0")</f>
        <v>0.41324999999999995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6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154</v>
      </c>
      <c r="Y184" s="379">
        <f>IFERROR(SUM(Y180:Y182),"0")</f>
        <v>159.6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1"/>
      <c r="AB186" s="371"/>
      <c r="AC186" s="371"/>
    </row>
    <row r="187" spans="1:68" ht="14.25" customHeight="1" x14ac:dyDescent="0.25">
      <c r="A187" s="426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0"/>
      <c r="AB187" s="370"/>
      <c r="AC187" s="370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20</v>
      </c>
      <c r="Y191" s="378">
        <f t="shared" si="26"/>
        <v>21</v>
      </c>
      <c r="Z191" s="36">
        <f>IFERROR(IF(Y191=0,"",ROUNDUP(Y191/H191,0)*0.00502),"")</f>
        <v>5.0200000000000002E-2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21.238095238095237</v>
      </c>
      <c r="BN191" s="64">
        <f t="shared" si="28"/>
        <v>22.299999999999997</v>
      </c>
      <c r="BO191" s="64">
        <f t="shared" si="29"/>
        <v>4.0700040700040706E-2</v>
      </c>
      <c r="BP191" s="64">
        <f t="shared" si="30"/>
        <v>4.2735042735042736E-2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84</v>
      </c>
      <c r="Y193" s="378">
        <f t="shared" si="26"/>
        <v>84</v>
      </c>
      <c r="Z193" s="36">
        <f>IFERROR(IF(Y193=0,"",ROUNDUP(Y193/H193,0)*0.00502),"")</f>
        <v>0.20080000000000001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88</v>
      </c>
      <c r="BN193" s="64">
        <f t="shared" si="28"/>
        <v>88</v>
      </c>
      <c r="BO193" s="64">
        <f t="shared" si="29"/>
        <v>0.17094017094017094</v>
      </c>
      <c r="BP193" s="64">
        <f t="shared" si="30"/>
        <v>0.17094017094017094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5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6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49.523809523809526</v>
      </c>
      <c r="Y196" s="379">
        <f>IFERROR(Y188/H188,"0")+IFERROR(Y189/H189,"0")+IFERROR(Y190/H190,"0")+IFERROR(Y191/H191,"0")+IFERROR(Y192/H192,"0")+IFERROR(Y193/H193,"0")+IFERROR(Y194/H194,"0")+IFERROR(Y195/H195,"0")</f>
        <v>50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0.251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6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104</v>
      </c>
      <c r="Y197" s="379">
        <f>IFERROR(SUM(Y188:Y195),"0")</f>
        <v>105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1"/>
      <c r="AB198" s="371"/>
      <c r="AC198" s="371"/>
    </row>
    <row r="199" spans="1:68" ht="14.25" customHeight="1" x14ac:dyDescent="0.25">
      <c r="A199" s="426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0"/>
      <c r="AB199" s="370"/>
      <c r="AC199" s="370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5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6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6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6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0"/>
      <c r="AB204" s="370"/>
      <c r="AC204" s="370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5</v>
      </c>
      <c r="Y206" s="378">
        <f>IFERROR(IF(X206="",0,CEILING((X206/$H206),1)*$H206),"")</f>
        <v>6.3000000000000007</v>
      </c>
      <c r="Z206" s="36">
        <f>IFERROR(IF(Y206=0,"",ROUNDUP(Y206/H206,0)*0.00753),"")</f>
        <v>2.2589999999999999E-2</v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5.4761904761904763</v>
      </c>
      <c r="BN206" s="64">
        <f>IFERROR(Y206*I206/H206,"0")</f>
        <v>6.8999999999999995</v>
      </c>
      <c r="BO206" s="64">
        <f>IFERROR(1/J206*(X206/H206),"0")</f>
        <v>1.5262515262515262E-2</v>
      </c>
      <c r="BP206" s="64">
        <f>IFERROR(1/J206*(Y206/H206),"0")</f>
        <v>1.9230769230769232E-2</v>
      </c>
    </row>
    <row r="207" spans="1:68" x14ac:dyDescent="0.2">
      <c r="A207" s="415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6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2.3809523809523809</v>
      </c>
      <c r="Y207" s="379">
        <f>IFERROR(Y205/H205,"0")+IFERROR(Y206/H206,"0")</f>
        <v>3</v>
      </c>
      <c r="Z207" s="379">
        <f>IFERROR(IF(Z205="",0,Z205),"0")+IFERROR(IF(Z206="",0,Z206),"0")</f>
        <v>2.2589999999999999E-2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6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5</v>
      </c>
      <c r="Y208" s="379">
        <f>IFERROR(SUM(Y205:Y206),"0")</f>
        <v>6.3000000000000007</v>
      </c>
      <c r="Z208" s="37"/>
      <c r="AA208" s="380"/>
      <c r="AB208" s="380"/>
      <c r="AC208" s="380"/>
    </row>
    <row r="209" spans="1:68" ht="14.25" customHeight="1" x14ac:dyDescent="0.25">
      <c r="A209" s="426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0"/>
      <c r="AB209" s="370"/>
      <c r="AC209" s="370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276</v>
      </c>
      <c r="Y210" s="378">
        <f t="shared" ref="Y210:Y217" si="31">IFERROR(IF(X210="",0,CEILING((X210/$H210),1)*$H210),"")</f>
        <v>280.8</v>
      </c>
      <c r="Z210" s="36">
        <f>IFERROR(IF(Y210=0,"",ROUNDUP(Y210/H210,0)*0.00937),"")</f>
        <v>0.48724000000000001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286.73333333333335</v>
      </c>
      <c r="BN210" s="64">
        <f t="shared" ref="BN210:BN217" si="33">IFERROR(Y210*I210/H210,"0")</f>
        <v>291.72000000000003</v>
      </c>
      <c r="BO210" s="64">
        <f t="shared" ref="BO210:BO217" si="34">IFERROR(1/J210*(X210/H210),"0")</f>
        <v>0.42592592592592587</v>
      </c>
      <c r="BP210" s="64">
        <f t="shared" ref="BP210:BP217" si="35">IFERROR(1/J210*(Y210/H210),"0")</f>
        <v>0.43333333333333335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29</v>
      </c>
      <c r="Y211" s="378">
        <f t="shared" si="31"/>
        <v>32.400000000000006</v>
      </c>
      <c r="Z211" s="36">
        <f>IFERROR(IF(Y211=0,"",ROUNDUP(Y211/H211,0)*0.00937),"")</f>
        <v>5.6219999999999999E-2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30.127777777777776</v>
      </c>
      <c r="BN211" s="64">
        <f t="shared" si="33"/>
        <v>33.660000000000004</v>
      </c>
      <c r="BO211" s="64">
        <f t="shared" si="34"/>
        <v>4.4753086419753084E-2</v>
      </c>
      <c r="BP211" s="64">
        <f t="shared" si="35"/>
        <v>5.000000000000001E-2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209</v>
      </c>
      <c r="Y213" s="378">
        <f t="shared" si="31"/>
        <v>210.60000000000002</v>
      </c>
      <c r="Z213" s="36">
        <f>IFERROR(IF(Y213=0,"",ROUNDUP(Y213/H213,0)*0.00937),"")</f>
        <v>0.36542999999999998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217.12777777777777</v>
      </c>
      <c r="BN213" s="64">
        <f t="shared" si="33"/>
        <v>218.79000000000002</v>
      </c>
      <c r="BO213" s="64">
        <f t="shared" si="34"/>
        <v>0.32253086419753085</v>
      </c>
      <c r="BP213" s="64">
        <f t="shared" si="35"/>
        <v>0.32500000000000001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5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6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95.18518518518519</v>
      </c>
      <c r="Y218" s="379">
        <f>IFERROR(Y210/H210,"0")+IFERROR(Y211/H211,"0")+IFERROR(Y212/H212,"0")+IFERROR(Y213/H213,"0")+IFERROR(Y214/H214,"0")+IFERROR(Y215/H215,"0")+IFERROR(Y216/H216,"0")+IFERROR(Y217/H217,"0")</f>
        <v>97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0.90888999999999998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6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514</v>
      </c>
      <c r="Y219" s="379">
        <f>IFERROR(SUM(Y210:Y217),"0")</f>
        <v>523.80000000000007</v>
      </c>
      <c r="Z219" s="37"/>
      <c r="AA219" s="380"/>
      <c r="AB219" s="380"/>
      <c r="AC219" s="380"/>
    </row>
    <row r="220" spans="1:68" ht="14.25" customHeight="1" x14ac:dyDescent="0.25">
      <c r="A220" s="426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0"/>
      <c r="AB220" s="370"/>
      <c r="AC220" s="370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171</v>
      </c>
      <c r="Y222" s="378">
        <f t="shared" si="36"/>
        <v>171.6</v>
      </c>
      <c r="Z222" s="36">
        <f>IFERROR(IF(Y222=0,"",ROUNDUP(Y222/H222,0)*0.02175),"")</f>
        <v>0.47849999999999998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183.3646153846154</v>
      </c>
      <c r="BN222" s="64">
        <f t="shared" si="38"/>
        <v>184.00800000000001</v>
      </c>
      <c r="BO222" s="64">
        <f t="shared" si="39"/>
        <v>0.39148351648351648</v>
      </c>
      <c r="BP222" s="64">
        <f t="shared" si="40"/>
        <v>0.39285714285714285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542</v>
      </c>
      <c r="Y224" s="378">
        <f t="shared" si="36"/>
        <v>548.09999999999991</v>
      </c>
      <c r="Z224" s="36">
        <f>IFERROR(IF(Y224=0,"",ROUNDUP(Y224/H224,0)*0.02175),"")</f>
        <v>1.37025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577.13655172413792</v>
      </c>
      <c r="BN224" s="64">
        <f t="shared" si="38"/>
        <v>583.63199999999995</v>
      </c>
      <c r="BO224" s="64">
        <f t="shared" si="39"/>
        <v>1.1124794745484401</v>
      </c>
      <c r="BP224" s="64">
        <f t="shared" si="40"/>
        <v>1.1249999999999998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162</v>
      </c>
      <c r="Y225" s="378">
        <f t="shared" si="36"/>
        <v>163.19999999999999</v>
      </c>
      <c r="Z225" s="36">
        <f t="shared" ref="Z225:Z231" si="41">IFERROR(IF(Y225=0,"",ROUNDUP(Y225/H225,0)*0.00753),"")</f>
        <v>0.51204000000000005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181.57499999999999</v>
      </c>
      <c r="BN225" s="64">
        <f t="shared" si="38"/>
        <v>182.92</v>
      </c>
      <c r="BO225" s="64">
        <f t="shared" si="39"/>
        <v>0.43269230769230765</v>
      </c>
      <c r="BP225" s="64">
        <f t="shared" si="40"/>
        <v>0.4358974358974359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337</v>
      </c>
      <c r="Y227" s="378">
        <f t="shared" si="36"/>
        <v>338.4</v>
      </c>
      <c r="Z227" s="36">
        <f t="shared" si="41"/>
        <v>1.0617300000000001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375.19333333333338</v>
      </c>
      <c r="BN227" s="64">
        <f t="shared" si="38"/>
        <v>376.75200000000001</v>
      </c>
      <c r="BO227" s="64">
        <f t="shared" si="39"/>
        <v>0.90010683760683774</v>
      </c>
      <c r="BP227" s="64">
        <f t="shared" si="40"/>
        <v>0.90384615384615385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323</v>
      </c>
      <c r="Y228" s="378">
        <f t="shared" si="36"/>
        <v>324</v>
      </c>
      <c r="Z228" s="36">
        <f t="shared" si="41"/>
        <v>1.0165500000000001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359.60666666666668</v>
      </c>
      <c r="BN228" s="64">
        <f t="shared" si="38"/>
        <v>360.72</v>
      </c>
      <c r="BO228" s="64">
        <f t="shared" si="39"/>
        <v>0.86271367521367526</v>
      </c>
      <c r="BP228" s="64">
        <f t="shared" si="40"/>
        <v>0.86538461538461531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51</v>
      </c>
      <c r="Y230" s="378">
        <f t="shared" si="36"/>
        <v>52.8</v>
      </c>
      <c r="Z230" s="36">
        <f t="shared" si="41"/>
        <v>0.16566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56.780000000000008</v>
      </c>
      <c r="BN230" s="64">
        <f t="shared" si="38"/>
        <v>58.784000000000006</v>
      </c>
      <c r="BO230" s="64">
        <f t="shared" si="39"/>
        <v>0.13621794871794871</v>
      </c>
      <c r="BP230" s="64">
        <f t="shared" si="40"/>
        <v>0.14102564102564102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108</v>
      </c>
      <c r="Y231" s="378">
        <f t="shared" si="36"/>
        <v>108</v>
      </c>
      <c r="Z231" s="36">
        <f t="shared" si="41"/>
        <v>0.33884999999999998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120.51</v>
      </c>
      <c r="BN231" s="64">
        <f t="shared" si="38"/>
        <v>120.51</v>
      </c>
      <c r="BO231" s="64">
        <f t="shared" si="39"/>
        <v>0.28846153846153844</v>
      </c>
      <c r="BP231" s="64">
        <f t="shared" si="40"/>
        <v>0.28846153846153844</v>
      </c>
    </row>
    <row r="232" spans="1:68" x14ac:dyDescent="0.2">
      <c r="A232" s="415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6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492.97192749778958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496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4.943579999999999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6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1694</v>
      </c>
      <c r="Y233" s="379">
        <f>IFERROR(SUM(Y221:Y231),"0")</f>
        <v>1706.0999999999997</v>
      </c>
      <c r="Z233" s="37"/>
      <c r="AA233" s="380"/>
      <c r="AB233" s="380"/>
      <c r="AC233" s="380"/>
    </row>
    <row r="234" spans="1:68" ht="14.25" customHeight="1" x14ac:dyDescent="0.25">
      <c r="A234" s="426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0"/>
      <c r="AB234" s="370"/>
      <c r="AC234" s="370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83</v>
      </c>
      <c r="Y239" s="378">
        <f>IFERROR(IF(X239="",0,CEILING((X239/$H239),1)*$H239),"")</f>
        <v>84</v>
      </c>
      <c r="Z239" s="36">
        <f>IFERROR(IF(Y239=0,"",ROUNDUP(Y239/H239,0)*0.00753),"")</f>
        <v>0.26355000000000001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92.40666666666668</v>
      </c>
      <c r="BN239" s="64">
        <f>IFERROR(Y239*I239/H239,"0")</f>
        <v>93.52000000000001</v>
      </c>
      <c r="BO239" s="64">
        <f>IFERROR(1/J239*(X239/H239),"0")</f>
        <v>0.22168803418803421</v>
      </c>
      <c r="BP239" s="64">
        <f>IFERROR(1/J239*(Y239/H239),"0")</f>
        <v>0.22435897435897434</v>
      </c>
    </row>
    <row r="240" spans="1:68" x14ac:dyDescent="0.2">
      <c r="A240" s="415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6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34.583333333333336</v>
      </c>
      <c r="Y240" s="379">
        <f>IFERROR(Y235/H235,"0")+IFERROR(Y236/H236,"0")+IFERROR(Y237/H237,"0")+IFERROR(Y238/H238,"0")+IFERROR(Y239/H239,"0")</f>
        <v>35</v>
      </c>
      <c r="Z240" s="379">
        <f>IFERROR(IF(Z235="",0,Z235),"0")+IFERROR(IF(Z236="",0,Z236),"0")+IFERROR(IF(Z237="",0,Z237),"0")+IFERROR(IF(Z238="",0,Z238),"0")+IFERROR(IF(Z239="",0,Z239),"0")</f>
        <v>0.26355000000000001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6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83</v>
      </c>
      <c r="Y241" s="379">
        <f>IFERROR(SUM(Y235:Y239),"0")</f>
        <v>84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1"/>
      <c r="AB242" s="371"/>
      <c r="AC242" s="371"/>
    </row>
    <row r="243" spans="1:68" ht="14.25" customHeight="1" x14ac:dyDescent="0.25">
      <c r="A243" s="426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0"/>
      <c r="AB243" s="370"/>
      <c r="AC243" s="370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22</v>
      </c>
      <c r="Y248" s="378">
        <f t="shared" si="42"/>
        <v>23.2</v>
      </c>
      <c r="Z248" s="36">
        <f>IFERROR(IF(Y248=0,"",ROUNDUP(Y248/H248,0)*0.02175),"")</f>
        <v>4.3499999999999997E-2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22.910344827586208</v>
      </c>
      <c r="BN248" s="64">
        <f t="shared" si="44"/>
        <v>24.159999999999997</v>
      </c>
      <c r="BO248" s="64">
        <f t="shared" si="45"/>
        <v>3.3866995073891626E-2</v>
      </c>
      <c r="BP248" s="64">
        <f t="shared" si="46"/>
        <v>3.5714285714285712E-2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5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6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1.896551724137931</v>
      </c>
      <c r="Y252" s="379">
        <f>IFERROR(Y244/H244,"0")+IFERROR(Y245/H245,"0")+IFERROR(Y246/H246,"0")+IFERROR(Y247/H247,"0")+IFERROR(Y248/H248,"0")+IFERROR(Y249/H249,"0")+IFERROR(Y250/H250,"0")+IFERROR(Y251/H251,"0")</f>
        <v>2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4.3499999999999997E-2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6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22</v>
      </c>
      <c r="Y253" s="379">
        <f>IFERROR(SUM(Y244:Y251),"0")</f>
        <v>23.2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1"/>
      <c r="AB254" s="371"/>
      <c r="AC254" s="371"/>
    </row>
    <row r="255" spans="1:68" ht="14.25" customHeight="1" x14ac:dyDescent="0.25">
      <c r="A255" s="426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0"/>
      <c r="AB255" s="370"/>
      <c r="AC255" s="370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219</v>
      </c>
      <c r="Y257" s="378">
        <f t="shared" si="47"/>
        <v>220.4</v>
      </c>
      <c r="Z257" s="36">
        <f>IFERROR(IF(Y257=0,"",ROUNDUP(Y257/H257,0)*0.02175),"")</f>
        <v>0.41324999999999995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228.06206896551726</v>
      </c>
      <c r="BN257" s="64">
        <f t="shared" si="49"/>
        <v>229.52000000000004</v>
      </c>
      <c r="BO257" s="64">
        <f t="shared" si="50"/>
        <v>0.33713054187192121</v>
      </c>
      <c r="BP257" s="64">
        <f t="shared" si="51"/>
        <v>0.33928571428571425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6</v>
      </c>
      <c r="Y260" s="378">
        <f t="shared" si="47"/>
        <v>8</v>
      </c>
      <c r="Z260" s="36">
        <f>IFERROR(IF(Y260=0,"",ROUNDUP(Y260/H260,0)*0.00937),"")</f>
        <v>1.874E-2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6.36</v>
      </c>
      <c r="BN260" s="64">
        <f t="shared" si="49"/>
        <v>8.48</v>
      </c>
      <c r="BO260" s="64">
        <f t="shared" si="50"/>
        <v>1.2500000000000001E-2</v>
      </c>
      <c r="BP260" s="64">
        <f t="shared" si="51"/>
        <v>1.6666666666666666E-2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5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6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20.379310344827587</v>
      </c>
      <c r="Y264" s="379">
        <f>IFERROR(Y256/H256,"0")+IFERROR(Y257/H257,"0")+IFERROR(Y258/H258,"0")+IFERROR(Y259/H259,"0")+IFERROR(Y260/H260,"0")+IFERROR(Y261/H261,"0")+IFERROR(Y262/H262,"0")+IFERROR(Y263/H263,"0")</f>
        <v>21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0.43198999999999993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6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225</v>
      </c>
      <c r="Y265" s="379">
        <f>IFERROR(SUM(Y256:Y263),"0")</f>
        <v>228.4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1"/>
      <c r="AB266" s="371"/>
      <c r="AC266" s="371"/>
    </row>
    <row r="267" spans="1:68" ht="14.25" customHeight="1" x14ac:dyDescent="0.25">
      <c r="A267" s="426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0"/>
      <c r="AB267" s="370"/>
      <c r="AC267" s="370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5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6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6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1"/>
      <c r="AB276" s="371"/>
      <c r="AC276" s="371"/>
    </row>
    <row r="277" spans="1:68" ht="14.25" customHeight="1" x14ac:dyDescent="0.25">
      <c r="A277" s="426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0"/>
      <c r="AB277" s="370"/>
      <c r="AC277" s="370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5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6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6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1"/>
      <c r="AB281" s="371"/>
      <c r="AC281" s="371"/>
    </row>
    <row r="282" spans="1:68" ht="14.25" customHeight="1" x14ac:dyDescent="0.25">
      <c r="A282" s="426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0"/>
      <c r="AB282" s="370"/>
      <c r="AC282" s="370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5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6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6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1"/>
      <c r="AB288" s="371"/>
      <c r="AC288" s="371"/>
    </row>
    <row r="289" spans="1:68" ht="14.25" customHeight="1" x14ac:dyDescent="0.25">
      <c r="A289" s="426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0"/>
      <c r="AB289" s="370"/>
      <c r="AC289" s="370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215</v>
      </c>
      <c r="Y292" s="378">
        <f>IFERROR(IF(X292="",0,CEILING((X292/$H292),1)*$H292),"")</f>
        <v>216</v>
      </c>
      <c r="Z292" s="36">
        <f>IFERROR(IF(Y292=0,"",ROUNDUP(Y292/H292,0)*0.00753),"")</f>
        <v>0.67769999999999997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239.36666666666667</v>
      </c>
      <c r="BN292" s="64">
        <f>IFERROR(Y292*I292/H292,"0")</f>
        <v>240.48000000000002</v>
      </c>
      <c r="BO292" s="64">
        <f>IFERROR(1/J292*(X292/H292),"0")</f>
        <v>0.57425213675213682</v>
      </c>
      <c r="BP292" s="64">
        <f>IFERROR(1/J292*(Y292/H292),"0")</f>
        <v>0.57692307692307687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81</v>
      </c>
      <c r="Y293" s="378">
        <f>IFERROR(IF(X293="",0,CEILING((X293/$H293),1)*$H293),"")</f>
        <v>81.599999999999994</v>
      </c>
      <c r="Z293" s="36">
        <f>IFERROR(IF(Y293=0,"",ROUNDUP(Y293/H293,0)*0.00753),"")</f>
        <v>0.25602000000000003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87.75</v>
      </c>
      <c r="BN293" s="64">
        <f>IFERROR(Y293*I293/H293,"0")</f>
        <v>88.4</v>
      </c>
      <c r="BO293" s="64">
        <f>IFERROR(1/J293*(X293/H293),"0")</f>
        <v>0.21634615384615383</v>
      </c>
      <c r="BP293" s="64">
        <f>IFERROR(1/J293*(Y293/H293),"0")</f>
        <v>0.21794871794871795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5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6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123.33333333333334</v>
      </c>
      <c r="Y295" s="379">
        <f>IFERROR(Y290/H290,"0")+IFERROR(Y291/H291,"0")+IFERROR(Y292/H292,"0")+IFERROR(Y293/H293,"0")+IFERROR(Y294/H294,"0")</f>
        <v>124</v>
      </c>
      <c r="Z295" s="379">
        <f>IFERROR(IF(Z290="",0,Z290),"0")+IFERROR(IF(Z291="",0,Z291),"0")+IFERROR(IF(Z292="",0,Z292),"0")+IFERROR(IF(Z293="",0,Z293),"0")+IFERROR(IF(Z294="",0,Z294),"0")</f>
        <v>0.93371999999999999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6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296</v>
      </c>
      <c r="Y296" s="379">
        <f>IFERROR(SUM(Y290:Y294),"0")</f>
        <v>297.60000000000002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1"/>
      <c r="AB297" s="371"/>
      <c r="AC297" s="371"/>
    </row>
    <row r="298" spans="1:68" ht="14.25" customHeight="1" x14ac:dyDescent="0.25">
      <c r="A298" s="426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0"/>
      <c r="AB298" s="370"/>
      <c r="AC298" s="370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5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6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6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1"/>
      <c r="AB302" s="371"/>
      <c r="AC302" s="371"/>
    </row>
    <row r="303" spans="1:68" ht="14.25" customHeight="1" x14ac:dyDescent="0.25">
      <c r="A303" s="426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0"/>
      <c r="AB303" s="370"/>
      <c r="AC303" s="370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5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6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6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6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0"/>
      <c r="AB307" s="370"/>
      <c r="AC307" s="370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5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6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6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1"/>
      <c r="AB312" s="371"/>
      <c r="AC312" s="371"/>
    </row>
    <row r="313" spans="1:68" ht="14.25" customHeight="1" x14ac:dyDescent="0.25">
      <c r="A313" s="426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0"/>
      <c r="AB313" s="370"/>
      <c r="AC313" s="370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300</v>
      </c>
      <c r="Y314" s="378">
        <f t="shared" ref="Y314:Y321" si="57">IFERROR(IF(X314="",0,CEILING((X314/$H314),1)*$H314),"")</f>
        <v>302.40000000000003</v>
      </c>
      <c r="Z314" s="36">
        <f>IFERROR(IF(Y314=0,"",ROUNDUP(Y314/H314,0)*0.02175),"")</f>
        <v>0.60899999999999999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313.33333333333331</v>
      </c>
      <c r="BN314" s="64">
        <f t="shared" ref="BN314:BN321" si="59">IFERROR(Y314*I314/H314,"0")</f>
        <v>315.83999999999997</v>
      </c>
      <c r="BO314" s="64">
        <f t="shared" ref="BO314:BO321" si="60">IFERROR(1/J314*(X314/H314),"0")</f>
        <v>0.49603174603174593</v>
      </c>
      <c r="BP314" s="64">
        <f t="shared" ref="BP314:BP321" si="61">IFERROR(1/J314*(Y314/H314),"0")</f>
        <v>0.5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200</v>
      </c>
      <c r="Y315" s="378">
        <f t="shared" si="57"/>
        <v>205.20000000000002</v>
      </c>
      <c r="Z315" s="36">
        <f>IFERROR(IF(Y315=0,"",ROUNDUP(Y315/H315,0)*0.02175),"")</f>
        <v>0.41324999999999995</v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208.88888888888889</v>
      </c>
      <c r="BN315" s="64">
        <f t="shared" si="59"/>
        <v>214.32</v>
      </c>
      <c r="BO315" s="64">
        <f t="shared" si="60"/>
        <v>0.3306878306878307</v>
      </c>
      <c r="BP315" s="64">
        <f t="shared" si="61"/>
        <v>0.33928571428571425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9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300</v>
      </c>
      <c r="Y317" s="378">
        <f t="shared" si="57"/>
        <v>302.40000000000003</v>
      </c>
      <c r="Z317" s="36">
        <f>IFERROR(IF(Y317=0,"",ROUNDUP(Y317/H317,0)*0.02175),"")</f>
        <v>0.60899999999999999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313.33333333333331</v>
      </c>
      <c r="BN317" s="64">
        <f t="shared" si="59"/>
        <v>315.83999999999997</v>
      </c>
      <c r="BO317" s="64">
        <f t="shared" si="60"/>
        <v>0.49603174603174593</v>
      </c>
      <c r="BP317" s="64">
        <f t="shared" si="61"/>
        <v>0.5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5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6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74.074074074074062</v>
      </c>
      <c r="Y322" s="379">
        <f>IFERROR(Y314/H314,"0")+IFERROR(Y315/H315,"0")+IFERROR(Y316/H316,"0")+IFERROR(Y317/H317,"0")+IFERROR(Y318/H318,"0")+IFERROR(Y319/H319,"0")+IFERROR(Y320/H320,"0")+IFERROR(Y321/H321,"0")</f>
        <v>75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1.6312499999999999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6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800</v>
      </c>
      <c r="Y323" s="379">
        <f>IFERROR(SUM(Y314:Y321),"0")</f>
        <v>810</v>
      </c>
      <c r="Z323" s="37"/>
      <c r="AA323" s="380"/>
      <c r="AB323" s="380"/>
      <c r="AC323" s="380"/>
    </row>
    <row r="324" spans="1:68" ht="14.25" customHeight="1" x14ac:dyDescent="0.25">
      <c r="A324" s="426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0"/>
      <c r="AB324" s="370"/>
      <c r="AC324" s="370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5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6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6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customHeight="1" x14ac:dyDescent="0.25">
      <c r="A331" s="426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0"/>
      <c r="AB331" s="370"/>
      <c r="AC331" s="370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50</v>
      </c>
      <c r="Y337" s="378">
        <f t="shared" si="62"/>
        <v>51.300000000000004</v>
      </c>
      <c r="Z337" s="36">
        <f>IFERROR(IF(Y337=0,"",ROUNDUP(Y337/H337,0)*0.00753),"")</f>
        <v>0.14307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55.148148148148145</v>
      </c>
      <c r="BN337" s="64">
        <f t="shared" si="64"/>
        <v>56.582000000000008</v>
      </c>
      <c r="BO337" s="64">
        <f t="shared" si="65"/>
        <v>0.11870845204178537</v>
      </c>
      <c r="BP337" s="64">
        <f t="shared" si="66"/>
        <v>0.12179487179487179</v>
      </c>
    </row>
    <row r="338" spans="1:68" x14ac:dyDescent="0.2">
      <c r="A338" s="415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6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18.518518518518519</v>
      </c>
      <c r="Y338" s="379">
        <f>IFERROR(Y332/H332,"0")+IFERROR(Y333/H333,"0")+IFERROR(Y334/H334,"0")+IFERROR(Y335/H335,"0")+IFERROR(Y336/H336,"0")+IFERROR(Y337/H337,"0")</f>
        <v>19</v>
      </c>
      <c r="Z338" s="379">
        <f>IFERROR(IF(Z332="",0,Z332),"0")+IFERROR(IF(Z333="",0,Z333),"0")+IFERROR(IF(Z334="",0,Z334),"0")+IFERROR(IF(Z335="",0,Z335),"0")+IFERROR(IF(Z336="",0,Z336),"0")+IFERROR(IF(Z337="",0,Z337),"0")</f>
        <v>0.14307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6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50</v>
      </c>
      <c r="Y339" s="379">
        <f>IFERROR(SUM(Y332:Y337),"0")</f>
        <v>51.300000000000004</v>
      </c>
      <c r="Z339" s="37"/>
      <c r="AA339" s="380"/>
      <c r="AB339" s="380"/>
      <c r="AC339" s="380"/>
    </row>
    <row r="340" spans="1:68" ht="14.25" customHeight="1" x14ac:dyDescent="0.25">
      <c r="A340" s="426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0"/>
      <c r="AB340" s="370"/>
      <c r="AC340" s="370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44</v>
      </c>
      <c r="Y341" s="378">
        <f>IFERROR(IF(X341="",0,CEILING((X341/$H341),1)*$H341),"")</f>
        <v>50.400000000000006</v>
      </c>
      <c r="Z341" s="36">
        <f>IFERROR(IF(Y341=0,"",ROUNDUP(Y341/H341,0)*0.02175),"")</f>
        <v>0.1305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46.95428571428571</v>
      </c>
      <c r="BN341" s="64">
        <f>IFERROR(Y341*I341/H341,"0")</f>
        <v>53.784000000000006</v>
      </c>
      <c r="BO341" s="64">
        <f>IFERROR(1/J341*(X341/H341),"0")</f>
        <v>9.3537414965986387E-2</v>
      </c>
      <c r="BP341" s="64">
        <f>IFERROR(1/J341*(Y341/H341),"0")</f>
        <v>0.10714285714285714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160</v>
      </c>
      <c r="Y342" s="378">
        <f>IFERROR(IF(X342="",0,CEILING((X342/$H342),1)*$H342),"")</f>
        <v>163.79999999999998</v>
      </c>
      <c r="Z342" s="36">
        <f>IFERROR(IF(Y342=0,"",ROUNDUP(Y342/H342,0)*0.02175),"")</f>
        <v>0.45674999999999999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171.56923076923081</v>
      </c>
      <c r="BN342" s="64">
        <f>IFERROR(Y342*I342/H342,"0")</f>
        <v>175.64400000000001</v>
      </c>
      <c r="BO342" s="64">
        <f>IFERROR(1/J342*(X342/H342),"0")</f>
        <v>0.36630036630036633</v>
      </c>
      <c r="BP342" s="64">
        <f>IFERROR(1/J342*(Y342/H342),"0")</f>
        <v>0.375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19</v>
      </c>
      <c r="Y343" s="378">
        <f>IFERROR(IF(X343="",0,CEILING((X343/$H343),1)*$H343),"")</f>
        <v>25.200000000000003</v>
      </c>
      <c r="Z343" s="36">
        <f>IFERROR(IF(Y343=0,"",ROUNDUP(Y343/H343,0)*0.02175),"")</f>
        <v>6.5250000000000002E-2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20.275714285714287</v>
      </c>
      <c r="BN343" s="64">
        <f>IFERROR(Y343*I343/H343,"0")</f>
        <v>26.892000000000003</v>
      </c>
      <c r="BO343" s="64">
        <f>IFERROR(1/J343*(X343/H343),"0")</f>
        <v>4.039115646258503E-2</v>
      </c>
      <c r="BP343" s="64">
        <f>IFERROR(1/J343*(Y343/H343),"0")</f>
        <v>5.3571428571428568E-2</v>
      </c>
    </row>
    <row r="344" spans="1:68" x14ac:dyDescent="0.2">
      <c r="A344" s="415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6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28.012820512820515</v>
      </c>
      <c r="Y344" s="379">
        <f>IFERROR(Y341/H341,"0")+IFERROR(Y342/H342,"0")+IFERROR(Y343/H343,"0")</f>
        <v>30</v>
      </c>
      <c r="Z344" s="379">
        <f>IFERROR(IF(Z341="",0,Z341),"0")+IFERROR(IF(Z342="",0,Z342),"0")+IFERROR(IF(Z343="",0,Z343),"0")</f>
        <v>0.65250000000000008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6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223</v>
      </c>
      <c r="Y345" s="379">
        <f>IFERROR(SUM(Y341:Y343),"0")</f>
        <v>239.39999999999998</v>
      </c>
      <c r="Z345" s="37"/>
      <c r="AA345" s="380"/>
      <c r="AB345" s="380"/>
      <c r="AC345" s="380"/>
    </row>
    <row r="346" spans="1:68" ht="14.25" customHeight="1" x14ac:dyDescent="0.25">
      <c r="A346" s="426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0"/>
      <c r="AB346" s="370"/>
      <c r="AC346" s="370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7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2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23</v>
      </c>
      <c r="Y349" s="378">
        <f>IFERROR(IF(X349="",0,CEILING((X349/$H349),1)*$H349),"")</f>
        <v>25.5</v>
      </c>
      <c r="Z349" s="36">
        <f>IFERROR(IF(Y349=0,"",ROUNDUP(Y349/H349,0)*0.00753),"")</f>
        <v>7.5300000000000006E-2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26.833333333333336</v>
      </c>
      <c r="BN349" s="64">
        <f>IFERROR(Y349*I349/H349,"0")</f>
        <v>29.75</v>
      </c>
      <c r="BO349" s="64">
        <f>IFERROR(1/J349*(X349/H349),"0")</f>
        <v>5.7817998994469579E-2</v>
      </c>
      <c r="BP349" s="64">
        <f>IFERROR(1/J349*(Y349/H349),"0")</f>
        <v>6.4102564102564097E-2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15</v>
      </c>
      <c r="Y350" s="378">
        <f>IFERROR(IF(X350="",0,CEILING((X350/$H350),1)*$H350),"")</f>
        <v>15.299999999999999</v>
      </c>
      <c r="Z350" s="36">
        <f>IFERROR(IF(Y350=0,"",ROUNDUP(Y350/H350,0)*0.00753),"")</f>
        <v>4.5179999999999998E-2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17.058823529411764</v>
      </c>
      <c r="BN350" s="64">
        <f>IFERROR(Y350*I350/H350,"0")</f>
        <v>17.399999999999999</v>
      </c>
      <c r="BO350" s="64">
        <f>IFERROR(1/J350*(X350/H350),"0")</f>
        <v>3.7707390648567124E-2</v>
      </c>
      <c r="BP350" s="64">
        <f>IFERROR(1/J350*(Y350/H350),"0")</f>
        <v>3.8461538461538464E-2</v>
      </c>
    </row>
    <row r="351" spans="1:68" x14ac:dyDescent="0.2">
      <c r="A351" s="415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6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14.901960784313726</v>
      </c>
      <c r="Y351" s="379">
        <f>IFERROR(Y347/H347,"0")+IFERROR(Y348/H348,"0")+IFERROR(Y349/H349,"0")+IFERROR(Y350/H350,"0")</f>
        <v>16</v>
      </c>
      <c r="Z351" s="379">
        <f>IFERROR(IF(Z347="",0,Z347),"0")+IFERROR(IF(Z348="",0,Z348),"0")+IFERROR(IF(Z349="",0,Z349),"0")+IFERROR(IF(Z350="",0,Z350),"0")</f>
        <v>0.12048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6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38</v>
      </c>
      <c r="Y352" s="379">
        <f>IFERROR(SUM(Y347:Y350),"0")</f>
        <v>40.799999999999997</v>
      </c>
      <c r="Z352" s="37"/>
      <c r="AA352" s="380"/>
      <c r="AB352" s="380"/>
      <c r="AC352" s="380"/>
    </row>
    <row r="353" spans="1:68" ht="14.25" customHeight="1" x14ac:dyDescent="0.25">
      <c r="A353" s="426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0"/>
      <c r="AB353" s="370"/>
      <c r="AC353" s="370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5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6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6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1"/>
      <c r="AB359" s="371"/>
      <c r="AC359" s="371"/>
    </row>
    <row r="360" spans="1:68" ht="14.25" customHeight="1" x14ac:dyDescent="0.25">
      <c r="A360" s="426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0"/>
      <c r="AB360" s="370"/>
      <c r="AC360" s="370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5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6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6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6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0"/>
      <c r="AB364" s="370"/>
      <c r="AC364" s="370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5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6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6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1"/>
      <c r="AB371" s="371"/>
      <c r="AC371" s="371"/>
    </row>
    <row r="372" spans="1:68" ht="14.25" customHeight="1" x14ac:dyDescent="0.25">
      <c r="A372" s="426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0"/>
      <c r="AB372" s="370"/>
      <c r="AC372" s="370"/>
    </row>
    <row r="373" spans="1:68" ht="27" customHeight="1" x14ac:dyDescent="0.25">
      <c r="A373" s="54" t="s">
        <v>480</v>
      </c>
      <c r="B373" s="54" t="s">
        <v>481</v>
      </c>
      <c r="C373" s="31">
        <v>4301011946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7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631</v>
      </c>
      <c r="Y374" s="378">
        <f t="shared" si="67"/>
        <v>645</v>
      </c>
      <c r="Z374" s="36">
        <f>IFERROR(IF(Y374=0,"",ROUNDUP(Y374/H374,0)*0.02175),"")</f>
        <v>0.93524999999999991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651.19200000000012</v>
      </c>
      <c r="BN374" s="64">
        <f t="shared" si="69"/>
        <v>665.64</v>
      </c>
      <c r="BO374" s="64">
        <f t="shared" si="70"/>
        <v>0.87638888888888888</v>
      </c>
      <c r="BP374" s="64">
        <f t="shared" si="71"/>
        <v>0.89583333333333326</v>
      </c>
    </row>
    <row r="375" spans="1:68" ht="27" customHeight="1" x14ac:dyDescent="0.25">
      <c r="A375" s="54" t="s">
        <v>483</v>
      </c>
      <c r="B375" s="54" t="s">
        <v>484</v>
      </c>
      <c r="C375" s="31">
        <v>4301011947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6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189</v>
      </c>
      <c r="Y376" s="378">
        <f t="shared" si="67"/>
        <v>195</v>
      </c>
      <c r="Z376" s="36">
        <f>IFERROR(IF(Y376=0,"",ROUNDUP(Y376/H376,0)*0.02175),"")</f>
        <v>0.28275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195.04800000000003</v>
      </c>
      <c r="BN376" s="64">
        <f t="shared" si="69"/>
        <v>201.23999999999998</v>
      </c>
      <c r="BO376" s="64">
        <f t="shared" si="70"/>
        <v>0.26249999999999996</v>
      </c>
      <c r="BP376" s="64">
        <f t="shared" si="71"/>
        <v>0.27083333333333331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598</v>
      </c>
      <c r="Y378" s="378">
        <f t="shared" si="67"/>
        <v>600</v>
      </c>
      <c r="Z378" s="36">
        <f>IFERROR(IF(Y378=0,"",ROUNDUP(Y378/H378,0)*0.02175),"")</f>
        <v>0.86999999999999988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617.13600000000008</v>
      </c>
      <c r="BN378" s="64">
        <f t="shared" si="69"/>
        <v>619.20000000000005</v>
      </c>
      <c r="BO378" s="64">
        <f t="shared" si="70"/>
        <v>0.83055555555555549</v>
      </c>
      <c r="BP378" s="64">
        <f t="shared" si="71"/>
        <v>0.83333333333333326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5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6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94.533333333333331</v>
      </c>
      <c r="Y382" s="379">
        <f>IFERROR(Y373/H373,"0")+IFERROR(Y374/H374,"0")+IFERROR(Y375/H375,"0")+IFERROR(Y376/H376,"0")+IFERROR(Y377/H377,"0")+IFERROR(Y378/H378,"0")+IFERROR(Y379/H379,"0")+IFERROR(Y380/H380,"0")+IFERROR(Y381/H381,"0")</f>
        <v>96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2.0880000000000001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6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1418</v>
      </c>
      <c r="Y383" s="379">
        <f>IFERROR(SUM(Y373:Y381),"0")</f>
        <v>1440</v>
      </c>
      <c r="Z383" s="37"/>
      <c r="AA383" s="380"/>
      <c r="AB383" s="380"/>
      <c r="AC383" s="380"/>
    </row>
    <row r="384" spans="1:68" ht="14.25" customHeight="1" x14ac:dyDescent="0.25">
      <c r="A384" s="426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0"/>
      <c r="AB384" s="370"/>
      <c r="AC384" s="370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929</v>
      </c>
      <c r="Y385" s="378">
        <f>IFERROR(IF(X385="",0,CEILING((X385/$H385),1)*$H385),"")</f>
        <v>930</v>
      </c>
      <c r="Z385" s="36">
        <f>IFERROR(IF(Y385=0,"",ROUNDUP(Y385/H385,0)*0.02175),"")</f>
        <v>1.3484999999999998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958.72799999999995</v>
      </c>
      <c r="BN385" s="64">
        <f>IFERROR(Y385*I385/H385,"0")</f>
        <v>959.76</v>
      </c>
      <c r="BO385" s="64">
        <f>IFERROR(1/J385*(X385/H385),"0")</f>
        <v>1.2902777777777776</v>
      </c>
      <c r="BP385" s="64">
        <f>IFERROR(1/J385*(Y385/H385),"0")</f>
        <v>1.2916666666666665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5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6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61.93333333333333</v>
      </c>
      <c r="Y387" s="379">
        <f>IFERROR(Y385/H385,"0")+IFERROR(Y386/H386,"0")</f>
        <v>62</v>
      </c>
      <c r="Z387" s="379">
        <f>IFERROR(IF(Z385="",0,Z385),"0")+IFERROR(IF(Z386="",0,Z386),"0")</f>
        <v>1.3484999999999998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6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929</v>
      </c>
      <c r="Y388" s="379">
        <f>IFERROR(SUM(Y385:Y386),"0")</f>
        <v>930</v>
      </c>
      <c r="Z388" s="37"/>
      <c r="AA388" s="380"/>
      <c r="AB388" s="380"/>
      <c r="AC388" s="380"/>
    </row>
    <row r="389" spans="1:68" ht="14.25" customHeight="1" x14ac:dyDescent="0.25">
      <c r="A389" s="426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0"/>
      <c r="AB389" s="370"/>
      <c r="AC389" s="370"/>
    </row>
    <row r="390" spans="1:68" ht="27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26</v>
      </c>
      <c r="Y392" s="378">
        <f>IFERROR(IF(X392="",0,CEILING((X392/$H392),1)*$H392),"")</f>
        <v>31.2</v>
      </c>
      <c r="Z392" s="36">
        <f>IFERROR(IF(Y392=0,"",ROUNDUP(Y392/H392,0)*0.02175),"")</f>
        <v>8.6999999999999994E-2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27.880000000000003</v>
      </c>
      <c r="BN392" s="64">
        <f>IFERROR(Y392*I392/H392,"0")</f>
        <v>33.456000000000003</v>
      </c>
      <c r="BO392" s="64">
        <f>IFERROR(1/J392*(X392/H392),"0")</f>
        <v>5.9523809523809521E-2</v>
      </c>
      <c r="BP392" s="64">
        <f>IFERROR(1/J392*(Y392/H392),"0")</f>
        <v>7.1428571428571425E-2</v>
      </c>
    </row>
    <row r="393" spans="1:68" x14ac:dyDescent="0.2">
      <c r="A393" s="415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6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3.3333333333333335</v>
      </c>
      <c r="Y393" s="379">
        <f>IFERROR(Y390/H390,"0")+IFERROR(Y391/H391,"0")+IFERROR(Y392/H392,"0")</f>
        <v>4</v>
      </c>
      <c r="Z393" s="379">
        <f>IFERROR(IF(Z390="",0,Z390),"0")+IFERROR(IF(Z391="",0,Z391),"0")+IFERROR(IF(Z392="",0,Z392),"0")</f>
        <v>8.6999999999999994E-2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6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26</v>
      </c>
      <c r="Y394" s="379">
        <f>IFERROR(SUM(Y390:Y392),"0")</f>
        <v>31.2</v>
      </c>
      <c r="Z394" s="37"/>
      <c r="AA394" s="380"/>
      <c r="AB394" s="380"/>
      <c r="AC394" s="380"/>
    </row>
    <row r="395" spans="1:68" ht="14.25" customHeight="1" x14ac:dyDescent="0.25">
      <c r="A395" s="426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0"/>
      <c r="AB395" s="370"/>
      <c r="AC395" s="370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83</v>
      </c>
      <c r="Y396" s="378">
        <f>IFERROR(IF(X396="",0,CEILING((X396/$H396),1)*$H396),"")</f>
        <v>85.8</v>
      </c>
      <c r="Z396" s="36">
        <f>IFERROR(IF(Y396=0,"",ROUNDUP(Y396/H396,0)*0.02175),"")</f>
        <v>0.23924999999999999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89.001538461538473</v>
      </c>
      <c r="BN396" s="64">
        <f>IFERROR(Y396*I396/H396,"0")</f>
        <v>92.004000000000005</v>
      </c>
      <c r="BO396" s="64">
        <f>IFERROR(1/J396*(X396/H396),"0")</f>
        <v>0.19001831501831501</v>
      </c>
      <c r="BP396" s="64">
        <f>IFERROR(1/J396*(Y396/H396),"0")</f>
        <v>0.19642857142857142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5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6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10.641025641025641</v>
      </c>
      <c r="Y398" s="379">
        <f>IFERROR(Y396/H396,"0")+IFERROR(Y397/H397,"0")</f>
        <v>11</v>
      </c>
      <c r="Z398" s="379">
        <f>IFERROR(IF(Z396="",0,Z396),"0")+IFERROR(IF(Z397="",0,Z397),"0")</f>
        <v>0.23924999999999999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6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83</v>
      </c>
      <c r="Y399" s="379">
        <f>IFERROR(SUM(Y396:Y397),"0")</f>
        <v>85.8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1"/>
      <c r="AB400" s="371"/>
      <c r="AC400" s="371"/>
    </row>
    <row r="401" spans="1:68" ht="14.25" customHeight="1" x14ac:dyDescent="0.25">
      <c r="A401" s="426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0"/>
      <c r="AB401" s="370"/>
      <c r="AC401" s="370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0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18</v>
      </c>
      <c r="Y404" s="378">
        <f>IFERROR(IF(X404="",0,CEILING((X404/$H404),1)*$H404),"")</f>
        <v>24</v>
      </c>
      <c r="Z404" s="36">
        <f>IFERROR(IF(Y404=0,"",ROUNDUP(Y404/H404,0)*0.02175),"")</f>
        <v>4.3499999999999997E-2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18.720000000000002</v>
      </c>
      <c r="BN404" s="64">
        <f>IFERROR(Y404*I404/H404,"0")</f>
        <v>24.959999999999997</v>
      </c>
      <c r="BO404" s="64">
        <f>IFERROR(1/J404*(X404/H404),"0")</f>
        <v>2.6785714285714284E-2</v>
      </c>
      <c r="BP404" s="64">
        <f>IFERROR(1/J404*(Y404/H404),"0")</f>
        <v>3.5714285714285712E-2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5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6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1.5</v>
      </c>
      <c r="Y406" s="379">
        <f>IFERROR(Y402/H402,"0")+IFERROR(Y403/H403,"0")+IFERROR(Y404/H404,"0")+IFERROR(Y405/H405,"0")</f>
        <v>2</v>
      </c>
      <c r="Z406" s="379">
        <f>IFERROR(IF(Z402="",0,Z402),"0")+IFERROR(IF(Z403="",0,Z403),"0")+IFERROR(IF(Z404="",0,Z404),"0")+IFERROR(IF(Z405="",0,Z405),"0")</f>
        <v>4.3499999999999997E-2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6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18</v>
      </c>
      <c r="Y407" s="379">
        <f>IFERROR(SUM(Y402:Y405),"0")</f>
        <v>24</v>
      </c>
      <c r="Z407" s="37"/>
      <c r="AA407" s="380"/>
      <c r="AB407" s="380"/>
      <c r="AC407" s="380"/>
    </row>
    <row r="408" spans="1:68" ht="14.25" customHeight="1" x14ac:dyDescent="0.25">
      <c r="A408" s="426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0"/>
      <c r="AB408" s="370"/>
      <c r="AC408" s="370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5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6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6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6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0"/>
      <c r="AB413" s="370"/>
      <c r="AC413" s="370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352</v>
      </c>
      <c r="Y414" s="378">
        <f>IFERROR(IF(X414="",0,CEILING((X414/$H414),1)*$H414),"")</f>
        <v>358.8</v>
      </c>
      <c r="Z414" s="36">
        <f>IFERROR(IF(Y414=0,"",ROUNDUP(Y414/H414,0)*0.02175),"")</f>
        <v>1.0004999999999999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377.45230769230773</v>
      </c>
      <c r="BN414" s="64">
        <f>IFERROR(Y414*I414/H414,"0")</f>
        <v>384.74400000000009</v>
      </c>
      <c r="BO414" s="64">
        <f>IFERROR(1/J414*(X414/H414),"0")</f>
        <v>0.80586080586080588</v>
      </c>
      <c r="BP414" s="64">
        <f>IFERROR(1/J414*(Y414/H414),"0")</f>
        <v>0.8214285714285714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5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6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45.128205128205131</v>
      </c>
      <c r="Y419" s="379">
        <f>IFERROR(Y414/H414,"0")+IFERROR(Y415/H415,"0")+IFERROR(Y416/H416,"0")+IFERROR(Y417/H417,"0")+IFERROR(Y418/H418,"0")</f>
        <v>46</v>
      </c>
      <c r="Z419" s="379">
        <f>IFERROR(IF(Z414="",0,Z414),"0")+IFERROR(IF(Z415="",0,Z415),"0")+IFERROR(IF(Z416="",0,Z416),"0")+IFERROR(IF(Z417="",0,Z417),"0")+IFERROR(IF(Z418="",0,Z418),"0")</f>
        <v>1.0004999999999999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6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352</v>
      </c>
      <c r="Y420" s="379">
        <f>IFERROR(SUM(Y414:Y418),"0")</f>
        <v>358.8</v>
      </c>
      <c r="Z420" s="37"/>
      <c r="AA420" s="380"/>
      <c r="AB420" s="380"/>
      <c r="AC420" s="380"/>
    </row>
    <row r="421" spans="1:68" ht="14.25" customHeight="1" x14ac:dyDescent="0.25">
      <c r="A421" s="426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0"/>
      <c r="AB421" s="370"/>
      <c r="AC421" s="370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5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6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6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1"/>
      <c r="AB426" s="371"/>
      <c r="AC426" s="371"/>
    </row>
    <row r="427" spans="1:68" ht="14.25" customHeight="1" x14ac:dyDescent="0.25">
      <c r="A427" s="426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0"/>
      <c r="AB427" s="370"/>
      <c r="AC427" s="370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5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6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6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6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0"/>
      <c r="AB431" s="370"/>
      <c r="AC431" s="370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5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6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6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customHeight="1" x14ac:dyDescent="0.25">
      <c r="A455" s="426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0"/>
      <c r="AB455" s="370"/>
      <c r="AC455" s="370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5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6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6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6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0"/>
      <c r="AB460" s="370"/>
      <c r="AC460" s="370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5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6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6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1"/>
      <c r="AB464" s="371"/>
      <c r="AC464" s="371"/>
    </row>
    <row r="465" spans="1:68" ht="14.25" customHeight="1" x14ac:dyDescent="0.25">
      <c r="A465" s="426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0"/>
      <c r="AB465" s="370"/>
      <c r="AC465" s="370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5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6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6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6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0"/>
      <c r="AB469" s="370"/>
      <c r="AC469" s="370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5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6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6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customHeight="1" x14ac:dyDescent="0.25">
      <c r="A478" s="426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0"/>
      <c r="AB478" s="370"/>
      <c r="AC478" s="370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5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6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6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1"/>
      <c r="AB482" s="371"/>
      <c r="AC482" s="371"/>
    </row>
    <row r="483" spans="1:68" ht="14.25" customHeight="1" x14ac:dyDescent="0.25">
      <c r="A483" s="426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0"/>
      <c r="AB483" s="370"/>
      <c r="AC483" s="370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5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6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6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1"/>
      <c r="AB489" s="371"/>
      <c r="AC489" s="371"/>
    </row>
    <row r="490" spans="1:68" ht="14.25" customHeight="1" x14ac:dyDescent="0.25">
      <c r="A490" s="426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0"/>
      <c r="AB490" s="370"/>
      <c r="AC490" s="370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5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6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6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1"/>
      <c r="AB495" s="371"/>
      <c r="AC495" s="371"/>
    </row>
    <row r="496" spans="1:68" ht="14.25" customHeight="1" x14ac:dyDescent="0.25">
      <c r="A496" s="426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0"/>
      <c r="AB496" s="370"/>
      <c r="AC496" s="370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227</v>
      </c>
      <c r="Y498" s="378">
        <f t="shared" si="83"/>
        <v>227.04000000000002</v>
      </c>
      <c r="Z498" s="36">
        <f t="shared" si="84"/>
        <v>0.51427999999999996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242.47727272727272</v>
      </c>
      <c r="BN498" s="64">
        <f t="shared" si="86"/>
        <v>242.51999999999998</v>
      </c>
      <c r="BO498" s="64">
        <f t="shared" si="87"/>
        <v>0.41338869463869465</v>
      </c>
      <c r="BP498" s="64">
        <f t="shared" si="88"/>
        <v>0.41346153846153849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7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473</v>
      </c>
      <c r="Y500" s="378">
        <f t="shared" si="83"/>
        <v>475.20000000000005</v>
      </c>
      <c r="Z500" s="36">
        <f t="shared" si="84"/>
        <v>1.0764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505.24999999999994</v>
      </c>
      <c r="BN500" s="64">
        <f t="shared" si="86"/>
        <v>507.6</v>
      </c>
      <c r="BO500" s="64">
        <f t="shared" si="87"/>
        <v>0.86137820512820518</v>
      </c>
      <c r="BP500" s="64">
        <f t="shared" si="88"/>
        <v>0.86538461538461542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411</v>
      </c>
      <c r="Y502" s="378">
        <f t="shared" si="83"/>
        <v>411.84000000000003</v>
      </c>
      <c r="Z502" s="36">
        <f t="shared" si="84"/>
        <v>0.93288000000000004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439.02272727272725</v>
      </c>
      <c r="BN502" s="64">
        <f t="shared" si="86"/>
        <v>439.91999999999996</v>
      </c>
      <c r="BO502" s="64">
        <f t="shared" si="87"/>
        <v>0.7484702797202798</v>
      </c>
      <c r="BP502" s="64">
        <f t="shared" si="88"/>
        <v>0.75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5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6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210.41666666666666</v>
      </c>
      <c r="Y505" s="379">
        <f>IFERROR(Y497/H497,"0")+IFERROR(Y498/H498,"0")+IFERROR(Y499/H499,"0")+IFERROR(Y500/H500,"0")+IFERROR(Y501/H501,"0")+IFERROR(Y502/H502,"0")+IFERROR(Y503/H503,"0")+IFERROR(Y504/H504,"0")</f>
        <v>211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2.5235599999999998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6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1111</v>
      </c>
      <c r="Y506" s="379">
        <f>IFERROR(SUM(Y497:Y504),"0")</f>
        <v>1114.08</v>
      </c>
      <c r="Z506" s="37"/>
      <c r="AA506" s="380"/>
      <c r="AB506" s="380"/>
      <c r="AC506" s="380"/>
    </row>
    <row r="507" spans="1:68" ht="14.25" customHeight="1" x14ac:dyDescent="0.25">
      <c r="A507" s="426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0"/>
      <c r="AB507" s="370"/>
      <c r="AC507" s="370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279</v>
      </c>
      <c r="Y508" s="378">
        <f>IFERROR(IF(X508="",0,CEILING((X508/$H508),1)*$H508),"")</f>
        <v>279.84000000000003</v>
      </c>
      <c r="Z508" s="36">
        <f>IFERROR(IF(Y508=0,"",ROUNDUP(Y508/H508,0)*0.01196),"")</f>
        <v>0.63388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298.02272727272725</v>
      </c>
      <c r="BN508" s="64">
        <f>IFERROR(Y508*I508/H508,"0")</f>
        <v>298.92</v>
      </c>
      <c r="BO508" s="64">
        <f>IFERROR(1/J508*(X508/H508),"0")</f>
        <v>0.50808566433566427</v>
      </c>
      <c r="BP508" s="64">
        <f>IFERROR(1/J508*(Y508/H508),"0")</f>
        <v>0.50961538461538469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233</v>
      </c>
      <c r="Y509" s="378">
        <f>IFERROR(IF(X509="",0,CEILING((X509/$H509),1)*$H509),"")</f>
        <v>234</v>
      </c>
      <c r="Z509" s="36">
        <f>IFERROR(IF(Y509=0,"",ROUNDUP(Y509/H509,0)*0.00937),"")</f>
        <v>0.60904999999999998</v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248.5333333333333</v>
      </c>
      <c r="BN509" s="64">
        <f>IFERROR(Y509*I509/H509,"0")</f>
        <v>249.59999999999997</v>
      </c>
      <c r="BO509" s="64">
        <f>IFERROR(1/J509*(X509/H509),"0")</f>
        <v>0.53935185185185175</v>
      </c>
      <c r="BP509" s="64">
        <f>IFERROR(1/J509*(Y509/H509),"0")</f>
        <v>0.54166666666666663</v>
      </c>
    </row>
    <row r="510" spans="1:68" x14ac:dyDescent="0.2">
      <c r="A510" s="415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6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117.56313131313129</v>
      </c>
      <c r="Y510" s="379">
        <f>IFERROR(Y508/H508,"0")+IFERROR(Y509/H509,"0")</f>
        <v>118</v>
      </c>
      <c r="Z510" s="379">
        <f>IFERROR(IF(Z508="",0,Z508),"0")+IFERROR(IF(Z509="",0,Z509),"0")</f>
        <v>1.2429299999999999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6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512</v>
      </c>
      <c r="Y511" s="379">
        <f>IFERROR(SUM(Y508:Y509),"0")</f>
        <v>513.84</v>
      </c>
      <c r="Z511" s="37"/>
      <c r="AA511" s="380"/>
      <c r="AB511" s="380"/>
      <c r="AC511" s="380"/>
    </row>
    <row r="512" spans="1:68" ht="14.25" customHeight="1" x14ac:dyDescent="0.25">
      <c r="A512" s="426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0"/>
      <c r="AB512" s="370"/>
      <c r="AC512" s="370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179</v>
      </c>
      <c r="Y513" s="378">
        <f t="shared" ref="Y513:Y518" si="89">IFERROR(IF(X513="",0,CEILING((X513/$H513),1)*$H513),"")</f>
        <v>179.52</v>
      </c>
      <c r="Z513" s="36">
        <f>IFERROR(IF(Y513=0,"",ROUNDUP(Y513/H513,0)*0.01196),"")</f>
        <v>0.40664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191.20454545454544</v>
      </c>
      <c r="BN513" s="64">
        <f t="shared" ref="BN513:BN518" si="91">IFERROR(Y513*I513/H513,"0")</f>
        <v>191.76</v>
      </c>
      <c r="BO513" s="64">
        <f t="shared" ref="BO513:BO518" si="92">IFERROR(1/J513*(X513/H513),"0")</f>
        <v>0.3259761072261072</v>
      </c>
      <c r="BP513" s="64">
        <f t="shared" ref="BP513:BP518" si="93">IFERROR(1/J513*(Y513/H513),"0")</f>
        <v>0.32692307692307693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112</v>
      </c>
      <c r="Y514" s="378">
        <f t="shared" si="89"/>
        <v>116.16000000000001</v>
      </c>
      <c r="Z514" s="36">
        <f>IFERROR(IF(Y514=0,"",ROUNDUP(Y514/H514,0)*0.01196),"")</f>
        <v>0.26312000000000002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119.63636363636363</v>
      </c>
      <c r="BN514" s="64">
        <f t="shared" si="91"/>
        <v>124.08000000000001</v>
      </c>
      <c r="BO514" s="64">
        <f t="shared" si="92"/>
        <v>0.20396270396270397</v>
      </c>
      <c r="BP514" s="64">
        <f t="shared" si="93"/>
        <v>0.21153846153846156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140</v>
      </c>
      <c r="Y515" s="378">
        <f t="shared" si="89"/>
        <v>142.56</v>
      </c>
      <c r="Z515" s="36">
        <f>IFERROR(IF(Y515=0,"",ROUNDUP(Y515/H515,0)*0.01196),"")</f>
        <v>0.32291999999999998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149.54545454545453</v>
      </c>
      <c r="BN515" s="64">
        <f t="shared" si="91"/>
        <v>152.27999999999997</v>
      </c>
      <c r="BO515" s="64">
        <f t="shared" si="92"/>
        <v>0.25495337995337997</v>
      </c>
      <c r="BP515" s="64">
        <f t="shared" si="93"/>
        <v>0.25961538461538464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5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6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81.628787878787875</v>
      </c>
      <c r="Y519" s="379">
        <f>IFERROR(Y513/H513,"0")+IFERROR(Y514/H514,"0")+IFERROR(Y515/H515,"0")+IFERROR(Y516/H516,"0")+IFERROR(Y517/H517,"0")+IFERROR(Y518/H518,"0")</f>
        <v>83</v>
      </c>
      <c r="Z519" s="379">
        <f>IFERROR(IF(Z513="",0,Z513),"0")+IFERROR(IF(Z514="",0,Z514),"0")+IFERROR(IF(Z515="",0,Z515),"0")+IFERROR(IF(Z516="",0,Z516),"0")+IFERROR(IF(Z517="",0,Z517),"0")+IFERROR(IF(Z518="",0,Z518),"0")</f>
        <v>0.99268000000000001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6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431</v>
      </c>
      <c r="Y520" s="379">
        <f>IFERROR(SUM(Y513:Y518),"0")</f>
        <v>438.24</v>
      </c>
      <c r="Z520" s="37"/>
      <c r="AA520" s="380"/>
      <c r="AB520" s="380"/>
      <c r="AC520" s="380"/>
    </row>
    <row r="521" spans="1:68" ht="14.25" customHeight="1" x14ac:dyDescent="0.25">
      <c r="A521" s="426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0"/>
      <c r="AB521" s="370"/>
      <c r="AC521" s="370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5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6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6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6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0"/>
      <c r="AB527" s="370"/>
      <c r="AC527" s="370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5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6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6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1"/>
      <c r="AB532" s="371"/>
      <c r="AC532" s="371"/>
    </row>
    <row r="533" spans="1:68" ht="14.25" customHeight="1" x14ac:dyDescent="0.25">
      <c r="A533" s="426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0"/>
      <c r="AB533" s="370"/>
      <c r="AC533" s="370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8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74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6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4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6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0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5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6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6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6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0"/>
      <c r="AB543" s="370"/>
      <c r="AC543" s="370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1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3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3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3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5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6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6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6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0"/>
      <c r="AB550" s="370"/>
      <c r="AC550" s="370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4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1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8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5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6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6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customHeight="1" x14ac:dyDescent="0.25">
      <c r="A559" s="426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0"/>
      <c r="AB559" s="370"/>
      <c r="AC559" s="370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6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5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6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6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customHeight="1" x14ac:dyDescent="0.25">
      <c r="A564" s="426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0"/>
      <c r="AB564" s="370"/>
      <c r="AC564" s="370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7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5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5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6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6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1"/>
      <c r="AB571" s="371"/>
      <c r="AC571" s="371"/>
    </row>
    <row r="572" spans="1:68" ht="14.25" customHeight="1" x14ac:dyDescent="0.25">
      <c r="A572" s="426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0"/>
      <c r="AB572" s="370"/>
      <c r="AC572" s="370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9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4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5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6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6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6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0"/>
      <c r="AB577" s="370"/>
      <c r="AC577" s="370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5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6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6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6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0"/>
      <c r="AB581" s="370"/>
      <c r="AC581" s="370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5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6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6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6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0"/>
      <c r="AB585" s="370"/>
      <c r="AC585" s="370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7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5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6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6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40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41"/>
      <c r="P589" s="541" t="s">
        <v>728</v>
      </c>
      <c r="Q589" s="527"/>
      <c r="R589" s="527"/>
      <c r="S589" s="527"/>
      <c r="T589" s="527"/>
      <c r="U589" s="527"/>
      <c r="V589" s="528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12406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12588.759999999998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41"/>
      <c r="P590" s="541" t="s">
        <v>729</v>
      </c>
      <c r="Q590" s="527"/>
      <c r="R590" s="527"/>
      <c r="S590" s="527"/>
      <c r="T590" s="527"/>
      <c r="U590" s="527"/>
      <c r="V590" s="528"/>
      <c r="W590" s="37" t="s">
        <v>68</v>
      </c>
      <c r="X590" s="379">
        <f>IFERROR(SUM(BM22:BM586),"0")</f>
        <v>13145.362185162048</v>
      </c>
      <c r="Y590" s="379">
        <f>IFERROR(SUM(BN22:BN586),"0")</f>
        <v>13339.124000000002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41"/>
      <c r="P591" s="541" t="s">
        <v>730</v>
      </c>
      <c r="Q591" s="527"/>
      <c r="R591" s="527"/>
      <c r="S591" s="527"/>
      <c r="T591" s="527"/>
      <c r="U591" s="527"/>
      <c r="V591" s="528"/>
      <c r="W591" s="37" t="s">
        <v>731</v>
      </c>
      <c r="X591" s="38">
        <f>ROUNDUP(SUM(BO22:BO586),0)</f>
        <v>24</v>
      </c>
      <c r="Y591" s="38">
        <f>ROUNDUP(SUM(BP22:BP586),0)</f>
        <v>24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41"/>
      <c r="P592" s="541" t="s">
        <v>732</v>
      </c>
      <c r="Q592" s="527"/>
      <c r="R592" s="527"/>
      <c r="S592" s="527"/>
      <c r="T592" s="527"/>
      <c r="U592" s="527"/>
      <c r="V592" s="528"/>
      <c r="W592" s="37" t="s">
        <v>68</v>
      </c>
      <c r="X592" s="379">
        <f>GrossWeightTotal+PalletQtyTotal*25</f>
        <v>13745.362185162048</v>
      </c>
      <c r="Y592" s="379">
        <f>GrossWeightTotalR+PalletQtyTotalR*25</f>
        <v>13939.124000000002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41"/>
      <c r="P593" s="541" t="s">
        <v>733</v>
      </c>
      <c r="Q593" s="527"/>
      <c r="R593" s="527"/>
      <c r="S593" s="527"/>
      <c r="T593" s="527"/>
      <c r="U593" s="527"/>
      <c r="V593" s="528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2057.314665340984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2086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41"/>
      <c r="P594" s="541" t="s">
        <v>734</v>
      </c>
      <c r="Q594" s="527"/>
      <c r="R594" s="527"/>
      <c r="S594" s="527"/>
      <c r="T594" s="527"/>
      <c r="U594" s="527"/>
      <c r="V594" s="528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27.830730000000003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68" t="s">
        <v>62</v>
      </c>
      <c r="C596" s="394" t="s">
        <v>107</v>
      </c>
      <c r="D596" s="504"/>
      <c r="E596" s="504"/>
      <c r="F596" s="504"/>
      <c r="G596" s="504"/>
      <c r="H596" s="505"/>
      <c r="I596" s="394" t="s">
        <v>258</v>
      </c>
      <c r="J596" s="504"/>
      <c r="K596" s="504"/>
      <c r="L596" s="504"/>
      <c r="M596" s="504"/>
      <c r="N596" s="504"/>
      <c r="O596" s="504"/>
      <c r="P596" s="504"/>
      <c r="Q596" s="504"/>
      <c r="R596" s="504"/>
      <c r="S596" s="504"/>
      <c r="T596" s="504"/>
      <c r="U596" s="504"/>
      <c r="V596" s="505"/>
      <c r="W596" s="394" t="s">
        <v>478</v>
      </c>
      <c r="X596" s="505"/>
      <c r="Y596" s="394" t="s">
        <v>532</v>
      </c>
      <c r="Z596" s="504"/>
      <c r="AA596" s="504"/>
      <c r="AB596" s="505"/>
      <c r="AC596" s="368" t="s">
        <v>603</v>
      </c>
      <c r="AD596" s="394" t="s">
        <v>644</v>
      </c>
      <c r="AE596" s="505"/>
      <c r="AF596" s="369"/>
    </row>
    <row r="597" spans="1:32" ht="14.25" customHeight="1" thickTop="1" x14ac:dyDescent="0.2">
      <c r="A597" s="548" t="s">
        <v>737</v>
      </c>
      <c r="B597" s="394" t="s">
        <v>62</v>
      </c>
      <c r="C597" s="394" t="s">
        <v>108</v>
      </c>
      <c r="D597" s="394" t="s">
        <v>128</v>
      </c>
      <c r="E597" s="394" t="s">
        <v>174</v>
      </c>
      <c r="F597" s="394" t="s">
        <v>190</v>
      </c>
      <c r="G597" s="394" t="s">
        <v>226</v>
      </c>
      <c r="H597" s="394" t="s">
        <v>107</v>
      </c>
      <c r="I597" s="394" t="s">
        <v>259</v>
      </c>
      <c r="J597" s="394" t="s">
        <v>276</v>
      </c>
      <c r="K597" s="394" t="s">
        <v>332</v>
      </c>
      <c r="L597" s="369"/>
      <c r="M597" s="394" t="s">
        <v>347</v>
      </c>
      <c r="N597" s="369"/>
      <c r="O597" s="394" t="s">
        <v>363</v>
      </c>
      <c r="P597" s="394" t="s">
        <v>376</v>
      </c>
      <c r="Q597" s="394" t="s">
        <v>379</v>
      </c>
      <c r="R597" s="394" t="s">
        <v>386</v>
      </c>
      <c r="S597" s="394" t="s">
        <v>397</v>
      </c>
      <c r="T597" s="394" t="s">
        <v>400</v>
      </c>
      <c r="U597" s="394" t="s">
        <v>407</v>
      </c>
      <c r="V597" s="394" t="s">
        <v>469</v>
      </c>
      <c r="W597" s="394" t="s">
        <v>479</v>
      </c>
      <c r="X597" s="394" t="s">
        <v>507</v>
      </c>
      <c r="Y597" s="394" t="s">
        <v>533</v>
      </c>
      <c r="Z597" s="394" t="s">
        <v>578</v>
      </c>
      <c r="AA597" s="394" t="s">
        <v>593</v>
      </c>
      <c r="AB597" s="394" t="s">
        <v>600</v>
      </c>
      <c r="AC597" s="394" t="s">
        <v>603</v>
      </c>
      <c r="AD597" s="394" t="s">
        <v>644</v>
      </c>
      <c r="AE597" s="394" t="s">
        <v>712</v>
      </c>
      <c r="AF597" s="369"/>
    </row>
    <row r="598" spans="1:32" ht="13.5" customHeight="1" thickBot="1" x14ac:dyDescent="0.25">
      <c r="A598" s="549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69"/>
      <c r="M598" s="395"/>
      <c r="N598" s="369"/>
      <c r="O598" s="395"/>
      <c r="P598" s="395"/>
      <c r="Q598" s="395"/>
      <c r="R598" s="395"/>
      <c r="S598" s="395"/>
      <c r="T598" s="395"/>
      <c r="U598" s="395"/>
      <c r="V598" s="395"/>
      <c r="W598" s="395"/>
      <c r="X598" s="395"/>
      <c r="Y598" s="395"/>
      <c r="Z598" s="395"/>
      <c r="AA598" s="395"/>
      <c r="AB598" s="395"/>
      <c r="AC598" s="395"/>
      <c r="AD598" s="395"/>
      <c r="AE598" s="395"/>
      <c r="AF598" s="369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1091.9000000000001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546.40000000000009</v>
      </c>
      <c r="E599" s="46">
        <f>IFERROR(Y104*1,"0")+IFERROR(Y105*1,"0")+IFERROR(Y106*1,"0")+IFERROR(Y110*1,"0")+IFERROR(Y111*1,"0")+IFERROR(Y112*1,"0")+IFERROR(Y113*1,"0")+IFERROR(Y114*1,"0")</f>
        <v>564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1175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159.6</v>
      </c>
      <c r="I599" s="46">
        <f>IFERROR(Y188*1,"0")+IFERROR(Y189*1,"0")+IFERROR(Y190*1,"0")+IFERROR(Y191*1,"0")+IFERROR(Y192*1,"0")+IFERROR(Y193*1,"0")+IFERROR(Y194*1,"0")+IFERROR(Y195*1,"0")</f>
        <v>105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2320.2000000000003</v>
      </c>
      <c r="K599" s="46">
        <f>IFERROR(Y244*1,"0")+IFERROR(Y245*1,"0")+IFERROR(Y246*1,"0")+IFERROR(Y247*1,"0")+IFERROR(Y248*1,"0")+IFERROR(Y249*1,"0")+IFERROR(Y250*1,"0")+IFERROR(Y251*1,"0")</f>
        <v>23.2</v>
      </c>
      <c r="L599" s="369"/>
      <c r="M599" s="46">
        <f>IFERROR(Y256*1,"0")+IFERROR(Y257*1,"0")+IFERROR(Y258*1,"0")+IFERROR(Y259*1,"0")+IFERROR(Y260*1,"0")+IFERROR(Y261*1,"0")+IFERROR(Y262*1,"0")+IFERROR(Y263*1,"0")</f>
        <v>228.4</v>
      </c>
      <c r="N599" s="369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297.60000000000002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1141.5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2487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382.8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2066.1600000000003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69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536:T536"/>
    <mergeCell ref="P387:V387"/>
    <mergeCell ref="A8:C8"/>
    <mergeCell ref="P310:V310"/>
    <mergeCell ref="D355:E355"/>
    <mergeCell ref="P410:T410"/>
    <mergeCell ref="P163:V163"/>
    <mergeCell ref="D293:E293"/>
    <mergeCell ref="D32:E32"/>
    <mergeCell ref="D97:E97"/>
    <mergeCell ref="P151:T151"/>
    <mergeCell ref="P76:V76"/>
    <mergeCell ref="D268:E268"/>
    <mergeCell ref="P449:T449"/>
    <mergeCell ref="D566:E566"/>
    <mergeCell ref="A255:Z255"/>
    <mergeCell ref="A10:C10"/>
    <mergeCell ref="A364:Z364"/>
    <mergeCell ref="A426:Z426"/>
    <mergeCell ref="D553:E553"/>
    <mergeCell ref="A413:Z413"/>
    <mergeCell ref="P311:V311"/>
    <mergeCell ref="A21:Z21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P71:T71"/>
    <mergeCell ref="X17:X18"/>
    <mergeCell ref="D123:E123"/>
    <mergeCell ref="V12:W12"/>
    <mergeCell ref="P519:V519"/>
    <mergeCell ref="AA597:AA598"/>
    <mergeCell ref="D191:E191"/>
    <mergeCell ref="P319:T319"/>
    <mergeCell ref="D262:E262"/>
    <mergeCell ref="D433:E433"/>
    <mergeCell ref="AC597:AC598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P174:T174"/>
    <mergeCell ref="A279:O280"/>
    <mergeCell ref="D537:E537"/>
    <mergeCell ref="P447:T447"/>
    <mergeCell ref="U17:V17"/>
    <mergeCell ref="Y17:Y18"/>
    <mergeCell ref="P385:T385"/>
    <mergeCell ref="D57:E57"/>
    <mergeCell ref="W596:X596"/>
    <mergeCell ref="P590:V590"/>
    <mergeCell ref="P58:T58"/>
    <mergeCell ref="P500:T500"/>
    <mergeCell ref="A52:Z52"/>
    <mergeCell ref="A494:Z494"/>
    <mergeCell ref="Q5:R5"/>
    <mergeCell ref="F17:F18"/>
    <mergeCell ref="D120:E120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P136:T136"/>
    <mergeCell ref="P70:T70"/>
    <mergeCell ref="F597:F598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D578:E578"/>
    <mergeCell ref="Q6:R6"/>
    <mergeCell ref="P200:T200"/>
    <mergeCell ref="A267:Z267"/>
    <mergeCell ref="A124:O125"/>
    <mergeCell ref="P436:T436"/>
    <mergeCell ref="A425:Z425"/>
    <mergeCell ref="D247:E247"/>
    <mergeCell ref="P351:V351"/>
    <mergeCell ref="Y596:AB596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N17:N18"/>
    <mergeCell ref="P72:T72"/>
    <mergeCell ref="P292:T292"/>
    <mergeCell ref="P81:V81"/>
    <mergeCell ref="A487:O488"/>
    <mergeCell ref="P528:T528"/>
    <mergeCell ref="P208:V208"/>
    <mergeCell ref="A204:Z204"/>
    <mergeCell ref="P294:T294"/>
    <mergeCell ref="P219:V219"/>
    <mergeCell ref="P23:V23"/>
    <mergeCell ref="P419:V419"/>
    <mergeCell ref="D54:E54"/>
    <mergeCell ref="P83:T83"/>
    <mergeCell ref="D271:E271"/>
    <mergeCell ref="P373:T373"/>
    <mergeCell ref="P444:T444"/>
    <mergeCell ref="AD17:AF18"/>
    <mergeCell ref="A310:O311"/>
    <mergeCell ref="P142:V142"/>
    <mergeCell ref="F5:G5"/>
    <mergeCell ref="P169:V169"/>
    <mergeCell ref="P411:V411"/>
    <mergeCell ref="A25:Z25"/>
    <mergeCell ref="P467:V467"/>
    <mergeCell ref="A368:O369"/>
    <mergeCell ref="U597:U598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P578:T578"/>
    <mergeCell ref="A254:Z254"/>
    <mergeCell ref="P121:T121"/>
    <mergeCell ref="P181:T181"/>
    <mergeCell ref="AD596:AE596"/>
    <mergeCell ref="P2:W3"/>
    <mergeCell ref="D560:E560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P363:V363"/>
    <mergeCell ref="M17:M18"/>
    <mergeCell ref="A531:Z531"/>
    <mergeCell ref="P584:V584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P287:V287"/>
    <mergeCell ref="A312:Z312"/>
    <mergeCell ref="D33:E33"/>
    <mergeCell ref="A483:Z483"/>
    <mergeCell ref="D226:E226"/>
    <mergeCell ref="P352:V352"/>
    <mergeCell ref="P354:T354"/>
    <mergeCell ref="P365:T365"/>
    <mergeCell ref="P62:T62"/>
    <mergeCell ref="D503:E503"/>
    <mergeCell ref="D29:E29"/>
    <mergeCell ref="D216:E216"/>
    <mergeCell ref="P515:T515"/>
    <mergeCell ref="A20:Z20"/>
    <mergeCell ref="P300:V300"/>
    <mergeCell ref="D452:E452"/>
    <mergeCell ref="P493:V493"/>
    <mergeCell ref="P123:T123"/>
    <mergeCell ref="D385:E385"/>
    <mergeCell ref="P34:T34"/>
    <mergeCell ref="P105:T105"/>
    <mergeCell ref="P547:T547"/>
    <mergeCell ref="D86:E86"/>
    <mergeCell ref="S597:S598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D150:E150"/>
    <mergeCell ref="P278:T278"/>
    <mergeCell ref="D321:E321"/>
    <mergeCell ref="D215:E215"/>
    <mergeCell ref="D386:E386"/>
    <mergeCell ref="D513:E513"/>
    <mergeCell ref="P492:V492"/>
    <mergeCell ref="P286:V286"/>
    <mergeCell ref="P415:T415"/>
    <mergeCell ref="P592:V592"/>
    <mergeCell ref="P358:V358"/>
    <mergeCell ref="P529:V529"/>
    <mergeCell ref="A411:O412"/>
    <mergeCell ref="P110:T110"/>
    <mergeCell ref="R597:R598"/>
    <mergeCell ref="P197:V197"/>
    <mergeCell ref="P582:T582"/>
    <mergeCell ref="A9:C9"/>
    <mergeCell ref="P321:T321"/>
    <mergeCell ref="D373:E373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T597:T598"/>
    <mergeCell ref="D231:E231"/>
    <mergeCell ref="A91:Z91"/>
    <mergeCell ref="A389:Z389"/>
    <mergeCell ref="A460:Z460"/>
    <mergeCell ref="P116:V116"/>
    <mergeCell ref="Q13:R13"/>
    <mergeCell ref="D318:E318"/>
    <mergeCell ref="P201:T201"/>
    <mergeCell ref="A220:Z220"/>
    <mergeCell ref="P139:T139"/>
    <mergeCell ref="P339:V339"/>
    <mergeCell ref="P176:T176"/>
    <mergeCell ref="P560:T560"/>
    <mergeCell ref="P114:T114"/>
    <mergeCell ref="P247:T247"/>
    <mergeCell ref="D84:E84"/>
    <mergeCell ref="D22:E22"/>
    <mergeCell ref="D155:E155"/>
    <mergeCell ref="D320:E320"/>
    <mergeCell ref="G17:G18"/>
    <mergeCell ref="P333:T333"/>
    <mergeCell ref="A152:O153"/>
    <mergeCell ref="P184:V184"/>
    <mergeCell ref="A143:Z143"/>
    <mergeCell ref="D314:E314"/>
    <mergeCell ref="P407:V407"/>
    <mergeCell ref="A587:O588"/>
    <mergeCell ref="P188:T188"/>
    <mergeCell ref="P357:V357"/>
    <mergeCell ref="P382:V382"/>
    <mergeCell ref="AD597:AD598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A571:Z571"/>
    <mergeCell ref="D292:E292"/>
    <mergeCell ref="A305:O306"/>
    <mergeCell ref="A476:O477"/>
    <mergeCell ref="H5:M5"/>
    <mergeCell ref="P158:V158"/>
    <mergeCell ref="P98:T98"/>
    <mergeCell ref="A154:Z154"/>
    <mergeCell ref="D212:E212"/>
    <mergeCell ref="P567:T567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P335:T335"/>
    <mergeCell ref="V6:W9"/>
    <mergeCell ref="D128:E128"/>
    <mergeCell ref="P256:T256"/>
    <mergeCell ref="P554:T554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Z17:Z18"/>
    <mergeCell ref="P100:V100"/>
    <mergeCell ref="P94:V94"/>
    <mergeCell ref="P265:V265"/>
    <mergeCell ref="P458:V458"/>
    <mergeCell ref="A277:Z277"/>
    <mergeCell ref="D446:E446"/>
    <mergeCell ref="P44:V44"/>
    <mergeCell ref="D367:E367"/>
    <mergeCell ref="AE597:AE598"/>
    <mergeCell ref="D181:E181"/>
    <mergeCell ref="P575:V575"/>
    <mergeCell ref="D273:E273"/>
    <mergeCell ref="P156:T156"/>
    <mergeCell ref="P252:V252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D586:E586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P566:T566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561:T561"/>
    <mergeCell ref="P241:V241"/>
    <mergeCell ref="P41:V41"/>
    <mergeCell ref="A66:Z66"/>
    <mergeCell ref="D504:E504"/>
    <mergeCell ref="AB17:AB18"/>
    <mergeCell ref="P563:V563"/>
    <mergeCell ref="P562:V562"/>
    <mergeCell ref="A583:O584"/>
    <mergeCell ref="P248:T248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J597:J598"/>
    <mergeCell ref="D138:E138"/>
    <mergeCell ref="A67:Z67"/>
    <mergeCell ref="D374:E374"/>
    <mergeCell ref="A510:O511"/>
    <mergeCell ref="A186:Z186"/>
    <mergeCell ref="P549:V549"/>
    <mergeCell ref="I596:V596"/>
    <mergeCell ref="P570:V570"/>
    <mergeCell ref="A581:Z581"/>
    <mergeCell ref="A577:Z577"/>
    <mergeCell ref="I597:I598"/>
    <mergeCell ref="K597:K598"/>
    <mergeCell ref="D299:E299"/>
    <mergeCell ref="A579:O580"/>
    <mergeCell ref="A100:O101"/>
    <mergeCell ref="A401:Z401"/>
    <mergeCell ref="D222:E222"/>
    <mergeCell ref="P476:V476"/>
    <mergeCell ref="A529:O530"/>
    <mergeCell ref="A13:M13"/>
    <mergeCell ref="A496:Z496"/>
    <mergeCell ref="A59:O60"/>
    <mergeCell ref="D597:D598"/>
    <mergeCell ref="P586:T586"/>
    <mergeCell ref="D250:E250"/>
    <mergeCell ref="A427:Z427"/>
    <mergeCell ref="A15:M15"/>
    <mergeCell ref="P238:T238"/>
    <mergeCell ref="A232:O233"/>
    <mergeCell ref="M597:M598"/>
    <mergeCell ref="P229:T229"/>
    <mergeCell ref="P594:V594"/>
    <mergeCell ref="P375:T375"/>
    <mergeCell ref="A198:Z198"/>
    <mergeCell ref="P446:T446"/>
    <mergeCell ref="J9:M9"/>
    <mergeCell ref="D112:E112"/>
    <mergeCell ref="D283:E283"/>
    <mergeCell ref="P440:T440"/>
    <mergeCell ref="P538:T538"/>
    <mergeCell ref="D554:E554"/>
    <mergeCell ref="D348:E348"/>
    <mergeCell ref="D62:E62"/>
    <mergeCell ref="P454:V454"/>
    <mergeCell ref="A519:O520"/>
    <mergeCell ref="D56:E56"/>
    <mergeCell ref="D193:E193"/>
    <mergeCell ref="D127:E127"/>
    <mergeCell ref="P206:T206"/>
    <mergeCell ref="P377:T377"/>
    <mergeCell ref="P448:T448"/>
    <mergeCell ref="D188:E188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P88:T88"/>
    <mergeCell ref="D172:E172"/>
    <mergeCell ref="P26:T26"/>
    <mergeCell ref="D555:E555"/>
    <mergeCell ref="A559:Z559"/>
    <mergeCell ref="P338:V338"/>
    <mergeCell ref="P525:V525"/>
    <mergeCell ref="P202:V202"/>
    <mergeCell ref="P380:T380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35:T35"/>
    <mergeCell ref="D534:E534"/>
    <mergeCell ref="D227:E227"/>
    <mergeCell ref="A455:Z455"/>
    <mergeCell ref="P470:T470"/>
    <mergeCell ref="D447:E447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D137:E137"/>
    <mergeCell ref="P216:T216"/>
    <mergeCell ref="P124:V124"/>
    <mergeCell ref="D422:E422"/>
    <mergeCell ref="A575:O576"/>
    <mergeCell ref="P122:T122"/>
    <mergeCell ref="A42:Z42"/>
    <mergeCell ref="P589:V589"/>
    <mergeCell ref="P43:T43"/>
    <mergeCell ref="P65:V65"/>
    <mergeCell ref="P285:T285"/>
    <mergeCell ref="D328:E328"/>
    <mergeCell ref="W597:W598"/>
    <mergeCell ref="A126:Z126"/>
    <mergeCell ref="D251:E251"/>
    <mergeCell ref="A12:M12"/>
    <mergeCell ref="A109:Z109"/>
    <mergeCell ref="A324:Z324"/>
    <mergeCell ref="A495:Z495"/>
    <mergeCell ref="P501:T501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97:P598"/>
    <mergeCell ref="D582:E582"/>
    <mergeCell ref="B597:B598"/>
    <mergeCell ref="A557:O558"/>
    <mergeCell ref="V597:V598"/>
    <mergeCell ref="X597:X598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P15:T16"/>
    <mergeCell ref="D396:E396"/>
    <mergeCell ref="A132:O133"/>
    <mergeCell ref="P450:T450"/>
    <mergeCell ref="D456:E456"/>
    <mergeCell ref="D567:E567"/>
    <mergeCell ref="D414:E414"/>
    <mergeCell ref="A164:Z164"/>
    <mergeCell ref="P272:T272"/>
    <mergeCell ref="D156:E156"/>
    <mergeCell ref="P210:T210"/>
    <mergeCell ref="A196:O197"/>
    <mergeCell ref="D327:E327"/>
    <mergeCell ref="P308:T308"/>
    <mergeCell ref="D106:E106"/>
    <mergeCell ref="D416:E416"/>
    <mergeCell ref="A146:O147"/>
    <mergeCell ref="P544:T544"/>
    <mergeCell ref="P283:T283"/>
    <mergeCell ref="D93:E93"/>
    <mergeCell ref="A543:Z543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D573:E573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A419:O420"/>
    <mergeCell ref="D161:E161"/>
    <mergeCell ref="A6:C6"/>
    <mergeCell ref="D309:E309"/>
    <mergeCell ref="D113:E113"/>
    <mergeCell ref="A322:O323"/>
    <mergeCell ref="P180:T180"/>
    <mergeCell ref="D545:E545"/>
    <mergeCell ref="A96:Z96"/>
    <mergeCell ref="P416:T416"/>
    <mergeCell ref="D88:E88"/>
    <mergeCell ref="P167:T167"/>
    <mergeCell ref="D26:E26"/>
    <mergeCell ref="P403:T403"/>
    <mergeCell ref="P378:T378"/>
    <mergeCell ref="D517:E517"/>
    <mergeCell ref="P574:T574"/>
    <mergeCell ref="P55:T55"/>
    <mergeCell ref="P182:T182"/>
    <mergeCell ref="Q12:R12"/>
    <mergeCell ref="D261:E261"/>
    <mergeCell ref="A274:O275"/>
    <mergeCell ref="P442:T442"/>
    <mergeCell ref="P196:V196"/>
    <mergeCell ref="D448:E448"/>
    <mergeCell ref="P119:T119"/>
    <mergeCell ref="D546:E546"/>
    <mergeCell ref="P183:V183"/>
    <mergeCell ref="P246:T246"/>
    <mergeCell ref="P133:V133"/>
    <mergeCell ref="D390:E390"/>
    <mergeCell ref="D561:E561"/>
    <mergeCell ref="P369:V369"/>
    <mergeCell ref="P422:T422"/>
    <mergeCell ref="Y597:Y598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P576:V576"/>
    <mergeCell ref="Q11:R11"/>
    <mergeCell ref="P205:T205"/>
    <mergeCell ref="D260:E260"/>
    <mergeCell ref="P376:T376"/>
    <mergeCell ref="A395:Z395"/>
    <mergeCell ref="P588:V588"/>
    <mergeCell ref="A597:A598"/>
    <mergeCell ref="D403:E403"/>
    <mergeCell ref="C597:C598"/>
    <mergeCell ref="A406:O407"/>
    <mergeCell ref="P68:T68"/>
    <mergeCell ref="P239:T239"/>
    <mergeCell ref="P524:T524"/>
    <mergeCell ref="D31:E31"/>
    <mergeCell ref="D229:E229"/>
    <mergeCell ref="P479:T479"/>
    <mergeCell ref="C596:H596"/>
    <mergeCell ref="D565:E565"/>
    <mergeCell ref="P131:T131"/>
    <mergeCell ref="D375:E375"/>
    <mergeCell ref="P258:T258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23:T523"/>
    <mergeCell ref="P253:V253"/>
    <mergeCell ref="A134:Z134"/>
    <mergeCell ref="P75:V75"/>
    <mergeCell ref="P146:V146"/>
    <mergeCell ref="D63:E63"/>
    <mergeCell ref="A421:Z421"/>
    <mergeCell ref="P344:V344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557:V557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A148:Z148"/>
    <mergeCell ref="P323:V323"/>
    <mergeCell ref="P573:T573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P32:T32"/>
    <mergeCell ref="D224:E224"/>
    <mergeCell ref="P474:T474"/>
    <mergeCell ref="A398:O399"/>
    <mergeCell ref="P59:V59"/>
    <mergeCell ref="P97:T97"/>
    <mergeCell ref="P168:T168"/>
    <mergeCell ref="D211:E211"/>
    <mergeCell ref="D523:E523"/>
    <mergeCell ref="P194:T194"/>
    <mergeCell ref="P250:T250"/>
    <mergeCell ref="D391:E391"/>
    <mergeCell ref="P514:T514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Q597:Q598"/>
    <mergeCell ref="P259:T259"/>
    <mergeCell ref="D69:E69"/>
    <mergeCell ref="A240:O241"/>
    <mergeCell ref="D498:E498"/>
    <mergeCell ref="D354:E354"/>
    <mergeCell ref="P162:V162"/>
    <mergeCell ref="P398:V398"/>
    <mergeCell ref="P569:V569"/>
    <mergeCell ref="A521:Z521"/>
    <mergeCell ref="P177:V177"/>
    <mergeCell ref="Z597:Z598"/>
    <mergeCell ref="P264:V264"/>
    <mergeCell ref="D356:E356"/>
    <mergeCell ref="P462:V462"/>
    <mergeCell ref="A281:Z281"/>
    <mergeCell ref="A585:Z585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A169:O170"/>
    <mergeCell ref="P537:T537"/>
    <mergeCell ref="D87:E87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H597:H598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471:T471"/>
    <mergeCell ref="O597:O598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108:V108"/>
    <mergeCell ref="P237:T237"/>
    <mergeCell ref="P279:V279"/>
    <mergeCell ref="P31:T31"/>
    <mergeCell ref="P473:T473"/>
    <mergeCell ref="D139:E139"/>
    <mergeCell ref="P522:T522"/>
    <mergeCell ref="P565:T565"/>
    <mergeCell ref="P45:V45"/>
    <mergeCell ref="P487:V487"/>
    <mergeCell ref="D474:E474"/>
    <mergeCell ref="P145:T145"/>
    <mergeCell ref="P316:T316"/>
    <mergeCell ref="A589:O594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445:T445"/>
    <mergeCell ref="W17:W18"/>
    <mergeCell ref="A50:Z50"/>
    <mergeCell ref="A264:O265"/>
    <mergeCell ref="A562:O563"/>
    <mergeCell ref="P90:V90"/>
    <mergeCell ref="P388:V388"/>
    <mergeCell ref="A384:Z384"/>
    <mergeCell ref="P459:V459"/>
    <mergeCell ref="D110:E110"/>
    <mergeCell ref="P530:V530"/>
    <mergeCell ref="P502:T502"/>
    <mergeCell ref="D470:E470"/>
    <mergeCell ref="P39:T39"/>
    <mergeCell ref="A46:Z46"/>
    <mergeCell ref="P166:T166"/>
    <mergeCell ref="A282:Z282"/>
    <mergeCell ref="P337:T337"/>
    <mergeCell ref="D380:E380"/>
    <mergeCell ref="D574:E574"/>
    <mergeCell ref="AB597:AB598"/>
    <mergeCell ref="P432:T432"/>
    <mergeCell ref="A89:O90"/>
    <mergeCell ref="D98:E9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A569:O570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D556:E556"/>
    <mergeCell ref="A564:Z564"/>
    <mergeCell ref="P404:T404"/>
    <mergeCell ref="D518:E518"/>
    <mergeCell ref="P207:V207"/>
    <mergeCell ref="P56:T56"/>
    <mergeCell ref="D195:E195"/>
    <mergeCell ref="P379:T379"/>
    <mergeCell ref="D189:E189"/>
    <mergeCell ref="D486:E486"/>
    <mergeCell ref="P86:T86"/>
    <mergeCell ref="D78:E78"/>
    <mergeCell ref="P213:T213"/>
    <mergeCell ref="P328:T328"/>
    <mergeCell ref="D205:E205"/>
    <mergeCell ref="D376:E376"/>
    <mergeCell ref="P249:T249"/>
    <mergeCell ref="P542:V54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V10:W10"/>
    <mergeCell ref="P99:T99"/>
    <mergeCell ref="A300:O301"/>
    <mergeCell ref="P366:T366"/>
    <mergeCell ref="A360:Z360"/>
    <mergeCell ref="A94:O95"/>
    <mergeCell ref="P393:V393"/>
    <mergeCell ref="A458:O459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P231:T231"/>
    <mergeCell ref="D174:E174"/>
    <mergeCell ref="D472:E472"/>
    <mergeCell ref="D410:E410"/>
    <mergeCell ref="A276:Z276"/>
    <mergeCell ref="E597:E598"/>
    <mergeCell ref="H9:I9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2024-08-30T08:44:14Z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