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F5A31D9-6DBA-45B2-AEE1-CA23030B7B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68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Z194" i="1" s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39" i="1" s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Z165" i="1"/>
  <c r="Z167" i="1" s="1"/>
  <c r="BN165" i="1"/>
  <c r="Z171" i="1"/>
  <c r="Z175" i="1" s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Z318" i="1" s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38" i="1" l="1"/>
  <c r="Z554" i="1"/>
  <c r="Z516" i="1"/>
  <c r="Z378" i="1"/>
  <c r="Z353" i="1"/>
  <c r="Z347" i="1"/>
  <c r="Z271" i="1"/>
  <c r="Z130" i="1"/>
  <c r="Z124" i="1"/>
  <c r="Y590" i="1"/>
  <c r="Y587" i="1"/>
  <c r="Z334" i="1"/>
  <c r="Z238" i="1"/>
  <c r="Y586" i="1"/>
  <c r="Z566" i="1"/>
  <c r="Z230" i="1"/>
  <c r="Y588" i="1"/>
  <c r="Z292" i="1"/>
  <c r="Z250" i="1"/>
  <c r="Z591" i="1" s="1"/>
  <c r="Y589" i="1" l="1"/>
</calcChain>
</file>

<file path=xl/sharedStrings.xml><?xml version="1.0" encoding="utf-8"?>
<sst xmlns="http://schemas.openxmlformats.org/spreadsheetml/2006/main" count="2408" uniqueCount="768">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</sst>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5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5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40</v>
      </c>
      <c r="Y53" s="375">
        <f t="shared" ref="Y53:Y58" si="6">IFERROR(IF(X53="",0,CEILING((X53/$H53),1)*$H53),"")</f>
        <v>43.2</v>
      </c>
      <c r="Z53" s="36">
        <f>IFERROR(IF(Y53=0,"",ROUNDUP(Y53/H53,0)*0.02175),"")</f>
        <v>8.6999999999999994E-2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41.777777777777771</v>
      </c>
      <c r="BN53" s="64">
        <f t="shared" ref="BN53:BN58" si="8">IFERROR(Y53*I53/H53,"0")</f>
        <v>45.12</v>
      </c>
      <c r="BO53" s="64">
        <f t="shared" ref="BO53:BO58" si="9">IFERROR(1/J53*(X53/H53),"0")</f>
        <v>6.613756613756612E-2</v>
      </c>
      <c r="BP53" s="64">
        <f t="shared" ref="BP53:BP58" si="10">IFERROR(1/J53*(Y53/H53),"0")</f>
        <v>7.1428571428571425E-2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3.7037037037037033</v>
      </c>
      <c r="Y59" s="376">
        <f>IFERROR(Y53/H53,"0")+IFERROR(Y54/H54,"0")+IFERROR(Y55/H55,"0")+IFERROR(Y56/H56,"0")+IFERROR(Y57/H57,"0")+IFERROR(Y58/H58,"0")</f>
        <v>4</v>
      </c>
      <c r="Z59" s="376">
        <f>IFERROR(IF(Z53="",0,Z53),"0")+IFERROR(IF(Z54="",0,Z54),"0")+IFERROR(IF(Z55="",0,Z55),"0")+IFERROR(IF(Z56="",0,Z56),"0")+IFERROR(IF(Z57="",0,Z57),"0")+IFERROR(IF(Z58="",0,Z58),"0")</f>
        <v>8.6999999999999994E-2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40</v>
      </c>
      <c r="Y60" s="376">
        <f>IFERROR(SUM(Y53:Y58),"0")</f>
        <v>43.2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50</v>
      </c>
      <c r="Y69" s="375">
        <f t="shared" si="11"/>
        <v>54</v>
      </c>
      <c r="Z69" s="36">
        <f>IFERROR(IF(Y69=0,"",ROUNDUP(Y69/H69,0)*0.02175),"")</f>
        <v>0.10874999999999999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52.222222222222221</v>
      </c>
      <c r="BN69" s="64">
        <f t="shared" si="13"/>
        <v>56.4</v>
      </c>
      <c r="BO69" s="64">
        <f t="shared" si="14"/>
        <v>8.2671957671957674E-2</v>
      </c>
      <c r="BP69" s="64">
        <f t="shared" si="15"/>
        <v>8.9285714285714274E-2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4.6296296296296298</v>
      </c>
      <c r="Y74" s="376">
        <f>IFERROR(Y68/H68,"0")+IFERROR(Y69/H69,"0")+IFERROR(Y70/H70,"0")+IFERROR(Y71/H71,"0")+IFERROR(Y72/H72,"0")+IFERROR(Y73/H73,"0")</f>
        <v>5</v>
      </c>
      <c r="Z74" s="376">
        <f>IFERROR(IF(Z68="",0,Z68),"0")+IFERROR(IF(Z69="",0,Z69),"0")+IFERROR(IF(Z70="",0,Z70),"0")+IFERROR(IF(Z71="",0,Z71),"0")+IFERROR(IF(Z72="",0,Z72),"0")+IFERROR(IF(Z73="",0,Z73),"0")</f>
        <v>0.10874999999999999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50</v>
      </c>
      <c r="Y75" s="376">
        <f>IFERROR(SUM(Y68:Y73),"0")</f>
        <v>54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450</v>
      </c>
      <c r="Y77" s="375">
        <f>IFERROR(IF(X77="",0,CEILING((X77/$H77),1)*$H77),"")</f>
        <v>453.6</v>
      </c>
      <c r="Z77" s="36">
        <f>IFERROR(IF(Y77=0,"",ROUNDUP(Y77/H77,0)*0.02175),"")</f>
        <v>0.91349999999999998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469.99999999999994</v>
      </c>
      <c r="BN77" s="64">
        <f>IFERROR(Y77*I77/H77,"0")</f>
        <v>473.76</v>
      </c>
      <c r="BO77" s="64">
        <f>IFERROR(1/J77*(X77/H77),"0")</f>
        <v>0.74404761904761896</v>
      </c>
      <c r="BP77" s="64">
        <f>IFERROR(1/J77*(Y77/H77),"0")</f>
        <v>0.75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41.666666666666664</v>
      </c>
      <c r="Y79" s="376">
        <f>IFERROR(Y77/H77,"0")+IFERROR(Y78/H78,"0")</f>
        <v>42</v>
      </c>
      <c r="Z79" s="376">
        <f>IFERROR(IF(Z77="",0,Z77),"0")+IFERROR(IF(Z78="",0,Z78),"0")</f>
        <v>0.91349999999999998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450</v>
      </c>
      <c r="Y80" s="376">
        <f>IFERROR(SUM(Y77:Y78),"0")</f>
        <v>453.6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20</v>
      </c>
      <c r="Y103" s="375">
        <f>IFERROR(IF(X103="",0,CEILING((X103/$H103),1)*$H103),"")</f>
        <v>21.6</v>
      </c>
      <c r="Z103" s="36">
        <f>IFERROR(IF(Y103=0,"",ROUNDUP(Y103/H103,0)*0.02175),"")</f>
        <v>4.3499999999999997E-2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20.888888888888886</v>
      </c>
      <c r="BN103" s="64">
        <f>IFERROR(Y103*I103/H103,"0")</f>
        <v>22.56</v>
      </c>
      <c r="BO103" s="64">
        <f>IFERROR(1/J103*(X103/H103),"0")</f>
        <v>3.306878306878306E-2</v>
      </c>
      <c r="BP103" s="64">
        <f>IFERROR(1/J103*(Y103/H103),"0")</f>
        <v>3.5714285714285712E-2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1.8518518518518516</v>
      </c>
      <c r="Y107" s="376">
        <f>IFERROR(Y103/H103,"0")+IFERROR(Y104/H104,"0")+IFERROR(Y105/H105,"0")+IFERROR(Y106/H106,"0")</f>
        <v>2</v>
      </c>
      <c r="Z107" s="376">
        <f>IFERROR(IF(Z103="",0,Z103),"0")+IFERROR(IF(Z104="",0,Z104),"0")+IFERROR(IF(Z105="",0,Z105),"0")+IFERROR(IF(Z106="",0,Z106),"0")</f>
        <v>4.3499999999999997E-2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20</v>
      </c>
      <c r="Y108" s="376">
        <f>IFERROR(SUM(Y103:Y106),"0")</f>
        <v>21.6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40</v>
      </c>
      <c r="Y172" s="375">
        <f>IFERROR(IF(X172="",0,CEILING((X172/$H172),1)*$H172),"")</f>
        <v>45</v>
      </c>
      <c r="Z172" s="36">
        <f>IFERROR(IF(Y172=0,"",ROUNDUP(Y172/H172,0)*0.02175),"")</f>
        <v>0.10874999999999999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42.800000000000004</v>
      </c>
      <c r="BN172" s="64">
        <f>IFERROR(Y172*I172/H172,"0")</f>
        <v>48.150000000000006</v>
      </c>
      <c r="BO172" s="64">
        <f>IFERROR(1/J172*(X172/H172),"0")</f>
        <v>7.9365079365079361E-2</v>
      </c>
      <c r="BP172" s="64">
        <f>IFERROR(1/J172*(Y172/H172),"0")</f>
        <v>8.9285714285714274E-2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4.4444444444444446</v>
      </c>
      <c r="Y175" s="376">
        <f>IFERROR(Y170/H170,"0")+IFERROR(Y171/H171,"0")+IFERROR(Y172/H172,"0")+IFERROR(Y173/H173,"0")+IFERROR(Y174/H174,"0")</f>
        <v>5</v>
      </c>
      <c r="Z175" s="376">
        <f>IFERROR(IF(Z170="",0,Z170),"0")+IFERROR(IF(Z171="",0,Z171),"0")+IFERROR(IF(Z172="",0,Z172),"0")+IFERROR(IF(Z173="",0,Z173),"0")+IFERROR(IF(Z174="",0,Z174),"0")</f>
        <v>0.10874999999999999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40</v>
      </c>
      <c r="Y176" s="376">
        <f>IFERROR(SUM(Y170:Y174),"0")</f>
        <v>45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190</v>
      </c>
      <c r="Y313" s="375">
        <f t="shared" si="52"/>
        <v>194.4</v>
      </c>
      <c r="Z313" s="36">
        <f>IFERROR(IF(Y313=0,"",ROUNDUP(Y313/H313,0)*0.02175),"")</f>
        <v>0.39149999999999996</v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198.44444444444443</v>
      </c>
      <c r="BN313" s="64">
        <f t="shared" si="54"/>
        <v>203.03999999999996</v>
      </c>
      <c r="BO313" s="64">
        <f t="shared" si="55"/>
        <v>0.31415343915343913</v>
      </c>
      <c r="BP313" s="64">
        <f t="shared" si="56"/>
        <v>0.3214285714285714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17.592592592592592</v>
      </c>
      <c r="Y318" s="376">
        <f>IFERROR(Y311/H311,"0")+IFERROR(Y312/H312,"0")+IFERROR(Y313/H313,"0")+IFERROR(Y314/H314,"0")+IFERROR(Y315/H315,"0")+IFERROR(Y316/H316,"0")+IFERROR(Y317/H317,"0")</f>
        <v>18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0.39149999999999996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190</v>
      </c>
      <c r="Y319" s="376">
        <f>IFERROR(SUM(Y311:Y317),"0")</f>
        <v>194.4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30</v>
      </c>
      <c r="Y321" s="375">
        <f>IFERROR(IF(X321="",0,CEILING((X321/$H321),1)*$H321),"")</f>
        <v>33.6</v>
      </c>
      <c r="Z321" s="36">
        <f>IFERROR(IF(Y321=0,"",ROUNDUP(Y321/H321,0)*0.00753),"")</f>
        <v>6.0240000000000002E-2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31.857142857142858</v>
      </c>
      <c r="BN321" s="64">
        <f>IFERROR(Y321*I321/H321,"0")</f>
        <v>35.68</v>
      </c>
      <c r="BO321" s="64">
        <f>IFERROR(1/J321*(X321/H321),"0")</f>
        <v>4.5787545787545784E-2</v>
      </c>
      <c r="BP321" s="64">
        <f>IFERROR(1/J321*(Y321/H321),"0")</f>
        <v>5.128205128205128E-2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100</v>
      </c>
      <c r="Y322" s="375">
        <f>IFERROR(IF(X322="",0,CEILING((X322/$H322),1)*$H322),"")</f>
        <v>100.80000000000001</v>
      </c>
      <c r="Z322" s="36">
        <f>IFERROR(IF(Y322=0,"",ROUNDUP(Y322/H322,0)*0.00753),"")</f>
        <v>0.18071999999999999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106.19047619047619</v>
      </c>
      <c r="BN322" s="64">
        <f>IFERROR(Y322*I322/H322,"0")</f>
        <v>107.04</v>
      </c>
      <c r="BO322" s="64">
        <f>IFERROR(1/J322*(X322/H322),"0")</f>
        <v>0.15262515262515264</v>
      </c>
      <c r="BP322" s="64">
        <f>IFERROR(1/J322*(Y322/H322),"0")</f>
        <v>0.15384615384615385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30.952380952380953</v>
      </c>
      <c r="Y325" s="376">
        <f>IFERROR(Y321/H321,"0")+IFERROR(Y322/H322,"0")+IFERROR(Y323/H323,"0")+IFERROR(Y324/H324,"0")</f>
        <v>32</v>
      </c>
      <c r="Z325" s="376">
        <f>IFERROR(IF(Z321="",0,Z321),"0")+IFERROR(IF(Z322="",0,Z322),"0")+IFERROR(IF(Z323="",0,Z323),"0")+IFERROR(IF(Z324="",0,Z324),"0")</f>
        <v>0.24096000000000001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130</v>
      </c>
      <c r="Y326" s="376">
        <f>IFERROR(SUM(Y321:Y324),"0")</f>
        <v>134.4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1000</v>
      </c>
      <c r="Y328" s="375">
        <f t="shared" ref="Y328:Y333" si="57">IFERROR(IF(X328="",0,CEILING((X328/$H328),1)*$H328),"")</f>
        <v>1006.1999999999999</v>
      </c>
      <c r="Z328" s="36">
        <f>IFERROR(IF(Y328=0,"",ROUNDUP(Y328/H328,0)*0.02175),"")</f>
        <v>2.8057499999999997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1071.5384615384617</v>
      </c>
      <c r="BN328" s="64">
        <f t="shared" ref="BN328:BN333" si="59">IFERROR(Y328*I328/H328,"0")</f>
        <v>1078.182</v>
      </c>
      <c r="BO328" s="64">
        <f t="shared" ref="BO328:BO333" si="60">IFERROR(1/J328*(X328/H328),"0")</f>
        <v>2.2893772893772892</v>
      </c>
      <c r="BP328" s="64">
        <f t="shared" ref="BP328:BP333" si="61">IFERROR(1/J328*(Y328/H328),"0")</f>
        <v>2.3035714285714284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128.2051282051282</v>
      </c>
      <c r="Y334" s="376">
        <f>IFERROR(Y328/H328,"0")+IFERROR(Y329/H329,"0")+IFERROR(Y330/H330,"0")+IFERROR(Y331/H331,"0")+IFERROR(Y332/H332,"0")+IFERROR(Y333/H333,"0")</f>
        <v>129</v>
      </c>
      <c r="Z334" s="376">
        <f>IFERROR(IF(Z328="",0,Z328),"0")+IFERROR(IF(Z329="",0,Z329),"0")+IFERROR(IF(Z330="",0,Z330),"0")+IFERROR(IF(Z331="",0,Z331),"0")+IFERROR(IF(Z332="",0,Z332),"0")+IFERROR(IF(Z333="",0,Z333),"0")</f>
        <v>2.8057499999999997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1000</v>
      </c>
      <c r="Y335" s="376">
        <f>IFERROR(SUM(Y328:Y333),"0")</f>
        <v>1006.1999999999999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8</v>
      </c>
      <c r="Y339" s="375">
        <f>IFERROR(IF(X339="",0,CEILING((X339/$H339),1)*$H339),"")</f>
        <v>8.4</v>
      </c>
      <c r="Z339" s="36">
        <f>IFERROR(IF(Y339=0,"",ROUNDUP(Y339/H339,0)*0.02175),"")</f>
        <v>2.1749999999999999E-2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8.5371428571428574</v>
      </c>
      <c r="BN339" s="64">
        <f>IFERROR(Y339*I339/H339,"0")</f>
        <v>8.9640000000000004</v>
      </c>
      <c r="BO339" s="64">
        <f>IFERROR(1/J339*(X339/H339),"0")</f>
        <v>1.7006802721088433E-2</v>
      </c>
      <c r="BP339" s="64">
        <f>IFERROR(1/J339*(Y339/H339),"0")</f>
        <v>1.7857142857142856E-2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0.95238095238095233</v>
      </c>
      <c r="Y340" s="376">
        <f>IFERROR(Y337/H337,"0")+IFERROR(Y338/H338,"0")+IFERROR(Y339/H339,"0")</f>
        <v>1</v>
      </c>
      <c r="Z340" s="376">
        <f>IFERROR(IF(Z337="",0,Z337),"0")+IFERROR(IF(Z338="",0,Z338),"0")+IFERROR(IF(Z339="",0,Z339),"0")</f>
        <v>2.1749999999999999E-2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8</v>
      </c>
      <c r="Y341" s="376">
        <f>IFERROR(SUM(Y337:Y339),"0")</f>
        <v>8.4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15</v>
      </c>
      <c r="Y344" s="375">
        <f>IFERROR(IF(X344="",0,CEILING((X344/$H344),1)*$H344),"")</f>
        <v>15.2</v>
      </c>
      <c r="Z344" s="36">
        <f>IFERROR(IF(Y344=0,"",ROUNDUP(Y344/H344,0)*0.00753),"")</f>
        <v>3.7650000000000003E-2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16.381578947368421</v>
      </c>
      <c r="BN344" s="64">
        <f>IFERROR(Y344*I344/H344,"0")</f>
        <v>16.599999999999998</v>
      </c>
      <c r="BO344" s="64">
        <f>IFERROR(1/J344*(X344/H344),"0")</f>
        <v>3.1629554655870445E-2</v>
      </c>
      <c r="BP344" s="64">
        <f>IFERROR(1/J344*(Y344/H344),"0")</f>
        <v>3.2051282051282048E-2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4.9342105263157894</v>
      </c>
      <c r="Y347" s="376">
        <f>IFERROR(Y343/H343,"0")+IFERROR(Y344/H344,"0")+IFERROR(Y345/H345,"0")+IFERROR(Y346/H346,"0")</f>
        <v>5</v>
      </c>
      <c r="Z347" s="376">
        <f>IFERROR(IF(Z343="",0,Z343),"0")+IFERROR(IF(Z344="",0,Z344),"0")+IFERROR(IF(Z345="",0,Z345),"0")+IFERROR(IF(Z346="",0,Z346),"0")</f>
        <v>3.7650000000000003E-2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15</v>
      </c>
      <c r="Y348" s="376">
        <f>IFERROR(SUM(Y343:Y346),"0")</f>
        <v>15.2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80</v>
      </c>
      <c r="Y361" s="375">
        <f>IFERROR(IF(X361="",0,CEILING((X361/$H361),1)*$H361),"")</f>
        <v>81</v>
      </c>
      <c r="Z361" s="36">
        <f>IFERROR(IF(Y361=0,"",ROUNDUP(Y361/H361,0)*0.02175),"")</f>
        <v>0.21749999999999997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85.57037037037037</v>
      </c>
      <c r="BN361" s="64">
        <f>IFERROR(Y361*I361/H361,"0")</f>
        <v>86.64</v>
      </c>
      <c r="BO361" s="64">
        <f>IFERROR(1/J361*(X361/H361),"0")</f>
        <v>0.17636684303350972</v>
      </c>
      <c r="BP361" s="64">
        <f>IFERROR(1/J361*(Y361/H361),"0")</f>
        <v>0.17857142857142855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9.8765432098765444</v>
      </c>
      <c r="Y364" s="376">
        <f>IFERROR(Y361/H361,"0")+IFERROR(Y362/H362,"0")+IFERROR(Y363/H363,"0")</f>
        <v>10</v>
      </c>
      <c r="Z364" s="376">
        <f>IFERROR(IF(Z361="",0,Z361),"0")+IFERROR(IF(Z362="",0,Z362),"0")+IFERROR(IF(Z363="",0,Z363),"0")</f>
        <v>0.21749999999999997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80</v>
      </c>
      <c r="Y365" s="376">
        <f>IFERROR(SUM(Y361:Y363),"0")</f>
        <v>81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300</v>
      </c>
      <c r="Y370" s="375">
        <f t="shared" si="62"/>
        <v>300</v>
      </c>
      <c r="Z370" s="36">
        <f>IFERROR(IF(Y370=0,"",ROUNDUP(Y370/H370,0)*0.02175),"")</f>
        <v>0.43499999999999994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309.60000000000002</v>
      </c>
      <c r="BN370" s="64">
        <f t="shared" si="64"/>
        <v>309.60000000000002</v>
      </c>
      <c r="BO370" s="64">
        <f t="shared" si="65"/>
        <v>0.41666666666666663</v>
      </c>
      <c r="BP370" s="64">
        <f t="shared" si="66"/>
        <v>0.41666666666666663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30</v>
      </c>
      <c r="Y372" s="375">
        <f t="shared" si="62"/>
        <v>30</v>
      </c>
      <c r="Z372" s="36">
        <f>IFERROR(IF(Y372=0,"",ROUNDUP(Y372/H372,0)*0.02175),"")</f>
        <v>4.3499999999999997E-2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30.96</v>
      </c>
      <c r="BN372" s="64">
        <f t="shared" si="64"/>
        <v>30.96</v>
      </c>
      <c r="BO372" s="64">
        <f t="shared" si="65"/>
        <v>4.1666666666666664E-2</v>
      </c>
      <c r="BP372" s="64">
        <f t="shared" si="66"/>
        <v>4.1666666666666664E-2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600</v>
      </c>
      <c r="Y373" s="375">
        <f t="shared" si="62"/>
        <v>600</v>
      </c>
      <c r="Z373" s="36">
        <f>IFERROR(IF(Y373=0,"",ROUNDUP(Y373/H373,0)*0.02175),"")</f>
        <v>0.86999999999999988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619.20000000000005</v>
      </c>
      <c r="BN373" s="64">
        <f t="shared" si="64"/>
        <v>619.20000000000005</v>
      </c>
      <c r="BO373" s="64">
        <f t="shared" si="65"/>
        <v>0.83333333333333326</v>
      </c>
      <c r="BP373" s="64">
        <f t="shared" si="66"/>
        <v>0.83333333333333326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62</v>
      </c>
      <c r="Y378" s="376">
        <f>IFERROR(Y369/H369,"0")+IFERROR(Y370/H370,"0")+IFERROR(Y371/H371,"0")+IFERROR(Y372/H372,"0")+IFERROR(Y373/H373,"0")+IFERROR(Y374/H374,"0")+IFERROR(Y375/H375,"0")+IFERROR(Y376/H376,"0")+IFERROR(Y377/H377,"0")</f>
        <v>62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1.3484999999999998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930</v>
      </c>
      <c r="Y379" s="376">
        <f>IFERROR(SUM(Y369:Y377),"0")</f>
        <v>930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600</v>
      </c>
      <c r="Y381" s="375">
        <f>IFERROR(IF(X381="",0,CEILING((X381/$H381),1)*$H381),"")</f>
        <v>600</v>
      </c>
      <c r="Z381" s="36">
        <f>IFERROR(IF(Y381=0,"",ROUNDUP(Y381/H381,0)*0.02175),"")</f>
        <v>0.86999999999999988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619.20000000000005</v>
      </c>
      <c r="BN381" s="64">
        <f>IFERROR(Y381*I381/H381,"0")</f>
        <v>619.20000000000005</v>
      </c>
      <c r="BO381" s="64">
        <f>IFERROR(1/J381*(X381/H381),"0")</f>
        <v>0.83333333333333326</v>
      </c>
      <c r="BP381" s="64">
        <f>IFERROR(1/J381*(Y381/H381),"0")</f>
        <v>0.83333333333333326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40</v>
      </c>
      <c r="Y383" s="376">
        <f>IFERROR(Y381/H381,"0")+IFERROR(Y382/H382,"0")</f>
        <v>40</v>
      </c>
      <c r="Z383" s="376">
        <f>IFERROR(IF(Z381="",0,Z381),"0")+IFERROR(IF(Z382="",0,Z382),"0")</f>
        <v>0.86999999999999988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600</v>
      </c>
      <c r="Y384" s="376">
        <f>IFERROR(SUM(Y381:Y382),"0")</f>
        <v>600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115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100</v>
      </c>
      <c r="Y410" s="375">
        <f>IFERROR(IF(X410="",0,CEILING((X410/$H410),1)*$H410),"")</f>
        <v>101.39999999999999</v>
      </c>
      <c r="Z410" s="36">
        <f>IFERROR(IF(Y410=0,"",ROUNDUP(Y410/H410,0)*0.02175),"")</f>
        <v>0.28275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107.23076923076924</v>
      </c>
      <c r="BN410" s="64">
        <f>IFERROR(Y410*I410/H410,"0")</f>
        <v>108.732</v>
      </c>
      <c r="BO410" s="64">
        <f>IFERROR(1/J410*(X410/H410),"0")</f>
        <v>0.22893772893772893</v>
      </c>
      <c r="BP410" s="64">
        <f>IFERROR(1/J410*(Y410/H410),"0")</f>
        <v>0.23214285714285712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12.820512820512821</v>
      </c>
      <c r="Y415" s="376">
        <f>IFERROR(Y410/H410,"0")+IFERROR(Y411/H411,"0")+IFERROR(Y412/H412,"0")+IFERROR(Y413/H413,"0")+IFERROR(Y414/H414,"0")</f>
        <v>13</v>
      </c>
      <c r="Z415" s="376">
        <f>IFERROR(IF(Z410="",0,Z410),"0")+IFERROR(IF(Z411="",0,Z411),"0")+IFERROR(IF(Z412="",0,Z412),"0")+IFERROR(IF(Z413="",0,Z413),"0")+IFERROR(IF(Z414="",0,Z414),"0")</f>
        <v>0.28275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100</v>
      </c>
      <c r="Y416" s="376">
        <f>IFERROR(SUM(Y410:Y414),"0")</f>
        <v>101.39999999999999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4</v>
      </c>
      <c r="Y429" s="375">
        <f t="shared" si="67"/>
        <v>4.2</v>
      </c>
      <c r="Z429" s="36">
        <f>IFERROR(IF(Y429=0,"",ROUNDUP(Y429/H429,0)*0.00753),"")</f>
        <v>7.5300000000000002E-3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4.2190476190476183</v>
      </c>
      <c r="BN429" s="64">
        <f t="shared" si="69"/>
        <v>4.43</v>
      </c>
      <c r="BO429" s="64">
        <f t="shared" si="70"/>
        <v>6.1050061050061041E-3</v>
      </c>
      <c r="BP429" s="64">
        <f t="shared" si="71"/>
        <v>6.41025641025641E-3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20</v>
      </c>
      <c r="Y431" s="375">
        <f t="shared" si="67"/>
        <v>21</v>
      </c>
      <c r="Z431" s="36">
        <f>IFERROR(IF(Y431=0,"",ROUNDUP(Y431/H431,0)*0.00753),"")</f>
        <v>3.7650000000000003E-2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21.095238095238091</v>
      </c>
      <c r="BN431" s="64">
        <f t="shared" si="69"/>
        <v>22.15</v>
      </c>
      <c r="BO431" s="64">
        <f t="shared" si="70"/>
        <v>3.0525030525030524E-2</v>
      </c>
      <c r="BP431" s="64">
        <f t="shared" si="71"/>
        <v>3.2051282051282048E-2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5.7142857142857144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6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4.5180000000000005E-2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24</v>
      </c>
      <c r="Y450" s="376">
        <f>IFERROR(SUM(Y428:Y448),"0")</f>
        <v>25.2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70</v>
      </c>
      <c r="Y467" s="375">
        <f t="shared" si="73"/>
        <v>71.400000000000006</v>
      </c>
      <c r="Z467" s="36">
        <f>IFERROR(IF(Y467=0,"",ROUNDUP(Y467/H467,0)*0.00753),"")</f>
        <v>0.12801000000000001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73.833333333333329</v>
      </c>
      <c r="BN467" s="64">
        <f t="shared" si="75"/>
        <v>75.31</v>
      </c>
      <c r="BO467" s="64">
        <f t="shared" si="76"/>
        <v>0.10683760683760682</v>
      </c>
      <c r="BP467" s="64">
        <f t="shared" si="77"/>
        <v>0.10897435897435898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16.666666666666664</v>
      </c>
      <c r="Y472" s="376">
        <f>IFERROR(Y466/H466,"0")+IFERROR(Y467/H467,"0")+IFERROR(Y468/H468,"0")+IFERROR(Y469/H469,"0")+IFERROR(Y470/H470,"0")+IFERROR(Y471/H471,"0")</f>
        <v>17</v>
      </c>
      <c r="Z472" s="376">
        <f>IFERROR(IF(Z466="",0,Z466),"0")+IFERROR(IF(Z467="",0,Z467),"0")+IFERROR(IF(Z468="",0,Z468),"0")+IFERROR(IF(Z469="",0,Z469),"0")+IFERROR(IF(Z470="",0,Z470),"0")+IFERROR(IF(Z471="",0,Z471),"0")</f>
        <v>0.12801000000000001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70</v>
      </c>
      <c r="Y473" s="376">
        <f>IFERROR(SUM(Y466:Y471),"0")</f>
        <v>71.400000000000006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80</v>
      </c>
      <c r="Y496" s="375">
        <f t="shared" si="78"/>
        <v>84.48</v>
      </c>
      <c r="Z496" s="36">
        <f t="shared" si="79"/>
        <v>0.19136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85.454545454545453</v>
      </c>
      <c r="BN496" s="64">
        <f t="shared" si="81"/>
        <v>90.24</v>
      </c>
      <c r="BO496" s="64">
        <f t="shared" si="82"/>
        <v>0.14568764568764569</v>
      </c>
      <c r="BP496" s="64">
        <f t="shared" si="83"/>
        <v>0.15384615384615385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200</v>
      </c>
      <c r="Y498" s="375">
        <f t="shared" si="78"/>
        <v>200.64000000000001</v>
      </c>
      <c r="Z498" s="36">
        <f t="shared" si="79"/>
        <v>0.45448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213.63636363636363</v>
      </c>
      <c r="BN498" s="64">
        <f t="shared" si="81"/>
        <v>214.32</v>
      </c>
      <c r="BO498" s="64">
        <f t="shared" si="82"/>
        <v>0.36421911421911418</v>
      </c>
      <c r="BP498" s="64">
        <f t="shared" si="83"/>
        <v>0.36538461538461542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53.030303030303024</v>
      </c>
      <c r="Y502" s="376">
        <f>IFERROR(Y493/H493,"0")+IFERROR(Y494/H494,"0")+IFERROR(Y495/H495,"0")+IFERROR(Y496/H496,"0")+IFERROR(Y497/H497,"0")+IFERROR(Y498/H498,"0")+IFERROR(Y499/H499,"0")+IFERROR(Y500/H500,"0")+IFERROR(Y501/H501,"0")</f>
        <v>54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0.64583999999999997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280</v>
      </c>
      <c r="Y503" s="376">
        <f>IFERROR(SUM(Y493:Y501),"0")</f>
        <v>285.12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300</v>
      </c>
      <c r="Y505" s="375">
        <f>IFERROR(IF(X505="",0,CEILING((X505/$H505),1)*$H505),"")</f>
        <v>300.96000000000004</v>
      </c>
      <c r="Z505" s="36">
        <f>IFERROR(IF(Y505=0,"",ROUNDUP(Y505/H505,0)*0.01196),"")</f>
        <v>0.68171999999999999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320.45454545454544</v>
      </c>
      <c r="BN505" s="64">
        <f>IFERROR(Y505*I505/H505,"0")</f>
        <v>321.48</v>
      </c>
      <c r="BO505" s="64">
        <f>IFERROR(1/J505*(X505/H505),"0")</f>
        <v>0.54632867132867136</v>
      </c>
      <c r="BP505" s="64">
        <f>IFERROR(1/J505*(Y505/H505),"0")</f>
        <v>0.54807692307692313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56.818181818181813</v>
      </c>
      <c r="Y507" s="376">
        <f>IFERROR(Y505/H505,"0")+IFERROR(Y506/H506,"0")</f>
        <v>57.000000000000007</v>
      </c>
      <c r="Z507" s="376">
        <f>IFERROR(IF(Z505="",0,Z505),"0")+IFERROR(IF(Z506="",0,Z506),"0")</f>
        <v>0.68171999999999999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300</v>
      </c>
      <c r="Y508" s="376">
        <f>IFERROR(SUM(Y505:Y506),"0")</f>
        <v>300.96000000000004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40</v>
      </c>
      <c r="Y510" s="375">
        <f t="shared" ref="Y510:Y515" si="84">IFERROR(IF(X510="",0,CEILING((X510/$H510),1)*$H510),"")</f>
        <v>42.24</v>
      </c>
      <c r="Z510" s="36">
        <f>IFERROR(IF(Y510=0,"",ROUNDUP(Y510/H510,0)*0.01196),"")</f>
        <v>9.5680000000000001E-2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42.727272727272727</v>
      </c>
      <c r="BN510" s="64">
        <f t="shared" ref="BN510:BN515" si="86">IFERROR(Y510*I510/H510,"0")</f>
        <v>45.12</v>
      </c>
      <c r="BO510" s="64">
        <f t="shared" ref="BO510:BO515" si="87">IFERROR(1/J510*(X510/H510),"0")</f>
        <v>7.2843822843822847E-2</v>
      </c>
      <c r="BP510" s="64">
        <f t="shared" ref="BP510:BP515" si="88">IFERROR(1/J510*(Y510/H510),"0")</f>
        <v>7.6923076923076927E-2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70</v>
      </c>
      <c r="Y511" s="375">
        <f t="shared" si="84"/>
        <v>73.92</v>
      </c>
      <c r="Z511" s="36">
        <f>IFERROR(IF(Y511=0,"",ROUNDUP(Y511/H511,0)*0.01196),"")</f>
        <v>0.16744000000000001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74.772727272727266</v>
      </c>
      <c r="BN511" s="64">
        <f t="shared" si="86"/>
        <v>78.959999999999994</v>
      </c>
      <c r="BO511" s="64">
        <f t="shared" si="87"/>
        <v>0.12747668997668998</v>
      </c>
      <c r="BP511" s="64">
        <f t="shared" si="88"/>
        <v>0.13461538461538464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50</v>
      </c>
      <c r="Y512" s="375">
        <f t="shared" si="84"/>
        <v>52.800000000000004</v>
      </c>
      <c r="Z512" s="36">
        <f>IFERROR(IF(Y512=0,"",ROUNDUP(Y512/H512,0)*0.01196),"")</f>
        <v>0.1196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53.409090909090907</v>
      </c>
      <c r="BN512" s="64">
        <f t="shared" si="86"/>
        <v>56.400000000000006</v>
      </c>
      <c r="BO512" s="64">
        <f t="shared" si="87"/>
        <v>9.1054778554778545E-2</v>
      </c>
      <c r="BP512" s="64">
        <f t="shared" si="88"/>
        <v>9.6153846153846159E-2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30.303030303030301</v>
      </c>
      <c r="Y516" s="376">
        <f>IFERROR(Y510/H510,"0")+IFERROR(Y511/H511,"0")+IFERROR(Y512/H512,"0")+IFERROR(Y513/H513,"0")+IFERROR(Y514/H514,"0")+IFERROR(Y515/H515,"0")</f>
        <v>32</v>
      </c>
      <c r="Z516" s="376">
        <f>IFERROR(IF(Z510="",0,Z510),"0")+IFERROR(IF(Z511="",0,Z511),"0")+IFERROR(IF(Z512="",0,Z512),"0")+IFERROR(IF(Z513="",0,Z513),"0")+IFERROR(IF(Z514="",0,Z514),"0")+IFERROR(IF(Z515="",0,Z515),"0")</f>
        <v>0.38272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160</v>
      </c>
      <c r="Y517" s="376">
        <f>IFERROR(SUM(Y510:Y515),"0")</f>
        <v>168.96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190</v>
      </c>
      <c r="Y533" s="375">
        <f t="shared" si="89"/>
        <v>192</v>
      </c>
      <c r="Z533" s="36">
        <f>IFERROR(IF(Y533=0,"",ROUNDUP(Y533/H533,0)*0.02175),"")</f>
        <v>0.34799999999999998</v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197.60000000000002</v>
      </c>
      <c r="BN533" s="64">
        <f t="shared" si="91"/>
        <v>199.67999999999998</v>
      </c>
      <c r="BO533" s="64">
        <f t="shared" si="92"/>
        <v>0.28273809523809523</v>
      </c>
      <c r="BP533" s="64">
        <f t="shared" si="93"/>
        <v>0.2857142857142857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15.833333333333334</v>
      </c>
      <c r="Y538" s="376">
        <f>IFERROR(Y531/H531,"0")+IFERROR(Y532/H532,"0")+IFERROR(Y533/H533,"0")+IFERROR(Y534/H534,"0")+IFERROR(Y535/H535,"0")+IFERROR(Y536/H536,"0")+IFERROR(Y537/H537,"0")</f>
        <v>16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0.34799999999999998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190</v>
      </c>
      <c r="Y539" s="376">
        <f>IFERROR(SUM(Y531:Y537),"0")</f>
        <v>192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60</v>
      </c>
      <c r="Y549" s="375">
        <f t="shared" si="94"/>
        <v>63</v>
      </c>
      <c r="Z549" s="36">
        <f>IFERROR(IF(Y549=0,"",ROUNDUP(Y549/H549,0)*0.00753),"")</f>
        <v>0.11295000000000001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63.714285714285715</v>
      </c>
      <c r="BN549" s="64">
        <f t="shared" si="96"/>
        <v>66.900000000000006</v>
      </c>
      <c r="BO549" s="64">
        <f t="shared" si="97"/>
        <v>9.1575091575091569E-2</v>
      </c>
      <c r="BP549" s="64">
        <f t="shared" si="98"/>
        <v>9.6153846153846145E-2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14.285714285714285</v>
      </c>
      <c r="Y554" s="376">
        <f>IFERROR(Y548/H548,"0")+IFERROR(Y549/H549,"0")+IFERROR(Y550/H550,"0")+IFERROR(Y551/H551,"0")+IFERROR(Y552/H552,"0")+IFERROR(Y553/H553,"0")</f>
        <v>15</v>
      </c>
      <c r="Z554" s="376">
        <f>IFERROR(IF(Z548="",0,Z548),"0")+IFERROR(IF(Z549="",0,Z549),"0")+IFERROR(IF(Z550="",0,Z550),"0")+IFERROR(IF(Z551="",0,Z551),"0")+IFERROR(IF(Z552="",0,Z552),"0")+IFERROR(IF(Z553="",0,Z553),"0")</f>
        <v>0.11295000000000001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60</v>
      </c>
      <c r="Y555" s="376">
        <f>IFERROR(SUM(Y548:Y553),"0")</f>
        <v>63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120</v>
      </c>
      <c r="Y557" s="375">
        <f>IFERROR(IF(X557="",0,CEILING((X557/$H557),1)*$H557),"")</f>
        <v>124.8</v>
      </c>
      <c r="Z557" s="36">
        <f>IFERROR(IF(Y557=0,"",ROUNDUP(Y557/H557,0)*0.02175),"")</f>
        <v>0.34799999999999998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128.67692307692309</v>
      </c>
      <c r="BN557" s="64">
        <f>IFERROR(Y557*I557/H557,"0")</f>
        <v>133.82400000000001</v>
      </c>
      <c r="BO557" s="64">
        <f>IFERROR(1/J557*(X557/H557),"0")</f>
        <v>0.27472527472527469</v>
      </c>
      <c r="BP557" s="64">
        <f>IFERROR(1/J557*(Y557/H557),"0")</f>
        <v>0.2857142857142857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15.384615384615385</v>
      </c>
      <c r="Y559" s="376">
        <f>IFERROR(Y557/H557,"0")+IFERROR(Y558/H558,"0")</f>
        <v>16</v>
      </c>
      <c r="Z559" s="376">
        <f>IFERROR(IF(Z557="",0,Z557),"0")+IFERROR(IF(Z558="",0,Z558),"0")</f>
        <v>0.34799999999999998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120</v>
      </c>
      <c r="Y560" s="376">
        <f>IFERROR(SUM(Y557:Y558),"0")</f>
        <v>124.8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4857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4919.84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5111.9926486184377</v>
      </c>
      <c r="Y587" s="376">
        <f>IFERROR(SUM(BN22:BN583),"0")</f>
        <v>5178.6419999999989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9</v>
      </c>
      <c r="Y588" s="38">
        <f>ROUNDUP(SUM(BP22:BP583),0)</f>
        <v>9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5336.9926486184377</v>
      </c>
      <c r="Y589" s="376">
        <f>GrossWeightTotalR+PalletQtyTotalR*25</f>
        <v>5403.6419999999989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571.66617609161472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581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10.170280000000002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43.2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507.6</v>
      </c>
      <c r="E596" s="46">
        <f>IFERROR(Y103*1,"0")+IFERROR(Y104*1,"0")+IFERROR(Y105*1,"0")+IFERROR(Y106*1,"0")+IFERROR(Y110*1,"0")+IFERROR(Y111*1,"0")+IFERROR(Y112*1,"0")+IFERROR(Y113*1,"0")+IFERROR(Y114*1,"0")</f>
        <v>21.6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45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1358.6000000000001</v>
      </c>
      <c r="V596" s="46">
        <f>IFERROR(Y357*1,"0")+IFERROR(Y361*1,"0")+IFERROR(Y362*1,"0")+IFERROR(Y363*1,"0")</f>
        <v>81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1530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101.39999999999999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25.2</v>
      </c>
      <c r="Z596" s="46">
        <f>IFERROR(Y462*1,"0")+IFERROR(Y466*1,"0")+IFERROR(Y467*1,"0")+IFERROR(Y468*1,"0")+IFERROR(Y469*1,"0")+IFERROR(Y470*1,"0")+IFERROR(Y471*1,"0")+IFERROR(Y475*1,"0")</f>
        <v>71.400000000000006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755.04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379.8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734</v>
      </c>
      <c r="C6" s="47" t="s">
        <v>735</v>
      </c>
      <c r="D6" s="47" t="s">
        <v>736</v>
      </c>
      <c r="E6" s="47"/>
    </row>
    <row r="7" spans="2:8" x14ac:dyDescent="0.2">
      <c r="B7" s="47" t="s">
        <v>737</v>
      </c>
      <c r="C7" s="47" t="s">
        <v>738</v>
      </c>
      <c r="D7" s="47" t="s">
        <v>739</v>
      </c>
      <c r="E7" s="47"/>
    </row>
    <row r="8" spans="2:8" x14ac:dyDescent="0.2">
      <c r="B8" s="47" t="s">
        <v>740</v>
      </c>
      <c r="C8" s="47" t="s">
        <v>741</v>
      </c>
      <c r="D8" s="47" t="s">
        <v>742</v>
      </c>
      <c r="E8" s="47"/>
    </row>
    <row r="9" spans="2:8" x14ac:dyDescent="0.2">
      <c r="B9" s="47" t="s">
        <v>743</v>
      </c>
      <c r="C9" s="47" t="s">
        <v>744</v>
      </c>
      <c r="D9" s="47" t="s">
        <v>745</v>
      </c>
      <c r="E9" s="47"/>
    </row>
    <row r="10" spans="2:8" x14ac:dyDescent="0.2">
      <c r="B10" s="47" t="s">
        <v>14</v>
      </c>
      <c r="C10" s="47" t="s">
        <v>746</v>
      </c>
      <c r="D10" s="47" t="s">
        <v>747</v>
      </c>
      <c r="E10" s="47"/>
    </row>
    <row r="11" spans="2:8" x14ac:dyDescent="0.2">
      <c r="B11" s="47" t="s">
        <v>748</v>
      </c>
      <c r="C11" s="47" t="s">
        <v>749</v>
      </c>
      <c r="D11" s="47" t="s">
        <v>750</v>
      </c>
      <c r="E11" s="47"/>
    </row>
    <row r="13" spans="2:8" x14ac:dyDescent="0.2">
      <c r="B13" s="47" t="s">
        <v>751</v>
      </c>
      <c r="C13" s="47" t="s">
        <v>735</v>
      </c>
      <c r="D13" s="47"/>
      <c r="E13" s="47"/>
    </row>
    <row r="15" spans="2:8" x14ac:dyDescent="0.2">
      <c r="B15" s="47" t="s">
        <v>752</v>
      </c>
      <c r="C15" s="47" t="s">
        <v>738</v>
      </c>
      <c r="D15" s="47"/>
      <c r="E15" s="47"/>
    </row>
    <row r="17" spans="2:5" x14ac:dyDescent="0.2">
      <c r="B17" s="47" t="s">
        <v>753</v>
      </c>
      <c r="C17" s="47" t="s">
        <v>741</v>
      </c>
      <c r="D17" s="47"/>
      <c r="E17" s="47"/>
    </row>
    <row r="19" spans="2:5" x14ac:dyDescent="0.2">
      <c r="B19" s="47" t="s">
        <v>754</v>
      </c>
      <c r="C19" s="47" t="s">
        <v>744</v>
      </c>
      <c r="D19" s="47"/>
      <c r="E19" s="47"/>
    </row>
    <row r="21" spans="2:5" x14ac:dyDescent="0.2">
      <c r="B21" s="47" t="s">
        <v>755</v>
      </c>
      <c r="C21" s="47" t="s">
        <v>746</v>
      </c>
      <c r="D21" s="47"/>
      <c r="E21" s="47"/>
    </row>
    <row r="23" spans="2:5" x14ac:dyDescent="0.2">
      <c r="B23" s="47" t="s">
        <v>756</v>
      </c>
      <c r="C23" s="47" t="s">
        <v>749</v>
      </c>
      <c r="D23" s="47"/>
      <c r="E23" s="47"/>
    </row>
    <row r="25" spans="2:5" x14ac:dyDescent="0.2">
      <c r="B25" s="47" t="s">
        <v>757</v>
      </c>
      <c r="C25" s="47"/>
      <c r="D25" s="47"/>
      <c r="E25" s="47"/>
    </row>
    <row r="26" spans="2:5" x14ac:dyDescent="0.2">
      <c r="B26" s="47" t="s">
        <v>758</v>
      </c>
      <c r="C26" s="47"/>
      <c r="D26" s="47"/>
      <c r="E26" s="47"/>
    </row>
    <row r="27" spans="2:5" x14ac:dyDescent="0.2">
      <c r="B27" s="47" t="s">
        <v>759</v>
      </c>
      <c r="C27" s="47"/>
      <c r="D27" s="47"/>
      <c r="E27" s="47"/>
    </row>
    <row r="28" spans="2:5" x14ac:dyDescent="0.2">
      <c r="B28" s="47" t="s">
        <v>760</v>
      </c>
      <c r="C28" s="47"/>
      <c r="D28" s="47"/>
      <c r="E28" s="47"/>
    </row>
    <row r="29" spans="2:5" x14ac:dyDescent="0.2">
      <c r="B29" s="47" t="s">
        <v>761</v>
      </c>
      <c r="C29" s="47"/>
      <c r="D29" s="47"/>
      <c r="E29" s="47"/>
    </row>
    <row r="30" spans="2:5" x14ac:dyDescent="0.2">
      <c r="B30" s="47" t="s">
        <v>762</v>
      </c>
      <c r="C30" s="47"/>
      <c r="D30" s="47"/>
      <c r="E30" s="47"/>
    </row>
    <row r="31" spans="2:5" x14ac:dyDescent="0.2">
      <c r="B31" s="47" t="s">
        <v>763</v>
      </c>
      <c r="C31" s="47"/>
      <c r="D31" s="47"/>
      <c r="E31" s="47"/>
    </row>
    <row r="32" spans="2:5" x14ac:dyDescent="0.2">
      <c r="B32" s="47" t="s">
        <v>764</v>
      </c>
      <c r="C32" s="47"/>
      <c r="D32" s="47"/>
      <c r="E32" s="47"/>
    </row>
    <row r="33" spans="2:5" x14ac:dyDescent="0.2">
      <c r="B33" s="47" t="s">
        <v>765</v>
      </c>
      <c r="C33" s="47"/>
      <c r="D33" s="47"/>
      <c r="E33" s="47"/>
    </row>
    <row r="34" spans="2:5" x14ac:dyDescent="0.2">
      <c r="B34" s="47" t="s">
        <v>766</v>
      </c>
      <c r="C34" s="47"/>
      <c r="D34" s="47"/>
      <c r="E34" s="47"/>
    </row>
    <row r="35" spans="2:5" x14ac:dyDescent="0.2">
      <c r="B35" s="47" t="s">
        <v>767</v>
      </c>
      <c r="C35" s="47"/>
      <c r="D35" s="47"/>
      <c r="E35" s="47"/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2024-08-27T08:31:48Z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