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F630DD6-0308-4E77-8F52-F847B41FF2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96" i="1" l="1"/>
  <c r="X585" i="1"/>
  <c r="X584" i="1"/>
  <c r="BO583" i="1"/>
  <c r="BM583" i="1"/>
  <c r="Y583" i="1"/>
  <c r="X581" i="1"/>
  <c r="Y580" i="1"/>
  <c r="X580" i="1"/>
  <c r="BP579" i="1"/>
  <c r="BO579" i="1"/>
  <c r="BN579" i="1"/>
  <c r="BM579" i="1"/>
  <c r="Z579" i="1"/>
  <c r="Z580" i="1" s="1"/>
  <c r="Y579" i="1"/>
  <c r="Y581" i="1" s="1"/>
  <c r="X577" i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Z572" i="1" s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Z559" i="1" s="1"/>
  <c r="Y557" i="1"/>
  <c r="Y560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N532" i="1"/>
  <c r="BM532" i="1"/>
  <c r="Z532" i="1"/>
  <c r="Y532" i="1"/>
  <c r="BP532" i="1" s="1"/>
  <c r="BP531" i="1"/>
  <c r="BO531" i="1"/>
  <c r="BN531" i="1"/>
  <c r="BM531" i="1"/>
  <c r="Z531" i="1"/>
  <c r="Y531" i="1"/>
  <c r="X527" i="1"/>
  <c r="X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X508" i="1"/>
  <c r="Y507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Y463" i="1"/>
  <c r="X463" i="1"/>
  <c r="BP462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Y454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O428" i="1"/>
  <c r="BM428" i="1"/>
  <c r="Y428" i="1"/>
  <c r="Y449" i="1" s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Y416" i="1" s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Y402" i="1" s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Y394" i="1" s="1"/>
  <c r="P392" i="1"/>
  <c r="X390" i="1"/>
  <c r="X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BO343" i="1"/>
  <c r="BM343" i="1"/>
  <c r="Y343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BP338" i="1" s="1"/>
  <c r="P338" i="1"/>
  <c r="BP337" i="1"/>
  <c r="BO337" i="1"/>
  <c r="BN337" i="1"/>
  <c r="BM337" i="1"/>
  <c r="Z337" i="1"/>
  <c r="Y337" i="1"/>
  <c r="Y341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BP332" i="1" s="1"/>
  <c r="P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Y335" i="1" s="1"/>
  <c r="P328" i="1"/>
  <c r="X326" i="1"/>
  <c r="X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Y308" i="1" s="1"/>
  <c r="P305" i="1"/>
  <c r="X303" i="1"/>
  <c r="X302" i="1"/>
  <c r="BO301" i="1"/>
  <c r="BM301" i="1"/>
  <c r="Y301" i="1"/>
  <c r="Y302" i="1" s="1"/>
  <c r="P301" i="1"/>
  <c r="X298" i="1"/>
  <c r="X297" i="1"/>
  <c r="BO296" i="1"/>
  <c r="BM296" i="1"/>
  <c r="Y296" i="1"/>
  <c r="S596" i="1" s="1"/>
  <c r="P296" i="1"/>
  <c r="X293" i="1"/>
  <c r="X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R596" i="1" s="1"/>
  <c r="P287" i="1"/>
  <c r="X284" i="1"/>
  <c r="X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Q596" i="1" s="1"/>
  <c r="P280" i="1"/>
  <c r="X277" i="1"/>
  <c r="X276" i="1"/>
  <c r="BO275" i="1"/>
  <c r="BM275" i="1"/>
  <c r="Y275" i="1"/>
  <c r="P596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O596" i="1" s="1"/>
  <c r="P266" i="1"/>
  <c r="X263" i="1"/>
  <c r="X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K596" i="1" s="1"/>
  <c r="P242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Y238" i="1" s="1"/>
  <c r="P233" i="1"/>
  <c r="X231" i="1"/>
  <c r="X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30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Y205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J596" i="1" s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P186" i="1"/>
  <c r="X182" i="1"/>
  <c r="X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Y182" i="1" s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X161" i="1"/>
  <c r="X160" i="1"/>
  <c r="BO159" i="1"/>
  <c r="BM159" i="1"/>
  <c r="Y159" i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BO136" i="1"/>
  <c r="BM136" i="1"/>
  <c r="Y136" i="1"/>
  <c r="P136" i="1"/>
  <c r="BP135" i="1"/>
  <c r="BO135" i="1"/>
  <c r="BN135" i="1"/>
  <c r="BM135" i="1"/>
  <c r="Z135" i="1"/>
  <c r="Y135" i="1"/>
  <c r="P135" i="1"/>
  <c r="BO134" i="1"/>
  <c r="BM134" i="1"/>
  <c r="Y134" i="1"/>
  <c r="P134" i="1"/>
  <c r="BP133" i="1"/>
  <c r="BO133" i="1"/>
  <c r="BN133" i="1"/>
  <c r="BM133" i="1"/>
  <c r="Z133" i="1"/>
  <c r="Y133" i="1"/>
  <c r="Y139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Y130" i="1" s="1"/>
  <c r="P128" i="1"/>
  <c r="BP127" i="1"/>
  <c r="BO127" i="1"/>
  <c r="BN127" i="1"/>
  <c r="BM127" i="1"/>
  <c r="Z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0" i="1"/>
  <c r="X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Y93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X80" i="1"/>
  <c r="X79" i="1"/>
  <c r="BO78" i="1"/>
  <c r="BM78" i="1"/>
  <c r="Y78" i="1"/>
  <c r="P78" i="1"/>
  <c r="BP77" i="1"/>
  <c r="BO77" i="1"/>
  <c r="BN77" i="1"/>
  <c r="BM77" i="1"/>
  <c r="Z77" i="1"/>
  <c r="Y77" i="1"/>
  <c r="P77" i="1"/>
  <c r="X75" i="1"/>
  <c r="X74" i="1"/>
  <c r="BP73" i="1"/>
  <c r="BO73" i="1"/>
  <c r="BN73" i="1"/>
  <c r="BM73" i="1"/>
  <c r="Z73" i="1"/>
  <c r="Y73" i="1"/>
  <c r="P73" i="1"/>
  <c r="BO72" i="1"/>
  <c r="BM72" i="1"/>
  <c r="Y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Z34" i="1" s="1"/>
  <c r="P34" i="1"/>
  <c r="BP33" i="1"/>
  <c r="BO33" i="1"/>
  <c r="BN33" i="1"/>
  <c r="BM33" i="1"/>
  <c r="Z33" i="1"/>
  <c r="Y33" i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X24" i="1"/>
  <c r="X586" i="1" s="1"/>
  <c r="X23" i="1"/>
  <c r="X590" i="1" s="1"/>
  <c r="BO22" i="1"/>
  <c r="X588" i="1" s="1"/>
  <c r="BM22" i="1"/>
  <c r="X587" i="1" s="1"/>
  <c r="X589" i="1" s="1"/>
  <c r="Y22" i="1"/>
  <c r="B596" i="1" s="1"/>
  <c r="P22" i="1"/>
  <c r="H10" i="1"/>
  <c r="A9" i="1"/>
  <c r="F10" i="1" s="1"/>
  <c r="D7" i="1"/>
  <c r="Q6" i="1"/>
  <c r="P2" i="1"/>
  <c r="Z428" i="1" l="1"/>
  <c r="BN428" i="1"/>
  <c r="BP428" i="1"/>
  <c r="H9" i="1"/>
  <c r="A10" i="1"/>
  <c r="Y24" i="1"/>
  <c r="BP56" i="1"/>
  <c r="BN56" i="1"/>
  <c r="Z56" i="1"/>
  <c r="BP69" i="1"/>
  <c r="BN69" i="1"/>
  <c r="Z69" i="1"/>
  <c r="Z74" i="1" s="1"/>
  <c r="BP72" i="1"/>
  <c r="BN72" i="1"/>
  <c r="Z72" i="1"/>
  <c r="Y79" i="1"/>
  <c r="BP84" i="1"/>
  <c r="BN84" i="1"/>
  <c r="Z84" i="1"/>
  <c r="BP92" i="1"/>
  <c r="BN92" i="1"/>
  <c r="Z92" i="1"/>
  <c r="Z93" i="1" s="1"/>
  <c r="Y94" i="1"/>
  <c r="Y99" i="1"/>
  <c r="BP96" i="1"/>
  <c r="BN96" i="1"/>
  <c r="Z96" i="1"/>
  <c r="BP105" i="1"/>
  <c r="BN105" i="1"/>
  <c r="Z105" i="1"/>
  <c r="Y116" i="1"/>
  <c r="BP113" i="1"/>
  <c r="BN113" i="1"/>
  <c r="Z113" i="1"/>
  <c r="BP122" i="1"/>
  <c r="BN122" i="1"/>
  <c r="Z122" i="1"/>
  <c r="Y131" i="1"/>
  <c r="BP134" i="1"/>
  <c r="BN134" i="1"/>
  <c r="Z134" i="1"/>
  <c r="Z139" i="1" s="1"/>
  <c r="BP138" i="1"/>
  <c r="BN138" i="1"/>
  <c r="Z138" i="1"/>
  <c r="Y140" i="1"/>
  <c r="Y145" i="1"/>
  <c r="BP142" i="1"/>
  <c r="BN142" i="1"/>
  <c r="Z142" i="1"/>
  <c r="Z144" i="1" s="1"/>
  <c r="BP159" i="1"/>
  <c r="BN159" i="1"/>
  <c r="Z159" i="1"/>
  <c r="Z160" i="1" s="1"/>
  <c r="Y161" i="1"/>
  <c r="H596" i="1"/>
  <c r="Y167" i="1"/>
  <c r="BP164" i="1"/>
  <c r="BN164" i="1"/>
  <c r="Z164" i="1"/>
  <c r="BP172" i="1"/>
  <c r="BN172" i="1"/>
  <c r="Z172" i="1"/>
  <c r="BP180" i="1"/>
  <c r="BN180" i="1"/>
  <c r="Z180" i="1"/>
  <c r="I596" i="1"/>
  <c r="Y195" i="1"/>
  <c r="BP186" i="1"/>
  <c r="BN186" i="1"/>
  <c r="Z186" i="1"/>
  <c r="BP190" i="1"/>
  <c r="BN190" i="1"/>
  <c r="Z190" i="1"/>
  <c r="Y194" i="1"/>
  <c r="BP199" i="1"/>
  <c r="BN199" i="1"/>
  <c r="Z199" i="1"/>
  <c r="Z200" i="1" s="1"/>
  <c r="Y201" i="1"/>
  <c r="Y206" i="1"/>
  <c r="BP203" i="1"/>
  <c r="BN203" i="1"/>
  <c r="Z203" i="1"/>
  <c r="Z205" i="1" s="1"/>
  <c r="Y216" i="1"/>
  <c r="BP211" i="1"/>
  <c r="BN211" i="1"/>
  <c r="Z211" i="1"/>
  <c r="F9" i="1"/>
  <c r="J9" i="1"/>
  <c r="Z22" i="1"/>
  <c r="Z23" i="1" s="1"/>
  <c r="BN22" i="1"/>
  <c r="BP22" i="1"/>
  <c r="Y23" i="1"/>
  <c r="Y37" i="1"/>
  <c r="Z27" i="1"/>
  <c r="Z36" i="1" s="1"/>
  <c r="BN27" i="1"/>
  <c r="Z29" i="1"/>
  <c r="BN29" i="1"/>
  <c r="Z31" i="1"/>
  <c r="BN31" i="1"/>
  <c r="Z32" i="1"/>
  <c r="BN32" i="1"/>
  <c r="BP34" i="1"/>
  <c r="BN34" i="1"/>
  <c r="Y36" i="1"/>
  <c r="BP54" i="1"/>
  <c r="BN54" i="1"/>
  <c r="Z54" i="1"/>
  <c r="Z59" i="1" s="1"/>
  <c r="BP58" i="1"/>
  <c r="BN58" i="1"/>
  <c r="Z58" i="1"/>
  <c r="Y60" i="1"/>
  <c r="Y65" i="1"/>
  <c r="BP62" i="1"/>
  <c r="BN62" i="1"/>
  <c r="Z62" i="1"/>
  <c r="Z64" i="1" s="1"/>
  <c r="BP71" i="1"/>
  <c r="BN71" i="1"/>
  <c r="Z71" i="1"/>
  <c r="Y74" i="1"/>
  <c r="BP78" i="1"/>
  <c r="BN78" i="1"/>
  <c r="Z78" i="1"/>
  <c r="Z79" i="1" s="1"/>
  <c r="Y80" i="1"/>
  <c r="Y89" i="1"/>
  <c r="BP82" i="1"/>
  <c r="BN82" i="1"/>
  <c r="Z82" i="1"/>
  <c r="Z88" i="1" s="1"/>
  <c r="BP86" i="1"/>
  <c r="BN86" i="1"/>
  <c r="Z86" i="1"/>
  <c r="BP98" i="1"/>
  <c r="BN98" i="1"/>
  <c r="Z98" i="1"/>
  <c r="Y100" i="1"/>
  <c r="E596" i="1"/>
  <c r="Y108" i="1"/>
  <c r="BP103" i="1"/>
  <c r="BN103" i="1"/>
  <c r="Z103" i="1"/>
  <c r="Z107" i="1" s="1"/>
  <c r="Y107" i="1"/>
  <c r="Z115" i="1"/>
  <c r="BP111" i="1"/>
  <c r="BN111" i="1"/>
  <c r="Z111" i="1"/>
  <c r="Y115" i="1"/>
  <c r="BP120" i="1"/>
  <c r="BN120" i="1"/>
  <c r="Z120" i="1"/>
  <c r="Z124" i="1" s="1"/>
  <c r="Y124" i="1"/>
  <c r="Z130" i="1"/>
  <c r="BP128" i="1"/>
  <c r="BN128" i="1"/>
  <c r="Z128" i="1"/>
  <c r="BP136" i="1"/>
  <c r="BN136" i="1"/>
  <c r="Z136" i="1"/>
  <c r="BP149" i="1"/>
  <c r="BN149" i="1"/>
  <c r="Z149" i="1"/>
  <c r="Z150" i="1" s="1"/>
  <c r="Y151" i="1"/>
  <c r="Y156" i="1"/>
  <c r="BP153" i="1"/>
  <c r="BN153" i="1"/>
  <c r="Z153" i="1"/>
  <c r="Z155" i="1" s="1"/>
  <c r="BP166" i="1"/>
  <c r="BN166" i="1"/>
  <c r="Z166" i="1"/>
  <c r="Y168" i="1"/>
  <c r="Y175" i="1"/>
  <c r="BP170" i="1"/>
  <c r="BN170" i="1"/>
  <c r="Z170" i="1"/>
  <c r="Z175" i="1" s="1"/>
  <c r="BP174" i="1"/>
  <c r="BN174" i="1"/>
  <c r="Z174" i="1"/>
  <c r="Y176" i="1"/>
  <c r="Y181" i="1"/>
  <c r="BP178" i="1"/>
  <c r="BN178" i="1"/>
  <c r="Z178" i="1"/>
  <c r="Z181" i="1" s="1"/>
  <c r="BP188" i="1"/>
  <c r="BN188" i="1"/>
  <c r="Z188" i="1"/>
  <c r="BP192" i="1"/>
  <c r="BN192" i="1"/>
  <c r="Z192" i="1"/>
  <c r="BP209" i="1"/>
  <c r="BN209" i="1"/>
  <c r="Z209" i="1"/>
  <c r="Z216" i="1" s="1"/>
  <c r="Y217" i="1"/>
  <c r="Y231" i="1"/>
  <c r="Y239" i="1"/>
  <c r="Y250" i="1"/>
  <c r="Y263" i="1"/>
  <c r="Y272" i="1"/>
  <c r="Y277" i="1"/>
  <c r="Y284" i="1"/>
  <c r="Y293" i="1"/>
  <c r="Y298" i="1"/>
  <c r="Y303" i="1"/>
  <c r="Y307" i="1"/>
  <c r="Y318" i="1"/>
  <c r="Y326" i="1"/>
  <c r="Y334" i="1"/>
  <c r="Y340" i="1"/>
  <c r="Y347" i="1"/>
  <c r="BP343" i="1"/>
  <c r="BN343" i="1"/>
  <c r="BP344" i="1"/>
  <c r="BN344" i="1"/>
  <c r="Z344" i="1"/>
  <c r="BP352" i="1"/>
  <c r="BN352" i="1"/>
  <c r="Z352" i="1"/>
  <c r="Y354" i="1"/>
  <c r="V596" i="1"/>
  <c r="Y358" i="1"/>
  <c r="BP357" i="1"/>
  <c r="BN357" i="1"/>
  <c r="Z357" i="1"/>
  <c r="Z358" i="1" s="1"/>
  <c r="Y359" i="1"/>
  <c r="Y364" i="1"/>
  <c r="BP361" i="1"/>
  <c r="BN361" i="1"/>
  <c r="Z361" i="1"/>
  <c r="BP371" i="1"/>
  <c r="BN371" i="1"/>
  <c r="Z371" i="1"/>
  <c r="BP375" i="1"/>
  <c r="BN375" i="1"/>
  <c r="Z375" i="1"/>
  <c r="Z389" i="1"/>
  <c r="BP387" i="1"/>
  <c r="BN387" i="1"/>
  <c r="Z387" i="1"/>
  <c r="Y389" i="1"/>
  <c r="BP413" i="1"/>
  <c r="BN413" i="1"/>
  <c r="Z413" i="1"/>
  <c r="T596" i="1"/>
  <c r="C596" i="1"/>
  <c r="Y59" i="1"/>
  <c r="D596" i="1"/>
  <c r="Y75" i="1"/>
  <c r="F596" i="1"/>
  <c r="Y125" i="1"/>
  <c r="G596" i="1"/>
  <c r="Y150" i="1"/>
  <c r="Y200" i="1"/>
  <c r="Z213" i="1"/>
  <c r="BN213" i="1"/>
  <c r="Z215" i="1"/>
  <c r="BN215" i="1"/>
  <c r="Z219" i="1"/>
  <c r="BN219" i="1"/>
  <c r="BP219" i="1"/>
  <c r="Z221" i="1"/>
  <c r="BN221" i="1"/>
  <c r="Z223" i="1"/>
  <c r="BN223" i="1"/>
  <c r="Z225" i="1"/>
  <c r="BN225" i="1"/>
  <c r="Z227" i="1"/>
  <c r="BN227" i="1"/>
  <c r="Z229" i="1"/>
  <c r="BN229" i="1"/>
  <c r="Z233" i="1"/>
  <c r="Z238" i="1" s="1"/>
  <c r="BN233" i="1"/>
  <c r="BP233" i="1"/>
  <c r="Z235" i="1"/>
  <c r="BN235" i="1"/>
  <c r="Z237" i="1"/>
  <c r="BN237" i="1"/>
  <c r="Z242" i="1"/>
  <c r="BN242" i="1"/>
  <c r="BP242" i="1"/>
  <c r="Z244" i="1"/>
  <c r="BN244" i="1"/>
  <c r="Z246" i="1"/>
  <c r="BN246" i="1"/>
  <c r="Z248" i="1"/>
  <c r="BN248" i="1"/>
  <c r="Y251" i="1"/>
  <c r="M596" i="1"/>
  <c r="Z255" i="1"/>
  <c r="Z262" i="1" s="1"/>
  <c r="BN255" i="1"/>
  <c r="Z257" i="1"/>
  <c r="BN257" i="1"/>
  <c r="Z259" i="1"/>
  <c r="BN259" i="1"/>
  <c r="Z261" i="1"/>
  <c r="BN261" i="1"/>
  <c r="Y262" i="1"/>
  <c r="Z266" i="1"/>
  <c r="BN266" i="1"/>
  <c r="BP266" i="1"/>
  <c r="Z268" i="1"/>
  <c r="BN268" i="1"/>
  <c r="Z270" i="1"/>
  <c r="BN270" i="1"/>
  <c r="Y271" i="1"/>
  <c r="Z275" i="1"/>
  <c r="Z276" i="1" s="1"/>
  <c r="BN275" i="1"/>
  <c r="BP275" i="1"/>
  <c r="Y276" i="1"/>
  <c r="Z280" i="1"/>
  <c r="BN280" i="1"/>
  <c r="BP280" i="1"/>
  <c r="Z282" i="1"/>
  <c r="BN282" i="1"/>
  <c r="Y283" i="1"/>
  <c r="Z287" i="1"/>
  <c r="BN287" i="1"/>
  <c r="BP287" i="1"/>
  <c r="Z289" i="1"/>
  <c r="BN289" i="1"/>
  <c r="Z291" i="1"/>
  <c r="BN291" i="1"/>
  <c r="Y292" i="1"/>
  <c r="Z296" i="1"/>
  <c r="Z297" i="1" s="1"/>
  <c r="BN296" i="1"/>
  <c r="BP296" i="1"/>
  <c r="Y297" i="1"/>
  <c r="Z301" i="1"/>
  <c r="Z302" i="1" s="1"/>
  <c r="BN301" i="1"/>
  <c r="BP301" i="1"/>
  <c r="Z305" i="1"/>
  <c r="Z307" i="1" s="1"/>
  <c r="BN305" i="1"/>
  <c r="BP305" i="1"/>
  <c r="U596" i="1"/>
  <c r="Z312" i="1"/>
  <c r="Z318" i="1" s="1"/>
  <c r="BN312" i="1"/>
  <c r="Z314" i="1"/>
  <c r="BN314" i="1"/>
  <c r="Z316" i="1"/>
  <c r="BN316" i="1"/>
  <c r="Y319" i="1"/>
  <c r="Z322" i="1"/>
  <c r="Z325" i="1" s="1"/>
  <c r="BN322" i="1"/>
  <c r="Z324" i="1"/>
  <c r="BN324" i="1"/>
  <c r="Z328" i="1"/>
  <c r="BN328" i="1"/>
  <c r="BP328" i="1"/>
  <c r="Z330" i="1"/>
  <c r="BN330" i="1"/>
  <c r="Z332" i="1"/>
  <c r="BN332" i="1"/>
  <c r="Z338" i="1"/>
  <c r="Z340" i="1" s="1"/>
  <c r="BN338" i="1"/>
  <c r="Z343" i="1"/>
  <c r="Z347" i="1" s="1"/>
  <c r="BP346" i="1"/>
  <c r="BN346" i="1"/>
  <c r="Z346" i="1"/>
  <c r="Y348" i="1"/>
  <c r="Y353" i="1"/>
  <c r="BP350" i="1"/>
  <c r="BN350" i="1"/>
  <c r="Z350" i="1"/>
  <c r="Z353" i="1" s="1"/>
  <c r="BP363" i="1"/>
  <c r="BN363" i="1"/>
  <c r="Z363" i="1"/>
  <c r="Y365" i="1"/>
  <c r="W596" i="1"/>
  <c r="Y378" i="1"/>
  <c r="Y379" i="1"/>
  <c r="BP369" i="1"/>
  <c r="BN369" i="1"/>
  <c r="Z369" i="1"/>
  <c r="BP373" i="1"/>
  <c r="BN373" i="1"/>
  <c r="Z373" i="1"/>
  <c r="BP401" i="1"/>
  <c r="BN401" i="1"/>
  <c r="Z401" i="1"/>
  <c r="Y403" i="1"/>
  <c r="Y408" i="1"/>
  <c r="BP405" i="1"/>
  <c r="BN405" i="1"/>
  <c r="Z405" i="1"/>
  <c r="Z407" i="1" s="1"/>
  <c r="Y407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7" i="1"/>
  <c r="BN467" i="1"/>
  <c r="Z467" i="1"/>
  <c r="Z472" i="1" s="1"/>
  <c r="BP471" i="1"/>
  <c r="BN471" i="1"/>
  <c r="Z471" i="1"/>
  <c r="Y473" i="1"/>
  <c r="Y476" i="1"/>
  <c r="BP475" i="1"/>
  <c r="BN475" i="1"/>
  <c r="Z475" i="1"/>
  <c r="Z476" i="1" s="1"/>
  <c r="Y477" i="1"/>
  <c r="AA596" i="1"/>
  <c r="Y483" i="1"/>
  <c r="BP480" i="1"/>
  <c r="BN480" i="1"/>
  <c r="Z480" i="1"/>
  <c r="Y484" i="1"/>
  <c r="BP495" i="1"/>
  <c r="BN495" i="1"/>
  <c r="Z495" i="1"/>
  <c r="BP499" i="1"/>
  <c r="BN499" i="1"/>
  <c r="Z499" i="1"/>
  <c r="BP511" i="1"/>
  <c r="BN511" i="1"/>
  <c r="Z511" i="1"/>
  <c r="Z516" i="1" s="1"/>
  <c r="BP515" i="1"/>
  <c r="BN515" i="1"/>
  <c r="Z515" i="1"/>
  <c r="Y517" i="1"/>
  <c r="Y522" i="1"/>
  <c r="BP519" i="1"/>
  <c r="BN519" i="1"/>
  <c r="Z519" i="1"/>
  <c r="Y523" i="1"/>
  <c r="BP377" i="1"/>
  <c r="BN377" i="1"/>
  <c r="Z377" i="1"/>
  <c r="Y384" i="1"/>
  <c r="BP381" i="1"/>
  <c r="BN381" i="1"/>
  <c r="Z381" i="1"/>
  <c r="Z383" i="1" s="1"/>
  <c r="Y390" i="1"/>
  <c r="BP393" i="1"/>
  <c r="BN393" i="1"/>
  <c r="Z393" i="1"/>
  <c r="Z394" i="1" s="1"/>
  <c r="Y395" i="1"/>
  <c r="BP399" i="1"/>
  <c r="BN399" i="1"/>
  <c r="Z399" i="1"/>
  <c r="Z402" i="1" s="1"/>
  <c r="BP411" i="1"/>
  <c r="BN411" i="1"/>
  <c r="Z411" i="1"/>
  <c r="Z415" i="1" s="1"/>
  <c r="Y415" i="1"/>
  <c r="BP429" i="1"/>
  <c r="BN429" i="1"/>
  <c r="Z429" i="1"/>
  <c r="Z449" i="1" s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Z596" i="1"/>
  <c r="Y472" i="1"/>
  <c r="BP469" i="1"/>
  <c r="BN469" i="1"/>
  <c r="Z469" i="1"/>
  <c r="BP482" i="1"/>
  <c r="BN482" i="1"/>
  <c r="Z482" i="1"/>
  <c r="Y488" i="1"/>
  <c r="BP487" i="1"/>
  <c r="BN487" i="1"/>
  <c r="Z487" i="1"/>
  <c r="Z488" i="1" s="1"/>
  <c r="Y489" i="1"/>
  <c r="AC596" i="1"/>
  <c r="Y502" i="1"/>
  <c r="BP493" i="1"/>
  <c r="BN493" i="1"/>
  <c r="Z493" i="1"/>
  <c r="BP497" i="1"/>
  <c r="BN497" i="1"/>
  <c r="Z497" i="1"/>
  <c r="BP501" i="1"/>
  <c r="BN501" i="1"/>
  <c r="Z501" i="1"/>
  <c r="Y503" i="1"/>
  <c r="Y508" i="1"/>
  <c r="BP505" i="1"/>
  <c r="BN505" i="1"/>
  <c r="Z505" i="1"/>
  <c r="Z507" i="1" s="1"/>
  <c r="Y516" i="1"/>
  <c r="BP513" i="1"/>
  <c r="BN513" i="1"/>
  <c r="Z513" i="1"/>
  <c r="BP521" i="1"/>
  <c r="BN521" i="1"/>
  <c r="Z521" i="1"/>
  <c r="Y526" i="1"/>
  <c r="BP525" i="1"/>
  <c r="BN525" i="1"/>
  <c r="Z525" i="1"/>
  <c r="Z526" i="1" s="1"/>
  <c r="Y527" i="1"/>
  <c r="BP533" i="1"/>
  <c r="BN533" i="1"/>
  <c r="Z533" i="1"/>
  <c r="Z538" i="1" s="1"/>
  <c r="BP535" i="1"/>
  <c r="BN535" i="1"/>
  <c r="Z535" i="1"/>
  <c r="BP537" i="1"/>
  <c r="BN537" i="1"/>
  <c r="Z537" i="1"/>
  <c r="Y539" i="1"/>
  <c r="Y554" i="1"/>
  <c r="BP548" i="1"/>
  <c r="BN548" i="1"/>
  <c r="Z548" i="1"/>
  <c r="Y555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67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X596" i="1"/>
  <c r="Y596" i="1"/>
  <c r="Y426" i="1"/>
  <c r="Y464" i="1"/>
  <c r="Y538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66" i="1"/>
  <c r="BP562" i="1"/>
  <c r="BN562" i="1"/>
  <c r="Z562" i="1"/>
  <c r="BP564" i="1"/>
  <c r="BN564" i="1"/>
  <c r="Z564" i="1"/>
  <c r="AE596" i="1"/>
  <c r="AD596" i="1"/>
  <c r="Y573" i="1"/>
  <c r="Z566" i="1" l="1"/>
  <c r="Z554" i="1"/>
  <c r="Z334" i="1"/>
  <c r="Z292" i="1"/>
  <c r="Z283" i="1"/>
  <c r="Z271" i="1"/>
  <c r="Z250" i="1"/>
  <c r="Z230" i="1"/>
  <c r="Z364" i="1"/>
  <c r="Y590" i="1"/>
  <c r="Y587" i="1"/>
  <c r="Z167" i="1"/>
  <c r="Y586" i="1"/>
  <c r="Z502" i="1"/>
  <c r="Z522" i="1"/>
  <c r="Z483" i="1"/>
  <c r="Z378" i="1"/>
  <c r="Y588" i="1"/>
  <c r="Z194" i="1"/>
  <c r="Z99" i="1"/>
  <c r="Z591" i="1" s="1"/>
  <c r="Y589" i="1" l="1"/>
</calcChain>
</file>

<file path=xl/sharedStrings.xml><?xml version="1.0" encoding="utf-8"?>
<sst xmlns="http://schemas.openxmlformats.org/spreadsheetml/2006/main" count="2403" uniqueCount="764">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</sst>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3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75" zoomScaleNormal="100" zoomScaleSheetLayoutView="100" workbookViewId="0">
      <selection activeCell="AB592" sqref="AB592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6" t="s">
        <v>0</v>
      </c>
      <c r="E1" s="409"/>
      <c r="F1" s="409"/>
      <c r="G1" s="12" t="s">
        <v>1</v>
      </c>
      <c r="H1" s="466" t="s">
        <v>2</v>
      </c>
      <c r="I1" s="409"/>
      <c r="J1" s="409"/>
      <c r="K1" s="409"/>
      <c r="L1" s="409"/>
      <c r="M1" s="409"/>
      <c r="N1" s="409"/>
      <c r="O1" s="409"/>
      <c r="P1" s="409"/>
      <c r="Q1" s="409"/>
      <c r="R1" s="408" t="s">
        <v>3</v>
      </c>
      <c r="S1" s="409"/>
      <c r="T1" s="4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31" t="s">
        <v>8</v>
      </c>
      <c r="B5" s="412"/>
      <c r="C5" s="413"/>
      <c r="D5" s="473"/>
      <c r="E5" s="474"/>
      <c r="F5" s="717" t="s">
        <v>9</v>
      </c>
      <c r="G5" s="413"/>
      <c r="H5" s="473"/>
      <c r="I5" s="656"/>
      <c r="J5" s="656"/>
      <c r="K5" s="656"/>
      <c r="L5" s="656"/>
      <c r="M5" s="474"/>
      <c r="N5" s="58"/>
      <c r="P5" s="24" t="s">
        <v>10</v>
      </c>
      <c r="Q5" s="733">
        <v>45528</v>
      </c>
      <c r="R5" s="530"/>
      <c r="T5" s="573" t="s">
        <v>11</v>
      </c>
      <c r="U5" s="382"/>
      <c r="V5" s="577" t="s">
        <v>12</v>
      </c>
      <c r="W5" s="530"/>
      <c r="AB5" s="51"/>
      <c r="AC5" s="51"/>
      <c r="AD5" s="51"/>
      <c r="AE5" s="51"/>
    </row>
    <row r="6" spans="1:32" s="367" customFormat="1" ht="24" customHeight="1" x14ac:dyDescent="0.2">
      <c r="A6" s="531" t="s">
        <v>13</v>
      </c>
      <c r="B6" s="412"/>
      <c r="C6" s="413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30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3" t="s">
        <v>17</v>
      </c>
      <c r="W6" s="432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44" t="str">
        <f>IFERROR(VLOOKUP(DeliveryAddress,Table,3,0),1)</f>
        <v>1</v>
      </c>
      <c r="E7" s="445"/>
      <c r="F7" s="445"/>
      <c r="G7" s="445"/>
      <c r="H7" s="445"/>
      <c r="I7" s="445"/>
      <c r="J7" s="445"/>
      <c r="K7" s="445"/>
      <c r="L7" s="445"/>
      <c r="M7" s="446"/>
      <c r="N7" s="60"/>
      <c r="P7" s="24"/>
      <c r="Q7" s="42"/>
      <c r="R7" s="42"/>
      <c r="T7" s="381"/>
      <c r="U7" s="382"/>
      <c r="V7" s="644"/>
      <c r="W7" s="645"/>
      <c r="AB7" s="51"/>
      <c r="AC7" s="51"/>
      <c r="AD7" s="51"/>
      <c r="AE7" s="51"/>
    </row>
    <row r="8" spans="1:32" s="367" customFormat="1" ht="25.5" customHeight="1" x14ac:dyDescent="0.2">
      <c r="A8" s="759" t="s">
        <v>18</v>
      </c>
      <c r="B8" s="392"/>
      <c r="C8" s="393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7">
        <v>0.41666666666666669</v>
      </c>
      <c r="R8" s="446"/>
      <c r="T8" s="381"/>
      <c r="U8" s="382"/>
      <c r="V8" s="644"/>
      <c r="W8" s="645"/>
      <c r="AB8" s="51"/>
      <c r="AC8" s="51"/>
      <c r="AD8" s="51"/>
      <c r="AE8" s="51"/>
    </row>
    <row r="9" spans="1:32" s="367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50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65"/>
      <c r="P9" s="26" t="s">
        <v>20</v>
      </c>
      <c r="Q9" s="524"/>
      <c r="R9" s="525"/>
      <c r="T9" s="381"/>
      <c r="U9" s="382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50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7" t="str">
        <f>IFERROR(VLOOKUP($D$10,Proxy,2,FALSE),"")</f>
        <v/>
      </c>
      <c r="I10" s="381"/>
      <c r="J10" s="381"/>
      <c r="K10" s="381"/>
      <c r="L10" s="381"/>
      <c r="M10" s="381"/>
      <c r="N10" s="366"/>
      <c r="P10" s="26" t="s">
        <v>21</v>
      </c>
      <c r="Q10" s="584"/>
      <c r="R10" s="585"/>
      <c r="U10" s="24" t="s">
        <v>22</v>
      </c>
      <c r="V10" s="431" t="s">
        <v>23</v>
      </c>
      <c r="W10" s="432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9"/>
      <c r="R11" s="530"/>
      <c r="U11" s="24" t="s">
        <v>26</v>
      </c>
      <c r="V11" s="686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69" t="s">
        <v>28</v>
      </c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3"/>
      <c r="N12" s="62"/>
      <c r="P12" s="24" t="s">
        <v>29</v>
      </c>
      <c r="Q12" s="537"/>
      <c r="R12" s="446"/>
      <c r="S12" s="23"/>
      <c r="U12" s="24"/>
      <c r="V12" s="409"/>
      <c r="W12" s="381"/>
      <c r="AB12" s="51"/>
      <c r="AC12" s="51"/>
      <c r="AD12" s="51"/>
      <c r="AE12" s="51"/>
    </row>
    <row r="13" spans="1:32" s="367" customFormat="1" ht="23.25" customHeight="1" x14ac:dyDescent="0.2">
      <c r="A13" s="569" t="s">
        <v>30</v>
      </c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2"/>
      <c r="M13" s="413"/>
      <c r="N13" s="62"/>
      <c r="O13" s="26"/>
      <c r="P13" s="26" t="s">
        <v>31</v>
      </c>
      <c r="Q13" s="686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69" t="s">
        <v>32</v>
      </c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02" t="s">
        <v>33</v>
      </c>
      <c r="B15" s="412"/>
      <c r="C15" s="412"/>
      <c r="D15" s="412"/>
      <c r="E15" s="412"/>
      <c r="F15" s="412"/>
      <c r="G15" s="412"/>
      <c r="H15" s="412"/>
      <c r="I15" s="412"/>
      <c r="J15" s="412"/>
      <c r="K15" s="412"/>
      <c r="L15" s="412"/>
      <c r="M15" s="413"/>
      <c r="N15" s="63"/>
      <c r="P15" s="560" t="s">
        <v>34</v>
      </c>
      <c r="Q15" s="409"/>
      <c r="R15" s="409"/>
      <c r="S15" s="409"/>
      <c r="T15" s="4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8" t="s">
        <v>35</v>
      </c>
      <c r="B17" s="428" t="s">
        <v>36</v>
      </c>
      <c r="C17" s="548" t="s">
        <v>37</v>
      </c>
      <c r="D17" s="428" t="s">
        <v>38</v>
      </c>
      <c r="E17" s="502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28" t="s">
        <v>49</v>
      </c>
      <c r="Q17" s="501"/>
      <c r="R17" s="501"/>
      <c r="S17" s="501"/>
      <c r="T17" s="502"/>
      <c r="U17" s="758" t="s">
        <v>50</v>
      </c>
      <c r="V17" s="413"/>
      <c r="W17" s="428" t="s">
        <v>51</v>
      </c>
      <c r="X17" s="428" t="s">
        <v>52</v>
      </c>
      <c r="Y17" s="756" t="s">
        <v>53</v>
      </c>
      <c r="Z17" s="428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2"/>
      <c r="AF17" s="713"/>
      <c r="AG17" s="513"/>
      <c r="BD17" s="621" t="s">
        <v>59</v>
      </c>
    </row>
    <row r="18" spans="1:68" ht="14.25" customHeight="1" x14ac:dyDescent="0.2">
      <c r="A18" s="429"/>
      <c r="B18" s="429"/>
      <c r="C18" s="429"/>
      <c r="D18" s="503"/>
      <c r="E18" s="505"/>
      <c r="F18" s="429"/>
      <c r="G18" s="429"/>
      <c r="H18" s="429"/>
      <c r="I18" s="429"/>
      <c r="J18" s="429"/>
      <c r="K18" s="429"/>
      <c r="L18" s="429"/>
      <c r="M18" s="429"/>
      <c r="N18" s="429"/>
      <c r="O18" s="429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9"/>
      <c r="X18" s="429"/>
      <c r="Y18" s="757"/>
      <c r="Z18" s="429"/>
      <c r="AA18" s="636"/>
      <c r="AB18" s="636"/>
      <c r="AC18" s="636"/>
      <c r="AD18" s="714"/>
      <c r="AE18" s="715"/>
      <c r="AF18" s="716"/>
      <c r="AG18" s="514"/>
      <c r="BD18" s="381"/>
    </row>
    <row r="19" spans="1:68" ht="27.75" customHeight="1" x14ac:dyDescent="0.2">
      <c r="A19" s="441" t="s">
        <v>62</v>
      </c>
      <c r="B19" s="442"/>
      <c r="C19" s="442"/>
      <c r="D19" s="442"/>
      <c r="E19" s="442"/>
      <c r="F19" s="442"/>
      <c r="G19" s="442"/>
      <c r="H19" s="442"/>
      <c r="I19" s="442"/>
      <c r="J19" s="442"/>
      <c r="K19" s="442"/>
      <c r="L19" s="442"/>
      <c r="M19" s="442"/>
      <c r="N19" s="442"/>
      <c r="O19" s="442"/>
      <c r="P19" s="442"/>
      <c r="Q19" s="442"/>
      <c r="R19" s="442"/>
      <c r="S19" s="442"/>
      <c r="T19" s="442"/>
      <c r="U19" s="442"/>
      <c r="V19" s="442"/>
      <c r="W19" s="442"/>
      <c r="X19" s="442"/>
      <c r="Y19" s="442"/>
      <c r="Z19" s="442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9"/>
      <c r="AB20" s="369"/>
      <c r="AC20" s="369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70"/>
      <c r="AB21" s="370"/>
      <c r="AC21" s="37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70"/>
      <c r="AB25" s="370"/>
      <c r="AC25" s="370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4301051692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4301051180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2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5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70"/>
      <c r="AB38" s="370"/>
      <c r="AC38" s="370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10</v>
      </c>
      <c r="Y39" s="375">
        <f>IFERROR(IF(X39="",0,CEILING((X39/$H39),1)*$H39),"")</f>
        <v>10.199999999999999</v>
      </c>
      <c r="Z39" s="36">
        <f>IFERROR(IF(Y39=0,"",ROUNDUP(Y39/H39,0)*0.00753),"")</f>
        <v>0.12801000000000001</v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14.033333333333333</v>
      </c>
      <c r="BN39" s="64">
        <f>IFERROR(Y39*I39/H39,"0")</f>
        <v>14.313999999999998</v>
      </c>
      <c r="BO39" s="64">
        <f>IFERROR(1/J39*(X39/H39),"0")</f>
        <v>0.10683760683760685</v>
      </c>
      <c r="BP39" s="64">
        <f>IFERROR(1/J39*(Y39/H39),"0")</f>
        <v>0.10897435897435898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16.666666666666668</v>
      </c>
      <c r="Y40" s="376">
        <f>IFERROR(Y39/H39,"0")</f>
        <v>17</v>
      </c>
      <c r="Z40" s="376">
        <f>IFERROR(IF(Z39="",0,Z39),"0")</f>
        <v>0.12801000000000001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10</v>
      </c>
      <c r="Y41" s="376">
        <f>IFERROR(SUM(Y39:Y39),"0")</f>
        <v>10.199999999999999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70"/>
      <c r="AB42" s="370"/>
      <c r="AC42" s="370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70"/>
      <c r="AB46" s="370"/>
      <c r="AC46" s="370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41" t="s">
        <v>107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2"/>
      <c r="N50" s="442"/>
      <c r="O50" s="442"/>
      <c r="P50" s="442"/>
      <c r="Q50" s="442"/>
      <c r="R50" s="442"/>
      <c r="S50" s="442"/>
      <c r="T50" s="442"/>
      <c r="U50" s="442"/>
      <c r="V50" s="442"/>
      <c r="W50" s="442"/>
      <c r="X50" s="442"/>
      <c r="Y50" s="442"/>
      <c r="Z50" s="442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9"/>
      <c r="AB51" s="369"/>
      <c r="AC51" s="369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4301011540</v>
      </c>
      <c r="D53" s="378">
        <v>4607091385670</v>
      </c>
      <c r="E53" s="379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4"/>
      <c r="R53" s="384"/>
      <c r="S53" s="384"/>
      <c r="T53" s="385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78">
        <v>4607091385670</v>
      </c>
      <c r="E54" s="379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4"/>
      <c r="R54" s="384"/>
      <c r="S54" s="384"/>
      <c r="T54" s="385"/>
      <c r="U54" s="34"/>
      <c r="V54" s="34"/>
      <c r="W54" s="35" t="s">
        <v>68</v>
      </c>
      <c r="X54" s="374">
        <v>500</v>
      </c>
      <c r="Y54" s="375">
        <f t="shared" si="6"/>
        <v>507.6</v>
      </c>
      <c r="Z54" s="36">
        <f>IFERROR(IF(Y54=0,"",ROUNDUP(Y54/H54,0)*0.02175),"")</f>
        <v>1.0222499999999999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522.22222222222217</v>
      </c>
      <c r="BN54" s="64">
        <f t="shared" si="8"/>
        <v>530.16</v>
      </c>
      <c r="BO54" s="64">
        <f t="shared" si="9"/>
        <v>0.82671957671957652</v>
      </c>
      <c r="BP54" s="64">
        <f t="shared" si="10"/>
        <v>0.83928571428571419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4301011565</v>
      </c>
      <c r="D56" s="378">
        <v>4680115882539</v>
      </c>
      <c r="E56" s="379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4"/>
      <c r="R56" s="384"/>
      <c r="S56" s="384"/>
      <c r="T56" s="385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4301011382</v>
      </c>
      <c r="D57" s="378">
        <v>4607091385687</v>
      </c>
      <c r="E57" s="379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46.296296296296291</v>
      </c>
      <c r="Y59" s="376">
        <f>IFERROR(Y53/H53,"0")+IFERROR(Y54/H54,"0")+IFERROR(Y55/H55,"0")+IFERROR(Y56/H56,"0")+IFERROR(Y57/H57,"0")+IFERROR(Y58/H58,"0")</f>
        <v>47</v>
      </c>
      <c r="Z59" s="376">
        <f>IFERROR(IF(Z53="",0,Z53),"0")+IFERROR(IF(Z54="",0,Z54),"0")+IFERROR(IF(Z55="",0,Z55),"0")+IFERROR(IF(Z56="",0,Z56),"0")+IFERROR(IF(Z57="",0,Z57),"0")+IFERROR(IF(Z58="",0,Z58),"0")</f>
        <v>1.0222499999999999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500</v>
      </c>
      <c r="Y60" s="376">
        <f>IFERROR(SUM(Y53:Y58),"0")</f>
        <v>507.6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70"/>
      <c r="AB61" s="370"/>
      <c r="AC61" s="370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69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9"/>
      <c r="AB66" s="369"/>
      <c r="AC66" s="369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70"/>
      <c r="AB67" s="370"/>
      <c r="AC67" s="370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2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0</v>
      </c>
      <c r="Y74" s="376">
        <f>IFERROR(Y68/H68,"0")+IFERROR(Y69/H69,"0")+IFERROR(Y70/H70,"0")+IFERROR(Y71/H71,"0")+IFERROR(Y72/H72,"0")+IFERROR(Y73/H73,"0")</f>
        <v>0</v>
      </c>
      <c r="Z74" s="376">
        <f>IFERROR(IF(Z68="",0,Z68),"0")+IFERROR(IF(Z69="",0,Z69),"0")+IFERROR(IF(Z70="",0,Z70),"0")+IFERROR(IF(Z71="",0,Z71),"0")+IFERROR(IF(Z72="",0,Z72),"0")+IFERROR(IF(Z73="",0,Z73),"0")</f>
        <v>0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0</v>
      </c>
      <c r="Y75" s="376">
        <f>IFERROR(SUM(Y68:Y73),"0")</f>
        <v>0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0</v>
      </c>
      <c r="Y79" s="376">
        <f>IFERROR(Y77/H77,"0")+IFERROR(Y78/H78,"0")</f>
        <v>0</v>
      </c>
      <c r="Z79" s="376">
        <f>IFERROR(IF(Z77="",0,Z77),"0")+IFERROR(IF(Z78="",0,Z78),"0")</f>
        <v>0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0</v>
      </c>
      <c r="Y80" s="376">
        <f>IFERROR(SUM(Y77:Y78),"0")</f>
        <v>0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70"/>
      <c r="AB81" s="370"/>
      <c r="AC81" s="370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70"/>
      <c r="AB90" s="370"/>
      <c r="AC90" s="370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70"/>
      <c r="AB95" s="370"/>
      <c r="AC95" s="370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50</v>
      </c>
      <c r="Y97" s="375">
        <f>IFERROR(IF(X97="",0,CEILING((X97/$H97),1)*$H97),"")</f>
        <v>50.400000000000006</v>
      </c>
      <c r="Z97" s="36">
        <f>IFERROR(IF(Y97=0,"",ROUNDUP(Y97/H97,0)*0.02175),"")</f>
        <v>0.1305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53.357142857142861</v>
      </c>
      <c r="BN97" s="64">
        <f>IFERROR(Y97*I97/H97,"0")</f>
        <v>53.784000000000006</v>
      </c>
      <c r="BO97" s="64">
        <f>IFERROR(1/J97*(X97/H97),"0")</f>
        <v>0.10629251700680271</v>
      </c>
      <c r="BP97" s="64">
        <f>IFERROR(1/J97*(Y97/H97),"0")</f>
        <v>0.10714285714285714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5.9523809523809526</v>
      </c>
      <c r="Y99" s="376">
        <f>IFERROR(Y96/H96,"0")+IFERROR(Y97/H97,"0")+IFERROR(Y98/H98,"0")</f>
        <v>6</v>
      </c>
      <c r="Z99" s="376">
        <f>IFERROR(IF(Z96="",0,Z96),"0")+IFERROR(IF(Z97="",0,Z97),"0")+IFERROR(IF(Z98="",0,Z98),"0")</f>
        <v>0.1305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50</v>
      </c>
      <c r="Y100" s="376">
        <f>IFERROR(SUM(Y96:Y98),"0")</f>
        <v>50.400000000000006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9"/>
      <c r="AB101" s="369"/>
      <c r="AC101" s="369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400</v>
      </c>
      <c r="Y103" s="375">
        <f>IFERROR(IF(X103="",0,CEILING((X103/$H103),1)*$H103),"")</f>
        <v>410.40000000000003</v>
      </c>
      <c r="Z103" s="36">
        <f>IFERROR(IF(Y103=0,"",ROUNDUP(Y103/H103,0)*0.02175),"")</f>
        <v>0.8264999999999999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417.77777777777777</v>
      </c>
      <c r="BN103" s="64">
        <f>IFERROR(Y103*I103/H103,"0")</f>
        <v>428.64</v>
      </c>
      <c r="BO103" s="64">
        <f>IFERROR(1/J103*(X103/H103),"0")</f>
        <v>0.66137566137566139</v>
      </c>
      <c r="BP103" s="64">
        <f>IFERROR(1/J103*(Y103/H103),"0")</f>
        <v>0.67857142857142849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4301011443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4"/>
      <c r="R105" s="384"/>
      <c r="S105" s="384"/>
      <c r="T105" s="385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4"/>
      <c r="R106" s="384"/>
      <c r="S106" s="384"/>
      <c r="T106" s="385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37.037037037037038</v>
      </c>
      <c r="Y107" s="376">
        <f>IFERROR(Y103/H103,"0")+IFERROR(Y104/H104,"0")+IFERROR(Y105/H105,"0")+IFERROR(Y106/H106,"0")</f>
        <v>38</v>
      </c>
      <c r="Z107" s="376">
        <f>IFERROR(IF(Z103="",0,Z103),"0")+IFERROR(IF(Z104="",0,Z104),"0")+IFERROR(IF(Z105="",0,Z105),"0")+IFERROR(IF(Z106="",0,Z106),"0")</f>
        <v>0.8264999999999999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400</v>
      </c>
      <c r="Y108" s="376">
        <f>IFERROR(SUM(Y103:Y106),"0")</f>
        <v>410.40000000000003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70"/>
      <c r="AB109" s="370"/>
      <c r="AC109" s="370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700</v>
      </c>
      <c r="Y110" s="375">
        <f>IFERROR(IF(X110="",0,CEILING((X110/$H110),1)*$H110),"")</f>
        <v>704.69999999999993</v>
      </c>
      <c r="Z110" s="36">
        <f>IFERROR(IF(Y110=0,"",ROUNDUP(Y110/H110,0)*0.02175),"")</f>
        <v>1.8922499999999998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748.74074074074076</v>
      </c>
      <c r="BN110" s="64">
        <f>IFERROR(Y110*I110/H110,"0")</f>
        <v>753.76799999999992</v>
      </c>
      <c r="BO110" s="64">
        <f>IFERROR(1/J110*(X110/H110),"0")</f>
        <v>1.5432098765432098</v>
      </c>
      <c r="BP110" s="64">
        <f>IFERROR(1/J110*(Y110/H110),"0")</f>
        <v>1.5535714285714284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0</v>
      </c>
      <c r="Y111" s="375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300</v>
      </c>
      <c r="Y112" s="375">
        <f>IFERROR(IF(X112="",0,CEILING((X112/$H112),1)*$H112),"")</f>
        <v>302.40000000000003</v>
      </c>
      <c r="Z112" s="36">
        <f>IFERROR(IF(Y112=0,"",ROUNDUP(Y112/H112,0)*0.00753),"")</f>
        <v>0.84336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330.22222222222223</v>
      </c>
      <c r="BN112" s="64">
        <f>IFERROR(Y112*I112/H112,"0")</f>
        <v>332.86400000000003</v>
      </c>
      <c r="BO112" s="64">
        <f>IFERROR(1/J112*(X112/H112),"0")</f>
        <v>0.71225071225071213</v>
      </c>
      <c r="BP112" s="64">
        <f>IFERROR(1/J112*(Y112/H112),"0")</f>
        <v>0.71794871794871795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50</v>
      </c>
      <c r="Y113" s="375">
        <f>IFERROR(IF(X113="",0,CEILING((X113/$H113),1)*$H113),"")</f>
        <v>51.48</v>
      </c>
      <c r="Z113" s="36">
        <f>IFERROR(IF(Y113=0,"",ROUNDUP(Y113/H113,0)*0.00753),"")</f>
        <v>0.19578000000000001</v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57.020202020202021</v>
      </c>
      <c r="BN113" s="64">
        <f>IFERROR(Y113*I113/H113,"0")</f>
        <v>58.707999999999998</v>
      </c>
      <c r="BO113" s="64">
        <f>IFERROR(1/J113*(X113/H113),"0")</f>
        <v>0.16187516187516188</v>
      </c>
      <c r="BP113" s="64">
        <f>IFERROR(1/J113*(Y113/H113),"0")</f>
        <v>0.16666666666666666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222.78338945005612</v>
      </c>
      <c r="Y115" s="376">
        <f>IFERROR(Y110/H110,"0")+IFERROR(Y111/H111,"0")+IFERROR(Y112/H112,"0")+IFERROR(Y113/H113,"0")+IFERROR(Y114/H114,"0")</f>
        <v>225</v>
      </c>
      <c r="Z115" s="376">
        <f>IFERROR(IF(Z110="",0,Z110),"0")+IFERROR(IF(Z111="",0,Z111),"0")+IFERROR(IF(Z112="",0,Z112),"0")+IFERROR(IF(Z113="",0,Z113),"0")+IFERROR(IF(Z114="",0,Z114),"0")</f>
        <v>2.9313899999999999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1050</v>
      </c>
      <c r="Y116" s="376">
        <f>IFERROR(SUM(Y110:Y114),"0")</f>
        <v>1058.58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9"/>
      <c r="AB117" s="369"/>
      <c r="AC117" s="369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70"/>
      <c r="AB118" s="370"/>
      <c r="AC118" s="370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400</v>
      </c>
      <c r="Y119" s="375">
        <f>IFERROR(IF(X119="",0,CEILING((X119/$H119),1)*$H119),"")</f>
        <v>410.40000000000003</v>
      </c>
      <c r="Z119" s="36">
        <f>IFERROR(IF(Y119=0,"",ROUNDUP(Y119/H119,0)*0.02175),"")</f>
        <v>0.8264999999999999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417.77777777777777</v>
      </c>
      <c r="BN119" s="64">
        <f>IFERROR(Y119*I119/H119,"0")</f>
        <v>428.64</v>
      </c>
      <c r="BO119" s="64">
        <f>IFERROR(1/J119*(X119/H119),"0")</f>
        <v>0.66137566137566139</v>
      </c>
      <c r="BP119" s="64">
        <f>IFERROR(1/J119*(Y119/H119),"0")</f>
        <v>0.67857142857142849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37.037037037037038</v>
      </c>
      <c r="Y124" s="376">
        <f>IFERROR(Y119/H119,"0")+IFERROR(Y120/H120,"0")+IFERROR(Y121/H121,"0")+IFERROR(Y122/H122,"0")+IFERROR(Y123/H123,"0")</f>
        <v>38</v>
      </c>
      <c r="Z124" s="376">
        <f>IFERROR(IF(Z119="",0,Z119),"0")+IFERROR(IF(Z120="",0,Z120),"0")+IFERROR(IF(Z121="",0,Z121),"0")+IFERROR(IF(Z122="",0,Z122),"0")+IFERROR(IF(Z123="",0,Z123),"0")</f>
        <v>0.8264999999999999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400</v>
      </c>
      <c r="Y125" s="376">
        <f>IFERROR(SUM(Y119:Y123),"0")</f>
        <v>410.40000000000003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70"/>
      <c r="AB126" s="370"/>
      <c r="AC126" s="370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70"/>
      <c r="AB132" s="370"/>
      <c r="AC132" s="370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78">
        <v>4607091385168</v>
      </c>
      <c r="E133" s="379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206</v>
      </c>
      <c r="B134" s="54" t="s">
        <v>208</v>
      </c>
      <c r="C134" s="31">
        <v>4301051360</v>
      </c>
      <c r="D134" s="378">
        <v>4607091385168</v>
      </c>
      <c r="E134" s="379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800</v>
      </c>
      <c r="Y134" s="375">
        <f t="shared" si="21"/>
        <v>801.9</v>
      </c>
      <c r="Z134" s="36">
        <f>IFERROR(IF(Y134=0,"",ROUNDUP(Y134/H134,0)*0.02175),"")</f>
        <v>2.1532499999999999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855.11111111111109</v>
      </c>
      <c r="BN134" s="64">
        <f t="shared" si="23"/>
        <v>857.14199999999994</v>
      </c>
      <c r="BO134" s="64">
        <f t="shared" si="24"/>
        <v>1.7636684303350969</v>
      </c>
      <c r="BP134" s="64">
        <f t="shared" si="25"/>
        <v>1.7678571428571428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400</v>
      </c>
      <c r="Y136" s="375">
        <f t="shared" si="21"/>
        <v>402.3</v>
      </c>
      <c r="Z136" s="36">
        <f>IFERROR(IF(Y136=0,"",ROUNDUP(Y136/H136,0)*0.00753),"")</f>
        <v>1.1219700000000001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440.29629629629625</v>
      </c>
      <c r="BN136" s="64">
        <f t="shared" si="23"/>
        <v>442.82799999999997</v>
      </c>
      <c r="BO136" s="64">
        <f t="shared" si="24"/>
        <v>0.94966761633428298</v>
      </c>
      <c r="BP136" s="64">
        <f t="shared" si="25"/>
        <v>0.95512820512820507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246.91358024691357</v>
      </c>
      <c r="Y139" s="376">
        <f>IFERROR(Y133/H133,"0")+IFERROR(Y134/H134,"0")+IFERROR(Y135/H135,"0")+IFERROR(Y136/H136,"0")+IFERROR(Y137/H137,"0")+IFERROR(Y138/H138,"0")</f>
        <v>248</v>
      </c>
      <c r="Z139" s="376">
        <f>IFERROR(IF(Z133="",0,Z133),"0")+IFERROR(IF(Z134="",0,Z134),"0")+IFERROR(IF(Z135="",0,Z135),"0")+IFERROR(IF(Z136="",0,Z136),"0")+IFERROR(IF(Z137="",0,Z137),"0")+IFERROR(IF(Z138="",0,Z138),"0")</f>
        <v>3.27522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1200</v>
      </c>
      <c r="Y140" s="376">
        <f>IFERROR(SUM(Y133:Y138),"0")</f>
        <v>1204.2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70"/>
      <c r="AB141" s="370"/>
      <c r="AC141" s="370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9"/>
      <c r="AB146" s="369"/>
      <c r="AC146" s="369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70"/>
      <c r="AB147" s="370"/>
      <c r="AC147" s="370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70"/>
      <c r="AB152" s="370"/>
      <c r="AC152" s="370"/>
    </row>
    <row r="153" spans="1:68" ht="27" customHeight="1" x14ac:dyDescent="0.25">
      <c r="A153" s="54" t="s">
        <v>225</v>
      </c>
      <c r="B153" s="54" t="s">
        <v>226</v>
      </c>
      <c r="C153" s="31">
        <v>4301031235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225</v>
      </c>
      <c r="B154" s="54" t="s">
        <v>227</v>
      </c>
      <c r="C154" s="31">
        <v>4301031234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70"/>
      <c r="AB157" s="370"/>
      <c r="AC157" s="370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50</v>
      </c>
      <c r="Y159" s="375">
        <f>IFERROR(IF(X159="",0,CEILING((X159/$H159),1)*$H159),"")</f>
        <v>50.160000000000004</v>
      </c>
      <c r="Z159" s="36">
        <f>IFERROR(IF(Y159=0,"",ROUNDUP(Y159/H159,0)*0.00753),"")</f>
        <v>0.14307</v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55.454545454545453</v>
      </c>
      <c r="BN159" s="64">
        <f>IFERROR(Y159*I159/H159,"0")</f>
        <v>55.631999999999998</v>
      </c>
      <c r="BO159" s="64">
        <f>IFERROR(1/J159*(X159/H159),"0")</f>
        <v>0.12140637140637139</v>
      </c>
      <c r="BP159" s="64">
        <f>IFERROR(1/J159*(Y159/H159),"0")</f>
        <v>0.12179487179487179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18.939393939393938</v>
      </c>
      <c r="Y160" s="376">
        <f>IFERROR(Y158/H158,"0")+IFERROR(Y159/H159,"0")</f>
        <v>19</v>
      </c>
      <c r="Z160" s="376">
        <f>IFERROR(IF(Z158="",0,Z158),"0")+IFERROR(IF(Z159="",0,Z159),"0")</f>
        <v>0.14307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50</v>
      </c>
      <c r="Y161" s="376">
        <f>IFERROR(SUM(Y158:Y159),"0")</f>
        <v>50.160000000000004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9"/>
      <c r="AB162" s="369"/>
      <c r="AC162" s="369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70"/>
      <c r="AB163" s="370"/>
      <c r="AC163" s="370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70"/>
      <c r="AB169" s="370"/>
      <c r="AC169" s="370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70"/>
      <c r="AB177" s="370"/>
      <c r="AC177" s="370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customHeight="1" x14ac:dyDescent="0.2">
      <c r="A183" s="441" t="s">
        <v>253</v>
      </c>
      <c r="B183" s="442"/>
      <c r="C183" s="442"/>
      <c r="D183" s="442"/>
      <c r="E183" s="442"/>
      <c r="F183" s="442"/>
      <c r="G183" s="442"/>
      <c r="H183" s="442"/>
      <c r="I183" s="442"/>
      <c r="J183" s="442"/>
      <c r="K183" s="442"/>
      <c r="L183" s="442"/>
      <c r="M183" s="442"/>
      <c r="N183" s="442"/>
      <c r="O183" s="442"/>
      <c r="P183" s="442"/>
      <c r="Q183" s="442"/>
      <c r="R183" s="442"/>
      <c r="S183" s="442"/>
      <c r="T183" s="442"/>
      <c r="U183" s="442"/>
      <c r="V183" s="442"/>
      <c r="W183" s="442"/>
      <c r="X183" s="442"/>
      <c r="Y183" s="442"/>
      <c r="Z183" s="442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9"/>
      <c r="AB184" s="369"/>
      <c r="AC184" s="369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70"/>
      <c r="AB185" s="370"/>
      <c r="AC185" s="370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50</v>
      </c>
      <c r="Y191" s="375">
        <f t="shared" si="26"/>
        <v>50.400000000000006</v>
      </c>
      <c r="Z191" s="36">
        <f>IFERROR(IF(Y191=0,"",ROUNDUP(Y191/H191,0)*0.00502),"")</f>
        <v>0.12048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52.380952380952387</v>
      </c>
      <c r="BN191" s="64">
        <f t="shared" si="28"/>
        <v>52.800000000000011</v>
      </c>
      <c r="BO191" s="64">
        <f t="shared" si="29"/>
        <v>0.10175010175010177</v>
      </c>
      <c r="BP191" s="64">
        <f t="shared" si="30"/>
        <v>0.10256410256410257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23.80952380952381</v>
      </c>
      <c r="Y194" s="376">
        <f>IFERROR(Y186/H186,"0")+IFERROR(Y187/H187,"0")+IFERROR(Y188/H188,"0")+IFERROR(Y189/H189,"0")+IFERROR(Y190/H190,"0")+IFERROR(Y191/H191,"0")+IFERROR(Y192/H192,"0")+IFERROR(Y193/H193,"0")</f>
        <v>24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0.12048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50</v>
      </c>
      <c r="Y195" s="376">
        <f>IFERROR(SUM(Y186:Y193),"0")</f>
        <v>50.400000000000006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9"/>
      <c r="AB196" s="369"/>
      <c r="AC196" s="369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70"/>
      <c r="AB197" s="370"/>
      <c r="AC197" s="370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70"/>
      <c r="AB202" s="370"/>
      <c r="AC202" s="370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0</v>
      </c>
      <c r="Y209" s="375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0</v>
      </c>
      <c r="Y216" s="376">
        <f>IFERROR(Y208/H208,"0")+IFERROR(Y209/H209,"0")+IFERROR(Y210/H210,"0")+IFERROR(Y211/H211,"0")+IFERROR(Y212/H212,"0")+IFERROR(Y213/H213,"0")+IFERROR(Y214/H214,"0")+IFERROR(Y215/H215,"0")</f>
        <v>0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0</v>
      </c>
      <c r="Y217" s="376">
        <f>IFERROR(SUM(Y208:Y215),"0")</f>
        <v>0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70"/>
      <c r="AB218" s="370"/>
      <c r="AC218" s="370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100</v>
      </c>
      <c r="Y219" s="375">
        <f t="shared" ref="Y219:Y229" si="36">IFERROR(IF(X219="",0,CEILING((X219/$H219),1)*$H219),"")</f>
        <v>105.3</v>
      </c>
      <c r="Z219" s="36">
        <f>IFERROR(IF(Y219=0,"",ROUNDUP(Y219/H219,0)*0.02175),"")</f>
        <v>0.28275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106.96296296296296</v>
      </c>
      <c r="BN219" s="64">
        <f t="shared" ref="BN219:BN229" si="38">IFERROR(Y219*I219/H219,"0")</f>
        <v>112.63199999999999</v>
      </c>
      <c r="BO219" s="64">
        <f t="shared" ref="BO219:BO229" si="39">IFERROR(1/J219*(X219/H219),"0")</f>
        <v>0.22045855379188711</v>
      </c>
      <c r="BP219" s="64">
        <f t="shared" ref="BP219:BP229" si="40">IFERROR(1/J219*(Y219/H219),"0")</f>
        <v>0.23214285714285712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100</v>
      </c>
      <c r="Y220" s="375">
        <f t="shared" si="36"/>
        <v>101.39999999999999</v>
      </c>
      <c r="Z220" s="36">
        <f>IFERROR(IF(Y220=0,"",ROUNDUP(Y220/H220,0)*0.02175),"")</f>
        <v>0.28275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107.23076923076924</v>
      </c>
      <c r="BN220" s="64">
        <f t="shared" si="38"/>
        <v>108.732</v>
      </c>
      <c r="BO220" s="64">
        <f t="shared" si="39"/>
        <v>0.22893772893772893</v>
      </c>
      <c r="BP220" s="64">
        <f t="shared" si="40"/>
        <v>0.23214285714285712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200</v>
      </c>
      <c r="Y221" s="375">
        <f t="shared" si="36"/>
        <v>202.5</v>
      </c>
      <c r="Z221" s="36">
        <f>IFERROR(IF(Y221=0,"",ROUNDUP(Y221/H221,0)*0.02175),"")</f>
        <v>0.54374999999999996</v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213.48148148148152</v>
      </c>
      <c r="BN221" s="64">
        <f t="shared" si="38"/>
        <v>216.15</v>
      </c>
      <c r="BO221" s="64">
        <f t="shared" si="39"/>
        <v>0.44091710758377423</v>
      </c>
      <c r="BP221" s="64">
        <f t="shared" si="40"/>
        <v>0.4464285714285714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300</v>
      </c>
      <c r="Y222" s="375">
        <f t="shared" si="36"/>
        <v>304.5</v>
      </c>
      <c r="Z222" s="36">
        <f>IFERROR(IF(Y222=0,"",ROUNDUP(Y222/H222,0)*0.02175),"")</f>
        <v>0.76124999999999998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319.44827586206895</v>
      </c>
      <c r="BN222" s="64">
        <f t="shared" si="38"/>
        <v>324.24</v>
      </c>
      <c r="BO222" s="64">
        <f t="shared" si="39"/>
        <v>0.61576354679802958</v>
      </c>
      <c r="BP222" s="64">
        <f t="shared" si="40"/>
        <v>0.625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100</v>
      </c>
      <c r="Y223" s="375">
        <f t="shared" si="36"/>
        <v>100.8</v>
      </c>
      <c r="Z223" s="36">
        <f t="shared" ref="Z223:Z229" si="41">IFERROR(IF(Y223=0,"",ROUNDUP(Y223/H223,0)*0.00753),"")</f>
        <v>0.31625999999999999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112.08333333333334</v>
      </c>
      <c r="BN223" s="64">
        <f t="shared" si="38"/>
        <v>112.98</v>
      </c>
      <c r="BO223" s="64">
        <f t="shared" si="39"/>
        <v>0.26709401709401709</v>
      </c>
      <c r="BP223" s="64">
        <f t="shared" si="40"/>
        <v>0.26923076923076922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300</v>
      </c>
      <c r="Y225" s="375">
        <f t="shared" si="36"/>
        <v>300</v>
      </c>
      <c r="Z225" s="36">
        <f t="shared" si="41"/>
        <v>0.94125000000000003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334</v>
      </c>
      <c r="BN225" s="64">
        <f t="shared" si="38"/>
        <v>334</v>
      </c>
      <c r="BO225" s="64">
        <f t="shared" si="39"/>
        <v>0.80128205128205121</v>
      </c>
      <c r="BP225" s="64">
        <f t="shared" si="40"/>
        <v>0.80128205128205121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300</v>
      </c>
      <c r="Y226" s="375">
        <f t="shared" si="36"/>
        <v>300</v>
      </c>
      <c r="Z226" s="36">
        <f t="shared" si="41"/>
        <v>0.94125000000000003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334</v>
      </c>
      <c r="BN226" s="64">
        <f t="shared" si="38"/>
        <v>334</v>
      </c>
      <c r="BO226" s="64">
        <f t="shared" si="39"/>
        <v>0.80128205128205121</v>
      </c>
      <c r="BP226" s="64">
        <f t="shared" si="40"/>
        <v>0.80128205128205121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100</v>
      </c>
      <c r="Y228" s="375">
        <f t="shared" si="36"/>
        <v>100.8</v>
      </c>
      <c r="Z228" s="36">
        <f t="shared" si="41"/>
        <v>0.31625999999999999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111.33333333333333</v>
      </c>
      <c r="BN228" s="64">
        <f t="shared" si="38"/>
        <v>112.224</v>
      </c>
      <c r="BO228" s="64">
        <f t="shared" si="39"/>
        <v>0.26709401709401709</v>
      </c>
      <c r="BP228" s="64">
        <f t="shared" si="40"/>
        <v>0.26923076923076922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100</v>
      </c>
      <c r="Y229" s="375">
        <f t="shared" si="36"/>
        <v>100.8</v>
      </c>
      <c r="Z229" s="36">
        <f t="shared" si="41"/>
        <v>0.31625999999999999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111.58333333333334</v>
      </c>
      <c r="BN229" s="64">
        <f t="shared" si="38"/>
        <v>112.47599999999998</v>
      </c>
      <c r="BO229" s="64">
        <f t="shared" si="39"/>
        <v>0.26709401709401709</v>
      </c>
      <c r="BP229" s="64">
        <f t="shared" si="40"/>
        <v>0.26923076923076922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459.34030847823954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462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4.7017799999999994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1600</v>
      </c>
      <c r="Y231" s="376">
        <f>IFERROR(SUM(Y219:Y229),"0")</f>
        <v>1616.1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70"/>
      <c r="AB232" s="370"/>
      <c r="AC232" s="370"/>
    </row>
    <row r="233" spans="1:68" ht="16.5" customHeight="1" x14ac:dyDescent="0.25">
      <c r="A233" s="54" t="s">
        <v>318</v>
      </c>
      <c r="B233" s="54" t="s">
        <v>319</v>
      </c>
      <c r="C233" s="31">
        <v>4301060360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4301060404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50</v>
      </c>
      <c r="Y236" s="375">
        <f>IFERROR(IF(X236="",0,CEILING((X236/$H236),1)*$H236),"")</f>
        <v>50.4</v>
      </c>
      <c r="Z236" s="36">
        <f>IFERROR(IF(Y236=0,"",ROUNDUP(Y236/H236,0)*0.00753),"")</f>
        <v>0.15812999999999999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55.666666666666664</v>
      </c>
      <c r="BN236" s="64">
        <f>IFERROR(Y236*I236/H236,"0")</f>
        <v>56.112000000000002</v>
      </c>
      <c r="BO236" s="64">
        <f>IFERROR(1/J236*(X236/H236),"0")</f>
        <v>0.13354700854700854</v>
      </c>
      <c r="BP236" s="64">
        <f>IFERROR(1/J236*(Y236/H236),"0")</f>
        <v>0.13461538461538461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50</v>
      </c>
      <c r="Y237" s="375">
        <f>IFERROR(IF(X237="",0,CEILING((X237/$H237),1)*$H237),"")</f>
        <v>50.4</v>
      </c>
      <c r="Z237" s="36">
        <f>IFERROR(IF(Y237=0,"",ROUNDUP(Y237/H237,0)*0.00753),"")</f>
        <v>0.15812999999999999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55.666666666666664</v>
      </c>
      <c r="BN237" s="64">
        <f>IFERROR(Y237*I237/H237,"0")</f>
        <v>56.112000000000002</v>
      </c>
      <c r="BO237" s="64">
        <f>IFERROR(1/J237*(X237/H237),"0")</f>
        <v>0.13354700854700854</v>
      </c>
      <c r="BP237" s="64">
        <f>IFERROR(1/J237*(Y237/H237),"0")</f>
        <v>0.13461538461538461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41.666666666666671</v>
      </c>
      <c r="Y238" s="376">
        <f>IFERROR(Y233/H233,"0")+IFERROR(Y234/H234,"0")+IFERROR(Y235/H235,"0")+IFERROR(Y236/H236,"0")+IFERROR(Y237/H237,"0")</f>
        <v>42</v>
      </c>
      <c r="Z238" s="376">
        <f>IFERROR(IF(Z233="",0,Z233),"0")+IFERROR(IF(Z234="",0,Z234),"0")+IFERROR(IF(Z235="",0,Z235),"0")+IFERROR(IF(Z236="",0,Z236),"0")+IFERROR(IF(Z237="",0,Z237),"0")</f>
        <v>0.31625999999999999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100</v>
      </c>
      <c r="Y239" s="376">
        <f>IFERROR(SUM(Y233:Y237),"0")</f>
        <v>100.8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9"/>
      <c r="AB240" s="369"/>
      <c r="AC240" s="369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70"/>
      <c r="AB241" s="370"/>
      <c r="AC241" s="370"/>
    </row>
    <row r="242" spans="1:68" ht="27" customHeight="1" x14ac:dyDescent="0.25">
      <c r="A242" s="54" t="s">
        <v>328</v>
      </c>
      <c r="B242" s="54" t="s">
        <v>329</v>
      </c>
      <c r="C242" s="31">
        <v>4301011717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4301011945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4301011733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335</v>
      </c>
      <c r="C246" s="31">
        <v>4301011944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9"/>
      <c r="AB252" s="369"/>
      <c r="AC252" s="369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70"/>
      <c r="AB253" s="370"/>
      <c r="AC253" s="370"/>
    </row>
    <row r="254" spans="1:68" ht="27" customHeight="1" x14ac:dyDescent="0.25">
      <c r="A254" s="54" t="s">
        <v>343</v>
      </c>
      <c r="B254" s="54" t="s">
        <v>344</v>
      </c>
      <c r="C254" s="31">
        <v>4301011826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6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343</v>
      </c>
      <c r="B255" s="54" t="s">
        <v>345</v>
      </c>
      <c r="C255" s="31">
        <v>4301011942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9"/>
      <c r="AB264" s="369"/>
      <c r="AC264" s="369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70"/>
      <c r="AB265" s="370"/>
      <c r="AC265" s="370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8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9"/>
      <c r="AB273" s="369"/>
      <c r="AC273" s="369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70"/>
      <c r="AB274" s="370"/>
      <c r="AC274" s="370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9"/>
      <c r="AB278" s="369"/>
      <c r="AC278" s="369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70"/>
      <c r="AB279" s="370"/>
      <c r="AC279" s="370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9"/>
      <c r="AB285" s="369"/>
      <c r="AC285" s="369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70"/>
      <c r="AB286" s="370"/>
      <c r="AC286" s="370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150</v>
      </c>
      <c r="Y287" s="375">
        <f>IFERROR(IF(X287="",0,CEILING((X287/$H287),1)*$H287),"")</f>
        <v>152</v>
      </c>
      <c r="Z287" s="36">
        <f>IFERROR(IF(Y287=0,"",ROUNDUP(Y287/H287,0)*0.01196),"")</f>
        <v>0.45448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165.3</v>
      </c>
      <c r="BN287" s="64">
        <f>IFERROR(Y287*I287/H287,"0")</f>
        <v>167.50400000000002</v>
      </c>
      <c r="BO287" s="64">
        <f>IFERROR(1/J287*(X287/H287),"0")</f>
        <v>0.36057692307692307</v>
      </c>
      <c r="BP287" s="64">
        <f>IFERROR(1/J287*(Y287/H287),"0")</f>
        <v>0.36538461538461542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100</v>
      </c>
      <c r="Y289" s="375">
        <f>IFERROR(IF(X289="",0,CEILING((X289/$H289),1)*$H289),"")</f>
        <v>100.8</v>
      </c>
      <c r="Z289" s="36">
        <f>IFERROR(IF(Y289=0,"",ROUNDUP(Y289/H289,0)*0.00753),"")</f>
        <v>0.31625999999999999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111.33333333333333</v>
      </c>
      <c r="BN289" s="64">
        <f>IFERROR(Y289*I289/H289,"0")</f>
        <v>112.224</v>
      </c>
      <c r="BO289" s="64">
        <f>IFERROR(1/J289*(X289/H289),"0")</f>
        <v>0.26709401709401709</v>
      </c>
      <c r="BP289" s="64">
        <f>IFERROR(1/J289*(Y289/H289),"0")</f>
        <v>0.26923076923076922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150</v>
      </c>
      <c r="Y290" s="375">
        <f>IFERROR(IF(X290="",0,CEILING((X290/$H290),1)*$H290),"")</f>
        <v>151.19999999999999</v>
      </c>
      <c r="Z290" s="36">
        <f>IFERROR(IF(Y290=0,"",ROUNDUP(Y290/H290,0)*0.00753),"")</f>
        <v>0.47439000000000003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162.5</v>
      </c>
      <c r="BN290" s="64">
        <f>IFERROR(Y290*I290/H290,"0")</f>
        <v>163.80000000000001</v>
      </c>
      <c r="BO290" s="64">
        <f>IFERROR(1/J290*(X290/H290),"0")</f>
        <v>0.40064102564102561</v>
      </c>
      <c r="BP290" s="64">
        <f>IFERROR(1/J290*(Y290/H290),"0")</f>
        <v>0.40384615384615385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141.66666666666669</v>
      </c>
      <c r="Y292" s="376">
        <f>IFERROR(Y287/H287,"0")+IFERROR(Y288/H288,"0")+IFERROR(Y289/H289,"0")+IFERROR(Y290/H290,"0")+IFERROR(Y291/H291,"0")</f>
        <v>143</v>
      </c>
      <c r="Z292" s="376">
        <f>IFERROR(IF(Z287="",0,Z287),"0")+IFERROR(IF(Z288="",0,Z288),"0")+IFERROR(IF(Z289="",0,Z289),"0")+IFERROR(IF(Z290="",0,Z290),"0")+IFERROR(IF(Z291="",0,Z291),"0")</f>
        <v>1.2451300000000001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400</v>
      </c>
      <c r="Y293" s="376">
        <f>IFERROR(SUM(Y287:Y291),"0")</f>
        <v>404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9"/>
      <c r="AB294" s="369"/>
      <c r="AC294" s="369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70"/>
      <c r="AB295" s="370"/>
      <c r="AC295" s="370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9"/>
      <c r="AB299" s="369"/>
      <c r="AC299" s="369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70"/>
      <c r="AB300" s="370"/>
      <c r="AC300" s="370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9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70"/>
      <c r="AB304" s="370"/>
      <c r="AC304" s="370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9"/>
      <c r="AB309" s="369"/>
      <c r="AC309" s="369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70"/>
      <c r="AB310" s="370"/>
      <c r="AC310" s="370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3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70"/>
      <c r="AB320" s="370"/>
      <c r="AC320" s="370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70"/>
      <c r="AB327" s="370"/>
      <c r="AC327" s="370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70"/>
      <c r="AB336" s="370"/>
      <c r="AC336" s="370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50</v>
      </c>
      <c r="Y337" s="375">
        <f>IFERROR(IF(X337="",0,CEILING((X337/$H337),1)*$H337),"")</f>
        <v>50.400000000000006</v>
      </c>
      <c r="Z337" s="36">
        <f>IFERROR(IF(Y337=0,"",ROUNDUP(Y337/H337,0)*0.02175),"")</f>
        <v>0.1305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53.357142857142861</v>
      </c>
      <c r="BN337" s="64">
        <f>IFERROR(Y337*I337/H337,"0")</f>
        <v>53.784000000000006</v>
      </c>
      <c r="BO337" s="64">
        <f>IFERROR(1/J337*(X337/H337),"0")</f>
        <v>0.10629251700680271</v>
      </c>
      <c r="BP337" s="64">
        <f>IFERROR(1/J337*(Y337/H337),"0")</f>
        <v>0.10714285714285714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1000</v>
      </c>
      <c r="Y338" s="375">
        <f>IFERROR(IF(X338="",0,CEILING((X338/$H338),1)*$H338),"")</f>
        <v>1006.1999999999999</v>
      </c>
      <c r="Z338" s="36">
        <f>IFERROR(IF(Y338=0,"",ROUNDUP(Y338/H338,0)*0.02175),"")</f>
        <v>2.8057499999999997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1072.3076923076924</v>
      </c>
      <c r="BN338" s="64">
        <f>IFERROR(Y338*I338/H338,"0")</f>
        <v>1078.9559999999999</v>
      </c>
      <c r="BO338" s="64">
        <f>IFERROR(1/J338*(X338/H338),"0")</f>
        <v>2.2893772893772892</v>
      </c>
      <c r="BP338" s="64">
        <f>IFERROR(1/J338*(Y338/H338),"0")</f>
        <v>2.3035714285714284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134.15750915750917</v>
      </c>
      <c r="Y340" s="376">
        <f>IFERROR(Y337/H337,"0")+IFERROR(Y338/H338,"0")+IFERROR(Y339/H339,"0")</f>
        <v>135</v>
      </c>
      <c r="Z340" s="376">
        <f>IFERROR(IF(Z337="",0,Z337),"0")+IFERROR(IF(Z338="",0,Z338),"0")+IFERROR(IF(Z339="",0,Z339),"0")</f>
        <v>2.9362499999999998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1050</v>
      </c>
      <c r="Y341" s="376">
        <f>IFERROR(SUM(Y337:Y339),"0")</f>
        <v>1056.5999999999999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70"/>
      <c r="AB342" s="370"/>
      <c r="AC342" s="370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1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5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70"/>
      <c r="AB349" s="370"/>
      <c r="AC349" s="370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10</v>
      </c>
      <c r="Y350" s="375">
        <f>IFERROR(IF(X350="",0,CEILING((X350/$H350),1)*$H350),"")</f>
        <v>10</v>
      </c>
      <c r="Z350" s="36">
        <f>IFERROR(IF(Y350=0,"",ROUNDUP(Y350/H350,0)*0.00474),"")</f>
        <v>2.3700000000000002E-2</v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11.200000000000001</v>
      </c>
      <c r="BN350" s="64">
        <f>IFERROR(Y350*I350/H350,"0")</f>
        <v>11.200000000000001</v>
      </c>
      <c r="BO350" s="64">
        <f>IFERROR(1/J350*(X350/H350),"0")</f>
        <v>2.1008403361344536E-2</v>
      </c>
      <c r="BP350" s="64">
        <f>IFERROR(1/J350*(Y350/H350),"0")</f>
        <v>2.1008403361344536E-2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20</v>
      </c>
      <c r="Y351" s="375">
        <f>IFERROR(IF(X351="",0,CEILING((X351/$H351),1)*$H351),"")</f>
        <v>20</v>
      </c>
      <c r="Z351" s="36">
        <f>IFERROR(IF(Y351=0,"",ROUNDUP(Y351/H351,0)*0.00474),"")</f>
        <v>4.7400000000000005E-2</v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22.400000000000002</v>
      </c>
      <c r="BN351" s="64">
        <f>IFERROR(Y351*I351/H351,"0")</f>
        <v>22.400000000000002</v>
      </c>
      <c r="BO351" s="64">
        <f>IFERROR(1/J351*(X351/H351),"0")</f>
        <v>4.2016806722689072E-2</v>
      </c>
      <c r="BP351" s="64">
        <f>IFERROR(1/J351*(Y351/H351),"0")</f>
        <v>4.2016806722689072E-2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10</v>
      </c>
      <c r="Y352" s="375">
        <f>IFERROR(IF(X352="",0,CEILING((X352/$H352),1)*$H352),"")</f>
        <v>10</v>
      </c>
      <c r="Z352" s="36">
        <f>IFERROR(IF(Y352=0,"",ROUNDUP(Y352/H352,0)*0.00474),"")</f>
        <v>2.3700000000000002E-2</v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11.200000000000001</v>
      </c>
      <c r="BN352" s="64">
        <f>IFERROR(Y352*I352/H352,"0")</f>
        <v>11.200000000000001</v>
      </c>
      <c r="BO352" s="64">
        <f>IFERROR(1/J352*(X352/H352),"0")</f>
        <v>2.1008403361344536E-2</v>
      </c>
      <c r="BP352" s="64">
        <f>IFERROR(1/J352*(Y352/H352),"0")</f>
        <v>2.1008403361344536E-2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20</v>
      </c>
      <c r="Y353" s="376">
        <f>IFERROR(Y350/H350,"0")+IFERROR(Y351/H351,"0")+IFERROR(Y352/H352,"0")</f>
        <v>20</v>
      </c>
      <c r="Z353" s="376">
        <f>IFERROR(IF(Z350="",0,Z350),"0")+IFERROR(IF(Z351="",0,Z351),"0")+IFERROR(IF(Z352="",0,Z352),"0")</f>
        <v>9.4800000000000009E-2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40</v>
      </c>
      <c r="Y354" s="376">
        <f>IFERROR(SUM(Y350:Y352),"0")</f>
        <v>40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9"/>
      <c r="AB355" s="369"/>
      <c r="AC355" s="369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70"/>
      <c r="AB356" s="370"/>
      <c r="AC356" s="370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70"/>
      <c r="AB360" s="370"/>
      <c r="AC360" s="370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7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customHeight="1" x14ac:dyDescent="0.2">
      <c r="A366" s="441" t="s">
        <v>469</v>
      </c>
      <c r="B366" s="442"/>
      <c r="C366" s="442"/>
      <c r="D366" s="442"/>
      <c r="E366" s="442"/>
      <c r="F366" s="442"/>
      <c r="G366" s="442"/>
      <c r="H366" s="442"/>
      <c r="I366" s="442"/>
      <c r="J366" s="442"/>
      <c r="K366" s="442"/>
      <c r="L366" s="442"/>
      <c r="M366" s="442"/>
      <c r="N366" s="442"/>
      <c r="O366" s="442"/>
      <c r="P366" s="442"/>
      <c r="Q366" s="442"/>
      <c r="R366" s="442"/>
      <c r="S366" s="442"/>
      <c r="T366" s="442"/>
      <c r="U366" s="442"/>
      <c r="V366" s="442"/>
      <c r="W366" s="442"/>
      <c r="X366" s="442"/>
      <c r="Y366" s="442"/>
      <c r="Z366" s="442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9"/>
      <c r="AB367" s="369"/>
      <c r="AC367" s="369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70"/>
      <c r="AB368" s="370"/>
      <c r="AC368" s="370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customHeight="1" x14ac:dyDescent="0.25">
      <c r="A370" s="54" t="s">
        <v>471</v>
      </c>
      <c r="B370" s="54" t="s">
        <v>473</v>
      </c>
      <c r="C370" s="31">
        <v>4301011946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IFERROR(IF(Y371=0,"",ROUNDUP(Y371/H371,0)*0.02175),"")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476</v>
      </c>
      <c r="C372" s="31">
        <v>4301011947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477</v>
      </c>
      <c r="B373" s="54" t="s">
        <v>478</v>
      </c>
      <c r="C373" s="31">
        <v>4301011943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0</v>
      </c>
      <c r="Y374" s="375">
        <f t="shared" si="62"/>
        <v>0</v>
      </c>
      <c r="Z374" s="36" t="str">
        <f>IFERROR(IF(Y374=0,"",ROUNDUP(Y374/H374,0)*0.02175),"")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0</v>
      </c>
      <c r="Y378" s="376">
        <f>IFERROR(Y369/H369,"0")+IFERROR(Y370/H370,"0")+IFERROR(Y371/H371,"0")+IFERROR(Y372/H372,"0")+IFERROR(Y373/H373,"0")+IFERROR(Y374/H374,"0")+IFERROR(Y375/H375,"0")+IFERROR(Y376/H376,"0")+IFERROR(Y377/H377,"0")</f>
        <v>0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0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0</v>
      </c>
      <c r="Y379" s="376">
        <f>IFERROR(SUM(Y369:Y377),"0")</f>
        <v>0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0</v>
      </c>
      <c r="Y381" s="375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0</v>
      </c>
      <c r="Y383" s="376">
        <f>IFERROR(Y381/H381,"0")+IFERROR(Y382/H382,"0")</f>
        <v>0</v>
      </c>
      <c r="Z383" s="376">
        <f>IFERROR(IF(Z381="",0,Z381),"0")+IFERROR(IF(Z382="",0,Z382),"0")</f>
        <v>0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0</v>
      </c>
      <c r="Y384" s="376">
        <f>IFERROR(SUM(Y381:Y382),"0")</f>
        <v>0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70"/>
      <c r="AB385" s="370"/>
      <c r="AC385" s="370"/>
    </row>
    <row r="386" spans="1:68" ht="27" customHeight="1" x14ac:dyDescent="0.25">
      <c r="A386" s="54" t="s">
        <v>490</v>
      </c>
      <c r="B386" s="54" t="s">
        <v>491</v>
      </c>
      <c r="C386" s="31">
        <v>4301051639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4301051560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70"/>
      <c r="AB391" s="370"/>
      <c r="AC391" s="370"/>
    </row>
    <row r="392" spans="1:68" ht="16.5" customHeight="1" x14ac:dyDescent="0.25">
      <c r="A392" s="54" t="s">
        <v>495</v>
      </c>
      <c r="B392" s="54" t="s">
        <v>496</v>
      </c>
      <c r="C392" s="31">
        <v>4301060345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9"/>
      <c r="AB396" s="369"/>
      <c r="AC396" s="369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70"/>
      <c r="AB397" s="370"/>
      <c r="AC397" s="370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70"/>
      <c r="AB404" s="370"/>
      <c r="AC404" s="370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500</v>
      </c>
      <c r="Y410" s="375">
        <f>IFERROR(IF(X410="",0,CEILING((X410/$H410),1)*$H410),"")</f>
        <v>507</v>
      </c>
      <c r="Z410" s="36">
        <f>IFERROR(IF(Y410=0,"",ROUNDUP(Y410/H410,0)*0.02175),"")</f>
        <v>1.4137499999999998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536.15384615384619</v>
      </c>
      <c r="BN410" s="64">
        <f>IFERROR(Y410*I410/H410,"0")</f>
        <v>543.66000000000008</v>
      </c>
      <c r="BO410" s="64">
        <f>IFERROR(1/J410*(X410/H410),"0")</f>
        <v>1.1446886446886446</v>
      </c>
      <c r="BP410" s="64">
        <f>IFERROR(1/J410*(Y410/H410),"0")</f>
        <v>1.1607142857142856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4301051634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4301051297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64.102564102564102</v>
      </c>
      <c r="Y415" s="376">
        <f>IFERROR(Y410/H410,"0")+IFERROR(Y411/H411,"0")+IFERROR(Y412/H412,"0")+IFERROR(Y413/H413,"0")+IFERROR(Y414/H414,"0")</f>
        <v>65</v>
      </c>
      <c r="Z415" s="376">
        <f>IFERROR(IF(Z410="",0,Z410),"0")+IFERROR(IF(Z411="",0,Z411),"0")+IFERROR(IF(Z412="",0,Z412),"0")+IFERROR(IF(Z413="",0,Z413),"0")+IFERROR(IF(Z414="",0,Z414),"0")</f>
        <v>1.4137499999999998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500</v>
      </c>
      <c r="Y416" s="376">
        <f>IFERROR(SUM(Y410:Y414),"0")</f>
        <v>507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70"/>
      <c r="AB417" s="370"/>
      <c r="AC417" s="370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41" t="s">
        <v>523</v>
      </c>
      <c r="B421" s="442"/>
      <c r="C421" s="442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2"/>
      <c r="O421" s="442"/>
      <c r="P421" s="442"/>
      <c r="Q421" s="442"/>
      <c r="R421" s="442"/>
      <c r="S421" s="442"/>
      <c r="T421" s="442"/>
      <c r="U421" s="442"/>
      <c r="V421" s="442"/>
      <c r="W421" s="442"/>
      <c r="X421" s="442"/>
      <c r="Y421" s="442"/>
      <c r="Z421" s="442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9"/>
      <c r="AB422" s="369"/>
      <c r="AC422" s="369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70"/>
      <c r="AB423" s="370"/>
      <c r="AC423" s="370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70"/>
      <c r="AB427" s="370"/>
      <c r="AC427" s="370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100</v>
      </c>
      <c r="Y428" s="375">
        <f t="shared" ref="Y428:Y448" si="67">IFERROR(IF(X428="",0,CEILING((X428/$H428),1)*$H428),"")</f>
        <v>100.80000000000001</v>
      </c>
      <c r="Z428" s="36">
        <f>IFERROR(IF(Y428=0,"",ROUNDUP(Y428/H428,0)*0.00753),"")</f>
        <v>0.18071999999999999</v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105.47619047619047</v>
      </c>
      <c r="BN428" s="64">
        <f t="shared" ref="BN428:BN448" si="69">IFERROR(Y428*I428/H428,"0")</f>
        <v>106.32000000000001</v>
      </c>
      <c r="BO428" s="64">
        <f t="shared" ref="BO428:BO448" si="70">IFERROR(1/J428*(X428/H428),"0")</f>
        <v>0.15262515262515264</v>
      </c>
      <c r="BP428" s="64">
        <f t="shared" ref="BP428:BP448" si="71">IFERROR(1/J428*(Y428/H428),"0")</f>
        <v>0.15384615384615385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100</v>
      </c>
      <c r="Y430" s="375">
        <f t="shared" si="67"/>
        <v>100.80000000000001</v>
      </c>
      <c r="Z430" s="36">
        <f>IFERROR(IF(Y430=0,"",ROUNDUP(Y430/H430,0)*0.00753),"")</f>
        <v>0.18071999999999999</v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105.47619047619047</v>
      </c>
      <c r="BN430" s="64">
        <f t="shared" si="69"/>
        <v>106.32000000000001</v>
      </c>
      <c r="BO430" s="64">
        <f t="shared" si="70"/>
        <v>0.15262515262515264</v>
      </c>
      <c r="BP430" s="64">
        <f t="shared" si="71"/>
        <v>0.15384615384615385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100</v>
      </c>
      <c r="Y432" s="375">
        <f t="shared" si="67"/>
        <v>100.80000000000001</v>
      </c>
      <c r="Z432" s="36">
        <f>IFERROR(IF(Y432=0,"",ROUNDUP(Y432/H432,0)*0.00753),"")</f>
        <v>0.18071999999999999</v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105.47619047619047</v>
      </c>
      <c r="BN432" s="64">
        <f t="shared" si="69"/>
        <v>106.32000000000001</v>
      </c>
      <c r="BO432" s="64">
        <f t="shared" si="70"/>
        <v>0.15262515262515264</v>
      </c>
      <c r="BP432" s="64">
        <f t="shared" si="71"/>
        <v>0.15384615384615385</v>
      </c>
    </row>
    <row r="433" spans="1:68" ht="27" customHeight="1" x14ac:dyDescent="0.25">
      <c r="A433" s="54" t="s">
        <v>535</v>
      </c>
      <c r="B433" s="54" t="s">
        <v>536</v>
      </c>
      <c r="C433" s="31">
        <v>4301031257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4301031335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4301031330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4301031178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4301031254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4301031336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4301031258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4301031337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4301031255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4301031338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71.428571428571431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72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0.54215999999999998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300</v>
      </c>
      <c r="Y450" s="376">
        <f>IFERROR(SUM(Y428:Y448),"0")</f>
        <v>302.40000000000003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70"/>
      <c r="AB451" s="370"/>
      <c r="AC451" s="370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70"/>
      <c r="AB456" s="370"/>
      <c r="AC456" s="370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9"/>
      <c r="AB460" s="369"/>
      <c r="AC460" s="369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70"/>
      <c r="AB461" s="370"/>
      <c r="AC461" s="370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70"/>
      <c r="AB465" s="370"/>
      <c r="AC465" s="370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4301031212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100</v>
      </c>
      <c r="Y467" s="375">
        <f t="shared" si="73"/>
        <v>100.80000000000001</v>
      </c>
      <c r="Z467" s="36">
        <f>IFERROR(IF(Y467=0,"",ROUNDUP(Y467/H467,0)*0.00753),"")</f>
        <v>0.18071999999999999</v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105.47619047619047</v>
      </c>
      <c r="BN467" s="64">
        <f t="shared" si="75"/>
        <v>106.32000000000001</v>
      </c>
      <c r="BO467" s="64">
        <f t="shared" si="76"/>
        <v>0.15262515262515264</v>
      </c>
      <c r="BP467" s="64">
        <f t="shared" si="77"/>
        <v>0.15384615384615385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4301031327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8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4301031173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23.80952380952381</v>
      </c>
      <c r="Y472" s="376">
        <f>IFERROR(Y466/H466,"0")+IFERROR(Y467/H467,"0")+IFERROR(Y468/H468,"0")+IFERROR(Y469/H469,"0")+IFERROR(Y470/H470,"0")+IFERROR(Y471/H471,"0")</f>
        <v>24</v>
      </c>
      <c r="Z472" s="376">
        <f>IFERROR(IF(Z466="",0,Z466),"0")+IFERROR(IF(Z467="",0,Z467),"0")+IFERROR(IF(Z468="",0,Z468),"0")+IFERROR(IF(Z469="",0,Z469),"0")+IFERROR(IF(Z470="",0,Z470),"0")+IFERROR(IF(Z471="",0,Z471),"0")</f>
        <v>0.18071999999999999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100</v>
      </c>
      <c r="Y473" s="376">
        <f>IFERROR(SUM(Y466:Y471),"0")</f>
        <v>100.80000000000001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70"/>
      <c r="AB474" s="370"/>
      <c r="AC474" s="370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9"/>
      <c r="AB478" s="369"/>
      <c r="AC478" s="369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70"/>
      <c r="AB479" s="370"/>
      <c r="AC479" s="370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9"/>
      <c r="AB485" s="369"/>
      <c r="AC485" s="369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70"/>
      <c r="AB486" s="370"/>
      <c r="AC486" s="370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4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41" t="s">
        <v>594</v>
      </c>
      <c r="B490" s="442"/>
      <c r="C490" s="442"/>
      <c r="D490" s="442"/>
      <c r="E490" s="442"/>
      <c r="F490" s="442"/>
      <c r="G490" s="442"/>
      <c r="H490" s="442"/>
      <c r="I490" s="442"/>
      <c r="J490" s="442"/>
      <c r="K490" s="442"/>
      <c r="L490" s="442"/>
      <c r="M490" s="442"/>
      <c r="N490" s="442"/>
      <c r="O490" s="442"/>
      <c r="P490" s="442"/>
      <c r="Q490" s="442"/>
      <c r="R490" s="442"/>
      <c r="S490" s="442"/>
      <c r="T490" s="442"/>
      <c r="U490" s="442"/>
      <c r="V490" s="442"/>
      <c r="W490" s="442"/>
      <c r="X490" s="442"/>
      <c r="Y490" s="442"/>
      <c r="Z490" s="442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9"/>
      <c r="AB491" s="369"/>
      <c r="AC491" s="369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70"/>
      <c r="AB492" s="370"/>
      <c r="AC492" s="370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800</v>
      </c>
      <c r="Y494" s="375">
        <f t="shared" si="78"/>
        <v>802.56000000000006</v>
      </c>
      <c r="Z494" s="36">
        <f t="shared" si="79"/>
        <v>1.81792</v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854.5454545454545</v>
      </c>
      <c r="BN494" s="64">
        <f t="shared" si="81"/>
        <v>857.28</v>
      </c>
      <c r="BO494" s="64">
        <f t="shared" si="82"/>
        <v>1.4568764568764567</v>
      </c>
      <c r="BP494" s="64">
        <f t="shared" si="83"/>
        <v>1.4615384615384617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1500</v>
      </c>
      <c r="Y496" s="375">
        <f t="shared" si="78"/>
        <v>1504.8000000000002</v>
      </c>
      <c r="Z496" s="36">
        <f t="shared" si="79"/>
        <v>3.4085999999999999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1602.2727272727273</v>
      </c>
      <c r="BN496" s="64">
        <f t="shared" si="81"/>
        <v>1607.3999999999999</v>
      </c>
      <c r="BO496" s="64">
        <f t="shared" si="82"/>
        <v>2.7316433566433567</v>
      </c>
      <c r="BP496" s="64">
        <f t="shared" si="83"/>
        <v>2.7403846153846154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1500</v>
      </c>
      <c r="Y498" s="375">
        <f t="shared" si="78"/>
        <v>1504.8000000000002</v>
      </c>
      <c r="Z498" s="36">
        <f t="shared" si="79"/>
        <v>3.4085999999999999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1602.2727272727273</v>
      </c>
      <c r="BN498" s="64">
        <f t="shared" si="81"/>
        <v>1607.3999999999999</v>
      </c>
      <c r="BO498" s="64">
        <f t="shared" si="82"/>
        <v>2.7316433566433567</v>
      </c>
      <c r="BP498" s="64">
        <f t="shared" si="83"/>
        <v>2.7403846153846154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6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300</v>
      </c>
      <c r="Y500" s="375">
        <f t="shared" si="78"/>
        <v>300</v>
      </c>
      <c r="Z500" s="36">
        <f>IFERROR(IF(Y500=0,"",ROUNDUP(Y500/H500,0)*0.00753),"")</f>
        <v>0.94125000000000003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325</v>
      </c>
      <c r="BN500" s="64">
        <f t="shared" si="81"/>
        <v>325</v>
      </c>
      <c r="BO500" s="64">
        <f t="shared" si="82"/>
        <v>0.80128205128205121</v>
      </c>
      <c r="BP500" s="64">
        <f t="shared" si="83"/>
        <v>0.80128205128205121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844.69696969696963</v>
      </c>
      <c r="Y502" s="376">
        <f>IFERROR(Y493/H493,"0")+IFERROR(Y494/H494,"0")+IFERROR(Y495/H495,"0")+IFERROR(Y496/H496,"0")+IFERROR(Y497/H497,"0")+IFERROR(Y498/H498,"0")+IFERROR(Y499/H499,"0")+IFERROR(Y500/H500,"0")+IFERROR(Y501/H501,"0")</f>
        <v>847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9.5763700000000007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4100</v>
      </c>
      <c r="Y503" s="376">
        <f>IFERROR(SUM(Y493:Y501),"0")</f>
        <v>4112.16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1200</v>
      </c>
      <c r="Y505" s="375">
        <f>IFERROR(IF(X505="",0,CEILING((X505/$H505),1)*$H505),"")</f>
        <v>1203.8400000000001</v>
      </c>
      <c r="Z505" s="36">
        <f>IFERROR(IF(Y505=0,"",ROUNDUP(Y505/H505,0)*0.01196),"")</f>
        <v>2.72688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1281.8181818181818</v>
      </c>
      <c r="BN505" s="64">
        <f>IFERROR(Y505*I505/H505,"0")</f>
        <v>1285.92</v>
      </c>
      <c r="BO505" s="64">
        <f>IFERROR(1/J505*(X505/H505),"0")</f>
        <v>2.1853146853146854</v>
      </c>
      <c r="BP505" s="64">
        <f>IFERROR(1/J505*(Y505/H505),"0")</f>
        <v>2.1923076923076925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227.27272727272725</v>
      </c>
      <c r="Y507" s="376">
        <f>IFERROR(Y505/H505,"0")+IFERROR(Y506/H506,"0")</f>
        <v>228.00000000000003</v>
      </c>
      <c r="Z507" s="376">
        <f>IFERROR(IF(Z505="",0,Z505),"0")+IFERROR(IF(Z506="",0,Z506),"0")</f>
        <v>2.72688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1200</v>
      </c>
      <c r="Y508" s="376">
        <f>IFERROR(SUM(Y505:Y506),"0")</f>
        <v>1203.8400000000001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800</v>
      </c>
      <c r="Y510" s="375">
        <f t="shared" ref="Y510:Y515" si="84">IFERROR(IF(X510="",0,CEILING((X510/$H510),1)*$H510),"")</f>
        <v>802.56000000000006</v>
      </c>
      <c r="Z510" s="36">
        <f>IFERROR(IF(Y510=0,"",ROUNDUP(Y510/H510,0)*0.01196),"")</f>
        <v>1.81792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854.5454545454545</v>
      </c>
      <c r="BN510" s="64">
        <f t="shared" ref="BN510:BN515" si="86">IFERROR(Y510*I510/H510,"0")</f>
        <v>857.28</v>
      </c>
      <c r="BO510" s="64">
        <f t="shared" ref="BO510:BO515" si="87">IFERROR(1/J510*(X510/H510),"0")</f>
        <v>1.4568764568764567</v>
      </c>
      <c r="BP510" s="64">
        <f t="shared" ref="BP510:BP515" si="88">IFERROR(1/J510*(Y510/H510),"0")</f>
        <v>1.4615384615384617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800</v>
      </c>
      <c r="Y511" s="375">
        <f t="shared" si="84"/>
        <v>802.56000000000006</v>
      </c>
      <c r="Z511" s="36">
        <f>IFERROR(IF(Y511=0,"",ROUNDUP(Y511/H511,0)*0.01196),"")</f>
        <v>1.81792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854.5454545454545</v>
      </c>
      <c r="BN511" s="64">
        <f t="shared" si="86"/>
        <v>857.28</v>
      </c>
      <c r="BO511" s="64">
        <f t="shared" si="87"/>
        <v>1.4568764568764567</v>
      </c>
      <c r="BP511" s="64">
        <f t="shared" si="88"/>
        <v>1.4615384615384617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500</v>
      </c>
      <c r="Y512" s="375">
        <f t="shared" si="84"/>
        <v>501.6</v>
      </c>
      <c r="Z512" s="36">
        <f>IFERROR(IF(Y512=0,"",ROUNDUP(Y512/H512,0)*0.01196),"")</f>
        <v>1.1362000000000001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534.09090909090912</v>
      </c>
      <c r="BN512" s="64">
        <f t="shared" si="86"/>
        <v>535.79999999999995</v>
      </c>
      <c r="BO512" s="64">
        <f t="shared" si="87"/>
        <v>0.91054778554778548</v>
      </c>
      <c r="BP512" s="64">
        <f t="shared" si="88"/>
        <v>0.91346153846153855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397.72727272727269</v>
      </c>
      <c r="Y516" s="376">
        <f>IFERROR(Y510/H510,"0")+IFERROR(Y511/H511,"0")+IFERROR(Y512/H512,"0")+IFERROR(Y513/H513,"0")+IFERROR(Y514/H514,"0")+IFERROR(Y515/H515,"0")</f>
        <v>399</v>
      </c>
      <c r="Z516" s="376">
        <f>IFERROR(IF(Z510="",0,Z510),"0")+IFERROR(IF(Z511="",0,Z511),"0")+IFERROR(IF(Z512="",0,Z512),"0")+IFERROR(IF(Z513="",0,Z513),"0")+IFERROR(IF(Z514="",0,Z514),"0")+IFERROR(IF(Z515="",0,Z515),"0")</f>
        <v>4.7720400000000005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2100</v>
      </c>
      <c r="Y517" s="376">
        <f>IFERROR(SUM(Y510:Y515),"0")</f>
        <v>2106.7200000000003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70"/>
      <c r="AB518" s="370"/>
      <c r="AC518" s="370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70"/>
      <c r="AB524" s="370"/>
      <c r="AC524" s="370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41" t="s">
        <v>637</v>
      </c>
      <c r="B528" s="442"/>
      <c r="C528" s="442"/>
      <c r="D528" s="442"/>
      <c r="E528" s="442"/>
      <c r="F528" s="442"/>
      <c r="G528" s="442"/>
      <c r="H528" s="442"/>
      <c r="I528" s="442"/>
      <c r="J528" s="442"/>
      <c r="K528" s="442"/>
      <c r="L528" s="442"/>
      <c r="M528" s="442"/>
      <c r="N528" s="442"/>
      <c r="O528" s="442"/>
      <c r="P528" s="442"/>
      <c r="Q528" s="442"/>
      <c r="R528" s="442"/>
      <c r="S528" s="442"/>
      <c r="T528" s="442"/>
      <c r="U528" s="442"/>
      <c r="V528" s="442"/>
      <c r="W528" s="442"/>
      <c r="X528" s="442"/>
      <c r="Y528" s="442"/>
      <c r="Z528" s="442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9"/>
      <c r="AB529" s="369"/>
      <c r="AC529" s="369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70"/>
      <c r="AB530" s="370"/>
      <c r="AC530" s="370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4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26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1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33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6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6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70"/>
      <c r="AB540" s="370"/>
      <c r="AC540" s="370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48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82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70"/>
      <c r="AB547" s="370"/>
      <c r="AC547" s="370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20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9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8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5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7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5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70"/>
      <c r="AB556" s="370"/>
      <c r="AC556" s="370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3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5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70"/>
      <c r="AB561" s="370"/>
      <c r="AC561" s="370"/>
    </row>
    <row r="562" spans="1:68" ht="27" customHeight="1" x14ac:dyDescent="0.25">
      <c r="A562" s="54" t="s">
        <v>695</v>
      </c>
      <c r="B562" s="54" t="s">
        <v>696</v>
      </c>
      <c r="C562" s="31">
        <v>4301060354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0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4301060408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700</v>
      </c>
      <c r="B564" s="54" t="s">
        <v>701</v>
      </c>
      <c r="C564" s="31">
        <v>4301060355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19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4301060407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3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9"/>
      <c r="AB568" s="369"/>
      <c r="AC568" s="369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70"/>
      <c r="AB569" s="370"/>
      <c r="AC569" s="370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50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3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70"/>
      <c r="AB574" s="370"/>
      <c r="AC574" s="370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90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70"/>
      <c r="AB578" s="370"/>
      <c r="AC578" s="370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9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70"/>
      <c r="AB582" s="370"/>
      <c r="AC582" s="370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411" t="s">
        <v>721</v>
      </c>
      <c r="Q586" s="412"/>
      <c r="R586" s="412"/>
      <c r="S586" s="412"/>
      <c r="T586" s="412"/>
      <c r="U586" s="412"/>
      <c r="V586" s="413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15200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15302.760000000002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411" t="s">
        <v>722</v>
      </c>
      <c r="Q587" s="412"/>
      <c r="R587" s="412"/>
      <c r="S587" s="412"/>
      <c r="T587" s="412"/>
      <c r="U587" s="412"/>
      <c r="V587" s="413"/>
      <c r="W587" s="37" t="s">
        <v>68</v>
      </c>
      <c r="X587" s="376">
        <f>IFERROR(SUM(BM22:BM583),"0")</f>
        <v>16302.598832712627</v>
      </c>
      <c r="Y587" s="376">
        <f>IFERROR(SUM(BN22:BN583),"0")</f>
        <v>16412.305999999997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411" t="s">
        <v>723</v>
      </c>
      <c r="Q588" s="412"/>
      <c r="R588" s="412"/>
      <c r="S588" s="412"/>
      <c r="T588" s="412"/>
      <c r="U588" s="412"/>
      <c r="V588" s="413"/>
      <c r="W588" s="37" t="s">
        <v>724</v>
      </c>
      <c r="X588" s="38">
        <f>ROUNDUP(SUM(BO22:BO583),0)</f>
        <v>31</v>
      </c>
      <c r="Y588" s="38">
        <f>ROUNDUP(SUM(BP22:BP583),0)</f>
        <v>32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411" t="s">
        <v>725</v>
      </c>
      <c r="Q589" s="412"/>
      <c r="R589" s="412"/>
      <c r="S589" s="412"/>
      <c r="T589" s="412"/>
      <c r="U589" s="412"/>
      <c r="V589" s="413"/>
      <c r="W589" s="37" t="s">
        <v>68</v>
      </c>
      <c r="X589" s="376">
        <f>GrossWeightTotal+PalletQtyTotal*25</f>
        <v>17077.598832712625</v>
      </c>
      <c r="Y589" s="376">
        <f>GrossWeightTotalR+PalletQtyTotalR*25</f>
        <v>17212.305999999997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411" t="s">
        <v>726</v>
      </c>
      <c r="Q590" s="412"/>
      <c r="R590" s="412"/>
      <c r="S590" s="412"/>
      <c r="T590" s="412"/>
      <c r="U590" s="412"/>
      <c r="V590" s="413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3081.3040854420165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3099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411" t="s">
        <v>727</v>
      </c>
      <c r="Q591" s="412"/>
      <c r="R591" s="412"/>
      <c r="S591" s="412"/>
      <c r="T591" s="412"/>
      <c r="U591" s="412"/>
      <c r="V591" s="413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37.910060000000001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389" t="s">
        <v>107</v>
      </c>
      <c r="D593" s="467"/>
      <c r="E593" s="467"/>
      <c r="F593" s="467"/>
      <c r="G593" s="467"/>
      <c r="H593" s="449"/>
      <c r="I593" s="389" t="s">
        <v>253</v>
      </c>
      <c r="J593" s="467"/>
      <c r="K593" s="467"/>
      <c r="L593" s="467"/>
      <c r="M593" s="467"/>
      <c r="N593" s="467"/>
      <c r="O593" s="467"/>
      <c r="P593" s="467"/>
      <c r="Q593" s="467"/>
      <c r="R593" s="467"/>
      <c r="S593" s="467"/>
      <c r="T593" s="467"/>
      <c r="U593" s="467"/>
      <c r="V593" s="449"/>
      <c r="W593" s="389" t="s">
        <v>469</v>
      </c>
      <c r="X593" s="449"/>
      <c r="Y593" s="389" t="s">
        <v>523</v>
      </c>
      <c r="Z593" s="467"/>
      <c r="AA593" s="467"/>
      <c r="AB593" s="449"/>
      <c r="AC593" s="371" t="s">
        <v>594</v>
      </c>
      <c r="AD593" s="389" t="s">
        <v>637</v>
      </c>
      <c r="AE593" s="449"/>
      <c r="AF593" s="372"/>
    </row>
    <row r="594" spans="1:32" ht="14.25" customHeight="1" thickTop="1" x14ac:dyDescent="0.2">
      <c r="A594" s="681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72"/>
      <c r="M594" s="389" t="s">
        <v>342</v>
      </c>
      <c r="N594" s="372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72"/>
    </row>
    <row r="595" spans="1:32" ht="13.5" customHeight="1" thickBot="1" x14ac:dyDescent="0.25">
      <c r="A595" s="682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72"/>
      <c r="M595" s="390"/>
      <c r="N595" s="372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10.199999999999999</v>
      </c>
      <c r="C596" s="46">
        <f>IFERROR(Y53*1,"0")+IFERROR(Y54*1,"0")+IFERROR(Y55*1,"0")+IFERROR(Y56*1,"0")+IFERROR(Y57*1,"0")+IFERROR(Y58*1,"0")+IFERROR(Y62*1,"0")+IFERROR(Y63*1,"0")</f>
        <v>507.6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50.400000000000006</v>
      </c>
      <c r="E596" s="46">
        <f>IFERROR(Y103*1,"0")+IFERROR(Y104*1,"0")+IFERROR(Y105*1,"0")+IFERROR(Y106*1,"0")+IFERROR(Y110*1,"0")+IFERROR(Y111*1,"0")+IFERROR(Y112*1,"0")+IFERROR(Y113*1,"0")+IFERROR(Y114*1,"0")</f>
        <v>1468.98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1614.6</v>
      </c>
      <c r="G596" s="46">
        <f>IFERROR(Y148*1,"0")+IFERROR(Y149*1,"0")+IFERROR(Y153*1,"0")+IFERROR(Y154*1,"0")+IFERROR(Y158*1,"0")+IFERROR(Y159*1,"0")</f>
        <v>50.160000000000004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46">
        <f>IFERROR(Y186*1,"0")+IFERROR(Y187*1,"0")+IFERROR(Y188*1,"0")+IFERROR(Y189*1,"0")+IFERROR(Y190*1,"0")+IFERROR(Y191*1,"0")+IFERROR(Y192*1,"0")+IFERROR(Y193*1,"0")</f>
        <v>50.400000000000006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1716.9</v>
      </c>
      <c r="K596" s="46">
        <f>IFERROR(Y242*1,"0")+IFERROR(Y243*1,"0")+IFERROR(Y244*1,"0")+IFERROR(Y245*1,"0")+IFERROR(Y246*1,"0")+IFERROR(Y247*1,"0")+IFERROR(Y248*1,"0")+IFERROR(Y249*1,"0")</f>
        <v>0</v>
      </c>
      <c r="L596" s="372"/>
      <c r="M596" s="46">
        <f>IFERROR(Y254*1,"0")+IFERROR(Y255*1,"0")+IFERROR(Y256*1,"0")+IFERROR(Y257*1,"0")+IFERROR(Y258*1,"0")+IFERROR(Y259*1,"0")+IFERROR(Y260*1,"0")+IFERROR(Y261*1,"0")</f>
        <v>0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404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1096.5999999999999</v>
      </c>
      <c r="V596" s="46">
        <f>IFERROR(Y357*1,"0")+IFERROR(Y361*1,"0")+IFERROR(Y362*1,"0")+IFERROR(Y363*1,"0")</f>
        <v>0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0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507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302.40000000000003</v>
      </c>
      <c r="Z596" s="46">
        <f>IFERROR(Y462*1,"0")+IFERROR(Y466*1,"0")+IFERROR(Y467*1,"0")+IFERROR(Y468*1,"0")+IFERROR(Y469*1,"0")+IFERROR(Y470*1,"0")+IFERROR(Y471*1,"0")+IFERROR(Y475*1,"0")</f>
        <v>100.80000000000001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7422.7200000000012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A449:O450"/>
    <mergeCell ref="P313:T313"/>
    <mergeCell ref="P373:T373"/>
    <mergeCell ref="D123:E123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A502:O503"/>
    <mergeCell ref="P444:T444"/>
    <mergeCell ref="A52:Z52"/>
    <mergeCell ref="P71:T71"/>
    <mergeCell ref="P58:T58"/>
    <mergeCell ref="X17:X18"/>
    <mergeCell ref="D579:E579"/>
    <mergeCell ref="P216:V216"/>
    <mergeCell ref="N17:N18"/>
    <mergeCell ref="Q5:R5"/>
    <mergeCell ref="P370:T370"/>
    <mergeCell ref="D242:E242"/>
    <mergeCell ref="P199:T199"/>
    <mergeCell ref="P497:T497"/>
    <mergeCell ref="D120:E120"/>
    <mergeCell ref="P435:T435"/>
    <mergeCell ref="F17:F18"/>
    <mergeCell ref="D549:E549"/>
    <mergeCell ref="P291:T291"/>
    <mergeCell ref="D405:E405"/>
    <mergeCell ref="P288:T288"/>
    <mergeCell ref="A478:Z478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D29:E29"/>
    <mergeCell ref="P515:T515"/>
    <mergeCell ref="P344:T344"/>
    <mergeCell ref="P195:V195"/>
    <mergeCell ref="A20:Z20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D105:E105"/>
    <mergeCell ref="P353:V353"/>
    <mergeCell ref="A349:Z349"/>
    <mergeCell ref="A51:Z51"/>
    <mergeCell ref="D170:E170"/>
    <mergeCell ref="D468:E468"/>
    <mergeCell ref="P303:V303"/>
    <mergeCell ref="P72:T72"/>
    <mergeCell ref="P145:V145"/>
    <mergeCell ref="P23:V23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P34:T34"/>
    <mergeCell ref="P105:T105"/>
    <mergeCell ref="D257:E257"/>
    <mergeCell ref="P270:T270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D34:E34"/>
    <mergeCell ref="P205:V205"/>
    <mergeCell ref="P128:T128"/>
    <mergeCell ref="P357:T357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P539:V539"/>
    <mergeCell ref="D256:E256"/>
    <mergeCell ref="P269:T269"/>
    <mergeCell ref="P226:T226"/>
    <mergeCell ref="P462:T462"/>
    <mergeCell ref="P164:T164"/>
    <mergeCell ref="A150:O151"/>
    <mergeCell ref="D85:E85"/>
    <mergeCell ref="D541:E541"/>
    <mergeCell ref="D370:E370"/>
    <mergeCell ref="P476:V476"/>
    <mergeCell ref="D222:E222"/>
    <mergeCell ref="P35:T35"/>
    <mergeCell ref="P399:T399"/>
    <mergeCell ref="P333:T333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P160:V160"/>
    <mergeCell ref="P283:V283"/>
    <mergeCell ref="A582:Z582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P512:T512"/>
    <mergeCell ref="P487:T487"/>
    <mergeCell ref="A175:O176"/>
    <mergeCell ref="P343:T343"/>
    <mergeCell ref="D153:E153"/>
    <mergeCell ref="P256:T256"/>
    <mergeCell ref="D128:E128"/>
    <mergeCell ref="D199:E199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A144:O145"/>
    <mergeCell ref="A15:M15"/>
    <mergeCell ref="P77:T77"/>
    <mergeCell ref="P375:T375"/>
    <mergeCell ref="A264:Z264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12:T212"/>
    <mergeCell ref="H10:M10"/>
    <mergeCell ref="P107:V107"/>
    <mergeCell ref="D594:D595"/>
    <mergeCell ref="P322:T322"/>
    <mergeCell ref="F594:F595"/>
    <mergeCell ref="D399:E399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Y594:Y595"/>
    <mergeCell ref="P302:V302"/>
    <mergeCell ref="P231:V231"/>
    <mergeCell ref="A183:Z183"/>
    <mergeCell ref="A88:O89"/>
    <mergeCell ref="D346:E346"/>
    <mergeCell ref="P229:T229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2:M12"/>
    <mergeCell ref="D487:E487"/>
    <mergeCell ref="P293:V293"/>
    <mergeCell ref="D343:E343"/>
    <mergeCell ref="A240:Z240"/>
    <mergeCell ref="P200:V200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D352:E352"/>
    <mergeCell ref="P219:T219"/>
    <mergeCell ref="D91:E91"/>
    <mergeCell ref="A340:O341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A42:Z42"/>
    <mergeCell ref="D328:E328"/>
    <mergeCell ref="P65:V65"/>
    <mergeCell ref="P43:T43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C594:C595"/>
    <mergeCell ref="A421:Z421"/>
    <mergeCell ref="A304:Z304"/>
    <mergeCell ref="E594:E595"/>
    <mergeCell ref="G594:G595"/>
    <mergeCell ref="A540:Z540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A580:O581"/>
    <mergeCell ref="P554:V554"/>
    <mergeCell ref="D564:E564"/>
    <mergeCell ref="D68:E68"/>
    <mergeCell ref="P245:T245"/>
    <mergeCell ref="D188:E188"/>
    <mergeCell ref="P543:T543"/>
    <mergeCell ref="D424:E424"/>
    <mergeCell ref="P224:T224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P576:V576"/>
    <mergeCell ref="P78:T78"/>
    <mergeCell ref="D322:E322"/>
    <mergeCell ref="P376:T376"/>
    <mergeCell ref="D260:E260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P414:T414"/>
    <mergeCell ref="P548:T548"/>
    <mergeCell ref="P352:T352"/>
    <mergeCell ref="P281:T281"/>
    <mergeCell ref="D72:E72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A353:O354"/>
    <mergeCell ref="P223:T223"/>
    <mergeCell ref="P494:T494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A491:Z491"/>
    <mergeCell ref="P254:T254"/>
    <mergeCell ref="A297:O298"/>
    <mergeCell ref="P475:T475"/>
    <mergeCell ref="D481:E481"/>
    <mergeCell ref="G17:G18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P331:T331"/>
    <mergeCell ref="D470:E470"/>
    <mergeCell ref="P182:V182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A81:Z81"/>
    <mergeCell ref="P156:V156"/>
    <mergeCell ref="A152:Z152"/>
    <mergeCell ref="P92:T92"/>
    <mergeCell ref="D315:E315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2024-08-28T08:43:41Z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