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2,24 Сиф ЗПФ\"/>
    </mc:Choice>
  </mc:AlternateContent>
  <xr:revisionPtr revIDLastSave="0" documentId="13_ncr:1_{C810CDB0-7D3E-4E64-A4A8-747C2459F97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9" i="1" l="1"/>
  <c r="Y8" i="1"/>
  <c r="Y10" i="1"/>
  <c r="Y11" i="1"/>
  <c r="Y12" i="1"/>
  <c r="Y14" i="1"/>
  <c r="Y15" i="1"/>
  <c r="Y16" i="1"/>
  <c r="Y18" i="1"/>
  <c r="Y19" i="1"/>
  <c r="Y20" i="1"/>
  <c r="Y22" i="1"/>
  <c r="Y23" i="1"/>
  <c r="Y24" i="1"/>
  <c r="Y26" i="1"/>
  <c r="Y27" i="1"/>
  <c r="Y28" i="1"/>
  <c r="Y30" i="1"/>
  <c r="Y31" i="1"/>
  <c r="Y32" i="1"/>
  <c r="Y34" i="1"/>
  <c r="Y35" i="1"/>
  <c r="Y36" i="1"/>
  <c r="Y38" i="1"/>
  <c r="Y39" i="1"/>
  <c r="Y40" i="1"/>
  <c r="Y42" i="1"/>
  <c r="Y43" i="1"/>
  <c r="Y44" i="1"/>
  <c r="Y46" i="1"/>
  <c r="Y47" i="1"/>
  <c r="Y48" i="1"/>
  <c r="Y50" i="1"/>
  <c r="Y51" i="1"/>
  <c r="Y52" i="1"/>
  <c r="Y54" i="1"/>
  <c r="Y55" i="1"/>
  <c r="Y56" i="1"/>
  <c r="Y58" i="1"/>
  <c r="Y59" i="1"/>
  <c r="Y60" i="1"/>
  <c r="Y62" i="1"/>
  <c r="Y63" i="1"/>
  <c r="Y64" i="1"/>
  <c r="Y7" i="1"/>
  <c r="Y49" i="1" l="1"/>
  <c r="Y37" i="1"/>
  <c r="AC37" i="1" s="1"/>
  <c r="Y17" i="1"/>
  <c r="Y57" i="1"/>
  <c r="Y45" i="1"/>
  <c r="AC45" i="1" s="1"/>
  <c r="Y33" i="1"/>
  <c r="Y25" i="1"/>
  <c r="Y13" i="1"/>
  <c r="Y61" i="1"/>
  <c r="Y53" i="1"/>
  <c r="Y41" i="1"/>
  <c r="Y29" i="1"/>
  <c r="Y21" i="1"/>
  <c r="P6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C25" i="1" s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C57" i="1" s="1"/>
  <c r="AB58" i="1"/>
  <c r="AB59" i="1"/>
  <c r="AB60" i="1"/>
  <c r="AB61" i="1"/>
  <c r="AB62" i="1"/>
  <c r="AB64" i="1"/>
  <c r="AB9" i="1"/>
  <c r="AA2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AC10" i="1"/>
  <c r="AA11" i="1"/>
  <c r="AC12" i="1"/>
  <c r="AC14" i="1"/>
  <c r="AA15" i="1"/>
  <c r="AC16" i="1"/>
  <c r="AC18" i="1"/>
  <c r="AA19" i="1"/>
  <c r="AC20" i="1"/>
  <c r="AA22" i="1"/>
  <c r="AC23" i="1"/>
  <c r="AC24" i="1"/>
  <c r="AA26" i="1"/>
  <c r="AC27" i="1"/>
  <c r="AC28" i="1"/>
  <c r="AA30" i="1"/>
  <c r="AC31" i="1"/>
  <c r="AC32" i="1"/>
  <c r="AC34" i="1"/>
  <c r="AA35" i="1"/>
  <c r="AA36" i="1"/>
  <c r="AC38" i="1"/>
  <c r="AA39" i="1"/>
  <c r="AA40" i="1"/>
  <c r="AA42" i="1"/>
  <c r="AC43" i="1"/>
  <c r="AA44" i="1"/>
  <c r="AA46" i="1"/>
  <c r="AC47" i="1"/>
  <c r="AA48" i="1"/>
  <c r="AC50" i="1"/>
  <c r="AA51" i="1"/>
  <c r="AC52" i="1"/>
  <c r="AC54" i="1"/>
  <c r="AA55" i="1"/>
  <c r="AC56" i="1"/>
  <c r="AC58" i="1"/>
  <c r="AA59" i="1"/>
  <c r="AC60" i="1"/>
  <c r="AC62" i="1"/>
  <c r="AC63" i="1"/>
  <c r="AC64" i="1"/>
  <c r="R15" i="1"/>
  <c r="R19" i="1"/>
  <c r="R35" i="1"/>
  <c r="R38" i="1"/>
  <c r="R40" i="1"/>
  <c r="R42" i="1"/>
  <c r="R57" i="1"/>
  <c r="O8" i="1"/>
  <c r="R8" i="1" s="1"/>
  <c r="O9" i="1"/>
  <c r="R9" i="1" s="1"/>
  <c r="O12" i="1"/>
  <c r="R12" i="1" s="1"/>
  <c r="O13" i="1"/>
  <c r="R13" i="1" s="1"/>
  <c r="O14" i="1"/>
  <c r="R14" i="1" s="1"/>
  <c r="O15" i="1"/>
  <c r="O16" i="1"/>
  <c r="R16" i="1" s="1"/>
  <c r="O17" i="1"/>
  <c r="R17" i="1" s="1"/>
  <c r="O18" i="1"/>
  <c r="R18" i="1" s="1"/>
  <c r="O19" i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O37" i="1"/>
  <c r="R37" i="1" s="1"/>
  <c r="O38" i="1"/>
  <c r="O40" i="1"/>
  <c r="O41" i="1"/>
  <c r="R41" i="1" s="1"/>
  <c r="O42" i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3" i="1"/>
  <c r="Q63" i="1" s="1"/>
  <c r="O64" i="1"/>
  <c r="R64" i="1" s="1"/>
  <c r="O7" i="1"/>
  <c r="R7" i="1" s="1"/>
  <c r="V10" i="1"/>
  <c r="O10" i="1" s="1"/>
  <c r="R10" i="1" s="1"/>
  <c r="V11" i="1"/>
  <c r="O11" i="1" s="1"/>
  <c r="R11" i="1" s="1"/>
  <c r="V20" i="1"/>
  <c r="O20" i="1" s="1"/>
  <c r="R20" i="1" s="1"/>
  <c r="V32" i="1"/>
  <c r="O32" i="1" s="1"/>
  <c r="R32" i="1" s="1"/>
  <c r="V36" i="1"/>
  <c r="O36" i="1" s="1"/>
  <c r="R36" i="1" s="1"/>
  <c r="V39" i="1"/>
  <c r="O39" i="1" s="1"/>
  <c r="R39" i="1" s="1"/>
  <c r="V54" i="1"/>
  <c r="O54" i="1" s="1"/>
  <c r="R54" i="1" s="1"/>
  <c r="V61" i="1"/>
  <c r="O61" i="1" s="1"/>
  <c r="R61" i="1" s="1"/>
  <c r="V62" i="1"/>
  <c r="O62" i="1" s="1"/>
  <c r="R62" i="1" s="1"/>
  <c r="V6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4" i="1"/>
  <c r="K7" i="1"/>
  <c r="Q7" i="1" s="1"/>
  <c r="J11" i="1"/>
  <c r="J15" i="1"/>
  <c r="J19" i="1"/>
  <c r="J23" i="1"/>
  <c r="J27" i="1"/>
  <c r="J31" i="1"/>
  <c r="J35" i="1"/>
  <c r="J39" i="1"/>
  <c r="J43" i="1"/>
  <c r="J47" i="1"/>
  <c r="J49" i="1"/>
  <c r="J50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W6" i="1"/>
  <c r="X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7" i="1"/>
  <c r="E6" i="1"/>
  <c r="F6" i="1"/>
  <c r="L6" i="1" l="1"/>
  <c r="I6" i="1"/>
  <c r="J7" i="1"/>
  <c r="R63" i="1"/>
  <c r="AC53" i="1"/>
  <c r="Q64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K6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AC61" i="1"/>
  <c r="AC49" i="1"/>
  <c r="AA52" i="1"/>
  <c r="AA12" i="1"/>
  <c r="AC35" i="1"/>
  <c r="AC41" i="1"/>
  <c r="AA33" i="1"/>
  <c r="AC29" i="1"/>
  <c r="AC21" i="1"/>
  <c r="AA17" i="1"/>
  <c r="AC13" i="1"/>
  <c r="AA16" i="1"/>
  <c r="AA38" i="1"/>
  <c r="AA56" i="1"/>
  <c r="AC48" i="1"/>
  <c r="AC30" i="1"/>
  <c r="AA20" i="1"/>
  <c r="AA43" i="1"/>
  <c r="AA60" i="1"/>
  <c r="AC44" i="1"/>
  <c r="AC26" i="1"/>
  <c r="AA24" i="1"/>
  <c r="AA47" i="1"/>
  <c r="AC40" i="1"/>
  <c r="AC22" i="1"/>
  <c r="AC17" i="1"/>
  <c r="AA13" i="1"/>
  <c r="AA25" i="1"/>
  <c r="AA34" i="1"/>
  <c r="AA53" i="1"/>
  <c r="AA57" i="1"/>
  <c r="AA63" i="1"/>
  <c r="AC59" i="1"/>
  <c r="AC55" i="1"/>
  <c r="AC51" i="1"/>
  <c r="AC39" i="1"/>
  <c r="AA14" i="1"/>
  <c r="AA18" i="1"/>
  <c r="AA41" i="1"/>
  <c r="AA45" i="1"/>
  <c r="AA49" i="1"/>
  <c r="AA54" i="1"/>
  <c r="AA58" i="1"/>
  <c r="AA64" i="1"/>
  <c r="AC46" i="1"/>
  <c r="AC42" i="1"/>
  <c r="AC19" i="1"/>
  <c r="AC15" i="1"/>
  <c r="AC11" i="1"/>
  <c r="AA10" i="1"/>
  <c r="AA23" i="1"/>
  <c r="AA27" i="1"/>
  <c r="AA31" i="1"/>
  <c r="AA37" i="1"/>
  <c r="AC9" i="1"/>
  <c r="AA9" i="1"/>
  <c r="AA32" i="1"/>
  <c r="AA62" i="1"/>
  <c r="AA61" i="1"/>
  <c r="AC36" i="1"/>
  <c r="O6" i="1"/>
  <c r="U6" i="1"/>
  <c r="T6" i="1"/>
  <c r="S6" i="1"/>
  <c r="J6" i="1"/>
  <c r="Y6" i="1" l="1"/>
  <c r="AA21" i="1"/>
  <c r="AC33" i="1"/>
  <c r="AC6" i="1" s="1"/>
  <c r="AA29" i="1"/>
</calcChain>
</file>

<file path=xl/sharedStrings.xml><?xml version="1.0" encoding="utf-8"?>
<sst xmlns="http://schemas.openxmlformats.org/spreadsheetml/2006/main" count="158" uniqueCount="94">
  <si>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</si>
  <si>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</si>
  <si>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</si>
  <si>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</si>
  <si>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</si>
  <si>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</si>
  <si>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</si>
  <si>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</si>
  <si>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</si>
  <si>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</si>
  <si>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</si>
  <si>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</si>
  <si>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</si>
  <si>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</si>
  <si>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</si>
  <si>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</si>
  <si>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</si>
  <si>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</si>
  <si>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</si>
  <si>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</si>
  <si>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</si>
  <si>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</si>
  <si>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</si>
  <si>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</si>
  <si>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</si>
  <si>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</si>
  <si>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</si>
  <si>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</si>
  <si>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</si>
  <si>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</si>
  <si>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</si>
  <si>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</si>
  <si>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</si>
  <si>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</si>
  <si>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</si>
  <si>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</si>
  <si>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</si>
  <si>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</si>
  <si>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</si>
  <si>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</si>
  <si>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</si>
  <si>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</si>
  <si>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</si>
  <si>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</si>
  <si>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</si>
  <si>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</si>
  <si>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</si>
  <si>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</si>
  <si>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</si>
  <si>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</si>
  <si>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</si>
  <si>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</si>
  <si>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</si>
  <si>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</si>
  <si>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</si>
  <si>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</si>
  <si>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</si>
  <si>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</si>
  <si>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</si>
  <si>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</si>
  <si>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</si>
  <si>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</si>
  <si>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</si>
  <si>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</si>
  <si>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</si>
  <si>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</si>
  <si>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</si>
  <si>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</si>
  <si>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</si>
  <si>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</si>
  <si>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</si>
  <si>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</si>
  <si>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</si>
  <si>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</si>
  <si>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</si>
  <si>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</si>
  <si>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</si>
  <si>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</si>
  <si>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</si>
  <si>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</si>
  <si>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</si>
  <si>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</si>
  <si>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</si>
  <si>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</si>
  <si>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</si>
  <si>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</si>
  <si>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выв</t>
  </si>
  <si>
    <t>31,01,</t>
  </si>
  <si>
    <t>01,02м</t>
  </si>
  <si>
    <t>05,02,</t>
  </si>
  <si>
    <t>12,01,</t>
  </si>
  <si>
    <t>19,01,</t>
  </si>
  <si>
    <t>07,02,</t>
  </si>
  <si>
    <t>14д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</si>
</sst>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1,24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P3" t="str">
            <v>17д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22,01,</v>
          </cell>
          <cell r="L5" t="str">
            <v>24,01,</v>
          </cell>
          <cell r="M5" t="str">
            <v>29,01,</v>
          </cell>
          <cell r="N5" t="str">
            <v>31,01нп</v>
          </cell>
          <cell r="P5" t="str">
            <v>01,02,</v>
          </cell>
          <cell r="S5" t="str">
            <v>04,01,</v>
          </cell>
          <cell r="T5" t="str">
            <v>12,01,</v>
          </cell>
          <cell r="U5" t="str">
            <v>19,01,</v>
          </cell>
        </row>
        <row r="6">
          <cell r="E6">
            <v>44000.799999999996</v>
          </cell>
          <cell r="F6">
            <v>36774.5</v>
          </cell>
          <cell r="I6">
            <v>44309.919999999991</v>
          </cell>
          <cell r="J6">
            <v>-309.11999999999989</v>
          </cell>
          <cell r="K6">
            <v>21822</v>
          </cell>
          <cell r="L6">
            <v>14540</v>
          </cell>
          <cell r="M6">
            <v>15530</v>
          </cell>
          <cell r="N6">
            <v>7770</v>
          </cell>
          <cell r="O6">
            <v>7558.56</v>
          </cell>
          <cell r="P6">
            <v>27270</v>
          </cell>
          <cell r="S6">
            <v>5556.3333333333321</v>
          </cell>
          <cell r="T6">
            <v>6923.463999999999</v>
          </cell>
          <cell r="U6">
            <v>7429.98</v>
          </cell>
          <cell r="V6">
            <v>6208</v>
          </cell>
          <cell r="W6">
            <v>0</v>
          </cell>
          <cell r="X6">
            <v>0</v>
          </cell>
          <cell r="Y6">
            <v>27270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-616</v>
          </cell>
          <cell r="D7">
            <v>2</v>
          </cell>
          <cell r="E7">
            <v>193</v>
          </cell>
          <cell r="F7">
            <v>-809</v>
          </cell>
          <cell r="G7">
            <v>0</v>
          </cell>
          <cell r="H7" t="e">
            <v>#N/A</v>
          </cell>
          <cell r="I7">
            <v>196</v>
          </cell>
          <cell r="J7">
            <v>-3</v>
          </cell>
          <cell r="K7">
            <v>0</v>
          </cell>
          <cell r="O7">
            <v>38.6</v>
          </cell>
          <cell r="Q7">
            <v>-20.958549222797927</v>
          </cell>
          <cell r="R7">
            <v>-20.958549222797927</v>
          </cell>
          <cell r="S7">
            <v>16</v>
          </cell>
          <cell r="T7">
            <v>40.6</v>
          </cell>
          <cell r="U7">
            <v>32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-1153</v>
          </cell>
          <cell r="D8">
            <v>18</v>
          </cell>
          <cell r="E8">
            <v>388</v>
          </cell>
          <cell r="F8">
            <v>-1535</v>
          </cell>
          <cell r="G8">
            <v>0</v>
          </cell>
          <cell r="H8">
            <v>0</v>
          </cell>
          <cell r="I8">
            <v>406</v>
          </cell>
          <cell r="J8">
            <v>-18</v>
          </cell>
          <cell r="K8">
            <v>0</v>
          </cell>
          <cell r="O8">
            <v>77.599999999999994</v>
          </cell>
          <cell r="Q8">
            <v>-19.780927835051546</v>
          </cell>
          <cell r="R8">
            <v>-19.780927835051546</v>
          </cell>
          <cell r="S8">
            <v>37</v>
          </cell>
          <cell r="T8">
            <v>67.8</v>
          </cell>
          <cell r="U8">
            <v>66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350</v>
          </cell>
          <cell r="D9">
            <v>318</v>
          </cell>
          <cell r="E9">
            <v>388</v>
          </cell>
          <cell r="F9">
            <v>274</v>
          </cell>
          <cell r="G9">
            <v>1</v>
          </cell>
          <cell r="H9">
            <v>180</v>
          </cell>
          <cell r="I9">
            <v>394</v>
          </cell>
          <cell r="J9">
            <v>-6</v>
          </cell>
          <cell r="K9">
            <v>180</v>
          </cell>
          <cell r="L9">
            <v>300</v>
          </cell>
          <cell r="M9">
            <v>180</v>
          </cell>
          <cell r="N9">
            <v>120</v>
          </cell>
          <cell r="O9">
            <v>77.599999999999994</v>
          </cell>
          <cell r="P9">
            <v>240</v>
          </cell>
          <cell r="Q9">
            <v>16.675257731958766</v>
          </cell>
          <cell r="R9">
            <v>3.5309278350515467</v>
          </cell>
          <cell r="S9">
            <v>46.666666666666664</v>
          </cell>
          <cell r="T9">
            <v>60.6</v>
          </cell>
          <cell r="U9">
            <v>72</v>
          </cell>
          <cell r="V9">
            <v>0</v>
          </cell>
          <cell r="Y9">
            <v>240</v>
          </cell>
          <cell r="Z9">
            <v>0</v>
          </cell>
          <cell r="AA9">
            <v>20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2441</v>
          </cell>
          <cell r="D10">
            <v>1986</v>
          </cell>
          <cell r="E10">
            <v>2720</v>
          </cell>
          <cell r="F10">
            <v>1680</v>
          </cell>
          <cell r="G10" t="str">
            <v>пуд,яб</v>
          </cell>
          <cell r="H10">
            <v>180</v>
          </cell>
          <cell r="I10">
            <v>2724</v>
          </cell>
          <cell r="J10">
            <v>-4</v>
          </cell>
          <cell r="K10">
            <v>1440</v>
          </cell>
          <cell r="L10">
            <v>600</v>
          </cell>
          <cell r="M10">
            <v>720</v>
          </cell>
          <cell r="N10">
            <v>420</v>
          </cell>
          <cell r="O10">
            <v>373.6</v>
          </cell>
          <cell r="P10">
            <v>1440</v>
          </cell>
          <cell r="Q10">
            <v>16.862955032119913</v>
          </cell>
          <cell r="R10">
            <v>4.4967880085653098</v>
          </cell>
          <cell r="S10">
            <v>284</v>
          </cell>
          <cell r="T10">
            <v>318</v>
          </cell>
          <cell r="U10">
            <v>429</v>
          </cell>
          <cell r="V10">
            <v>852</v>
          </cell>
          <cell r="Y10">
            <v>1440</v>
          </cell>
          <cell r="Z10">
            <v>0</v>
          </cell>
          <cell r="AA10">
            <v>120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1158</v>
          </cell>
          <cell r="D11">
            <v>1915</v>
          </cell>
          <cell r="E11">
            <v>1558</v>
          </cell>
          <cell r="F11">
            <v>1452</v>
          </cell>
          <cell r="G11" t="str">
            <v>пуд</v>
          </cell>
          <cell r="H11">
            <v>180</v>
          </cell>
          <cell r="I11">
            <v>1618</v>
          </cell>
          <cell r="J11">
            <v>-60</v>
          </cell>
          <cell r="K11">
            <v>360</v>
          </cell>
          <cell r="L11">
            <v>600</v>
          </cell>
          <cell r="M11">
            <v>480</v>
          </cell>
          <cell r="N11">
            <v>240</v>
          </cell>
          <cell r="O11">
            <v>242</v>
          </cell>
          <cell r="P11">
            <v>960</v>
          </cell>
          <cell r="Q11">
            <v>16.90909090909091</v>
          </cell>
          <cell r="R11">
            <v>6</v>
          </cell>
          <cell r="S11">
            <v>170.33333333333334</v>
          </cell>
          <cell r="T11">
            <v>243.4</v>
          </cell>
          <cell r="U11">
            <v>192</v>
          </cell>
          <cell r="V11">
            <v>348</v>
          </cell>
          <cell r="Y11">
            <v>960</v>
          </cell>
          <cell r="Z11">
            <v>0</v>
          </cell>
          <cell r="AA11">
            <v>80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656</v>
          </cell>
          <cell r="D12">
            <v>7</v>
          </cell>
          <cell r="E12">
            <v>275</v>
          </cell>
          <cell r="F12">
            <v>382</v>
          </cell>
          <cell r="G12">
            <v>1</v>
          </cell>
          <cell r="H12">
            <v>180</v>
          </cell>
          <cell r="I12">
            <v>312</v>
          </cell>
          <cell r="J12">
            <v>-37</v>
          </cell>
          <cell r="K12">
            <v>0</v>
          </cell>
          <cell r="L12">
            <v>240</v>
          </cell>
          <cell r="M12">
            <v>120</v>
          </cell>
          <cell r="O12">
            <v>55</v>
          </cell>
          <cell r="P12">
            <v>240</v>
          </cell>
          <cell r="Q12">
            <v>17.854545454545455</v>
          </cell>
          <cell r="R12">
            <v>6.9454545454545453</v>
          </cell>
          <cell r="S12">
            <v>60</v>
          </cell>
          <cell r="T12">
            <v>49.2</v>
          </cell>
          <cell r="U12">
            <v>50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307.10000000000002</v>
          </cell>
          <cell r="D13">
            <v>81.7</v>
          </cell>
          <cell r="E13">
            <v>143.1</v>
          </cell>
          <cell r="F13">
            <v>236.7</v>
          </cell>
          <cell r="G13">
            <v>1</v>
          </cell>
          <cell r="H13" t="e">
            <v>#N/A</v>
          </cell>
          <cell r="I13">
            <v>152.80000000000001</v>
          </cell>
          <cell r="J13">
            <v>-9.7000000000000171</v>
          </cell>
          <cell r="K13">
            <v>60</v>
          </cell>
          <cell r="M13">
            <v>60</v>
          </cell>
          <cell r="N13">
            <v>30</v>
          </cell>
          <cell r="O13">
            <v>28.619999999999997</v>
          </cell>
          <cell r="P13">
            <v>120</v>
          </cell>
          <cell r="Q13">
            <v>17.70440251572327</v>
          </cell>
          <cell r="R13">
            <v>8.2704402515723281</v>
          </cell>
          <cell r="S13">
            <v>32</v>
          </cell>
          <cell r="T13">
            <v>29.82</v>
          </cell>
          <cell r="U13">
            <v>24</v>
          </cell>
          <cell r="V13">
            <v>0</v>
          </cell>
          <cell r="Y13">
            <v>120</v>
          </cell>
          <cell r="Z13" t="e">
            <v>#N/A</v>
          </cell>
          <cell r="AA13">
            <v>40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357.7</v>
          </cell>
          <cell r="D14">
            <v>321.89999999999998</v>
          </cell>
          <cell r="E14">
            <v>229.4</v>
          </cell>
          <cell r="F14">
            <v>428</v>
          </cell>
          <cell r="G14">
            <v>1</v>
          </cell>
          <cell r="H14" t="e">
            <v>#N/A</v>
          </cell>
          <cell r="I14">
            <v>242.804</v>
          </cell>
          <cell r="J14">
            <v>-13.403999999999996</v>
          </cell>
          <cell r="K14">
            <v>0</v>
          </cell>
          <cell r="L14">
            <v>60</v>
          </cell>
          <cell r="M14">
            <v>60</v>
          </cell>
          <cell r="N14">
            <v>60</v>
          </cell>
          <cell r="O14">
            <v>45.88</v>
          </cell>
          <cell r="P14">
            <v>180</v>
          </cell>
          <cell r="Q14">
            <v>17.175239755884917</v>
          </cell>
          <cell r="R14">
            <v>9.3286835222319091</v>
          </cell>
          <cell r="S14">
            <v>45.633333333333333</v>
          </cell>
          <cell r="T14">
            <v>53.279999999999994</v>
          </cell>
          <cell r="U14">
            <v>51.8</v>
          </cell>
          <cell r="V14">
            <v>0</v>
          </cell>
          <cell r="Y14">
            <v>180</v>
          </cell>
          <cell r="Z14" t="e">
            <v>#N/A</v>
          </cell>
          <cell r="AA14">
            <v>48.648648648648646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70.3</v>
          </cell>
          <cell r="D15">
            <v>62.9</v>
          </cell>
          <cell r="E15">
            <v>40.700000000000003</v>
          </cell>
          <cell r="F15">
            <v>85.1</v>
          </cell>
          <cell r="G15">
            <v>1</v>
          </cell>
          <cell r="H15" t="e">
            <v>#N/A</v>
          </cell>
          <cell r="I15">
            <v>44.4</v>
          </cell>
          <cell r="J15">
            <v>-3.6999999999999957</v>
          </cell>
          <cell r="K15">
            <v>0</v>
          </cell>
          <cell r="M15">
            <v>30</v>
          </cell>
          <cell r="O15">
            <v>8.14</v>
          </cell>
          <cell r="P15">
            <v>30</v>
          </cell>
          <cell r="Q15">
            <v>17.825552825552823</v>
          </cell>
          <cell r="R15">
            <v>10.454545454545453</v>
          </cell>
          <cell r="S15">
            <v>4.9333333333333336</v>
          </cell>
          <cell r="T15">
            <v>1.48</v>
          </cell>
          <cell r="U15">
            <v>3.7</v>
          </cell>
          <cell r="V15">
            <v>0</v>
          </cell>
          <cell r="Y15">
            <v>30</v>
          </cell>
          <cell r="Z15" t="str">
            <v>паша</v>
          </cell>
          <cell r="AA15">
            <v>8.108108108108107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108.7</v>
          </cell>
          <cell r="D16">
            <v>3</v>
          </cell>
          <cell r="E16">
            <v>40.700000000000003</v>
          </cell>
          <cell r="F16">
            <v>71</v>
          </cell>
          <cell r="G16">
            <v>1</v>
          </cell>
          <cell r="H16" t="e">
            <v>#N/A</v>
          </cell>
          <cell r="I16">
            <v>40.000999999999998</v>
          </cell>
          <cell r="J16">
            <v>0.69900000000000517</v>
          </cell>
          <cell r="K16">
            <v>0</v>
          </cell>
          <cell r="L16">
            <v>30</v>
          </cell>
          <cell r="O16">
            <v>8.14</v>
          </cell>
          <cell r="P16">
            <v>60</v>
          </cell>
          <cell r="Q16">
            <v>19.778869778869776</v>
          </cell>
          <cell r="R16">
            <v>8.722358722358722</v>
          </cell>
          <cell r="S16">
            <v>8.6333333333333329</v>
          </cell>
          <cell r="T16">
            <v>8.14</v>
          </cell>
          <cell r="U16">
            <v>14.8</v>
          </cell>
          <cell r="V16">
            <v>0</v>
          </cell>
          <cell r="Y16">
            <v>60</v>
          </cell>
          <cell r="Z16" t="e">
            <v>#N/A</v>
          </cell>
          <cell r="AA16">
            <v>17.142857142857142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137.5</v>
          </cell>
          <cell r="D17">
            <v>192.5</v>
          </cell>
          <cell r="E17">
            <v>126</v>
          </cell>
          <cell r="F17">
            <v>198.5</v>
          </cell>
          <cell r="G17">
            <v>1</v>
          </cell>
          <cell r="H17" t="e">
            <v>#N/A</v>
          </cell>
          <cell r="I17">
            <v>129.001</v>
          </cell>
          <cell r="J17">
            <v>-3.0010000000000048</v>
          </cell>
          <cell r="K17">
            <v>120</v>
          </cell>
          <cell r="O17">
            <v>25.2</v>
          </cell>
          <cell r="P17">
            <v>120</v>
          </cell>
          <cell r="Q17">
            <v>17.400793650793652</v>
          </cell>
          <cell r="R17">
            <v>7.8769841269841274</v>
          </cell>
          <cell r="S17">
            <v>19.833333333333332</v>
          </cell>
          <cell r="T17">
            <v>29.5</v>
          </cell>
          <cell r="U17">
            <v>22</v>
          </cell>
          <cell r="V17">
            <v>0</v>
          </cell>
          <cell r="Y17">
            <v>120</v>
          </cell>
          <cell r="Z17" t="e">
            <v>#N/A</v>
          </cell>
          <cell r="AA17">
            <v>21.818181818181817</v>
          </cell>
          <cell r="AB17">
            <v>1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17.5</v>
          </cell>
          <cell r="E18">
            <v>3.7</v>
          </cell>
          <cell r="F18">
            <v>13.8</v>
          </cell>
          <cell r="G18">
            <v>1</v>
          </cell>
          <cell r="H18" t="e">
            <v>#N/A</v>
          </cell>
          <cell r="I18">
            <v>3.7</v>
          </cell>
          <cell r="J18">
            <v>0</v>
          </cell>
          <cell r="K18">
            <v>0</v>
          </cell>
          <cell r="O18">
            <v>0.74</v>
          </cell>
          <cell r="Q18">
            <v>18.648648648648649</v>
          </cell>
          <cell r="R18">
            <v>18.648648648648649</v>
          </cell>
          <cell r="S18">
            <v>1.1666666666666667</v>
          </cell>
          <cell r="T18">
            <v>0.7</v>
          </cell>
          <cell r="U18">
            <v>0</v>
          </cell>
          <cell r="V18">
            <v>0</v>
          </cell>
          <cell r="Y18">
            <v>0</v>
          </cell>
          <cell r="Z18" t="str">
            <v>увел</v>
          </cell>
          <cell r="AA18">
            <v>0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535</v>
          </cell>
          <cell r="D19">
            <v>633</v>
          </cell>
          <cell r="E19">
            <v>536</v>
          </cell>
          <cell r="F19">
            <v>613</v>
          </cell>
          <cell r="G19">
            <v>1</v>
          </cell>
          <cell r="H19">
            <v>180</v>
          </cell>
          <cell r="I19">
            <v>559</v>
          </cell>
          <cell r="J19">
            <v>-23</v>
          </cell>
          <cell r="K19">
            <v>300</v>
          </cell>
          <cell r="L19">
            <v>180</v>
          </cell>
          <cell r="M19">
            <v>180</v>
          </cell>
          <cell r="N19">
            <v>120</v>
          </cell>
          <cell r="O19">
            <v>107.2</v>
          </cell>
          <cell r="P19">
            <v>360</v>
          </cell>
          <cell r="Q19">
            <v>16.352611940298505</v>
          </cell>
          <cell r="R19">
            <v>5.7182835820895521</v>
          </cell>
          <cell r="S19">
            <v>65.666666666666671</v>
          </cell>
          <cell r="T19">
            <v>105</v>
          </cell>
          <cell r="U19">
            <v>59</v>
          </cell>
          <cell r="V19">
            <v>0</v>
          </cell>
          <cell r="Y19">
            <v>360</v>
          </cell>
          <cell r="Z19" t="str">
            <v>яб</v>
          </cell>
          <cell r="AA19">
            <v>30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1059</v>
          </cell>
          <cell r="D20">
            <v>1551</v>
          </cell>
          <cell r="E20">
            <v>1899</v>
          </cell>
          <cell r="F20">
            <v>681</v>
          </cell>
          <cell r="G20" t="str">
            <v>пуд</v>
          </cell>
          <cell r="H20">
            <v>180</v>
          </cell>
          <cell r="I20">
            <v>1911</v>
          </cell>
          <cell r="J20">
            <v>-12</v>
          </cell>
          <cell r="K20">
            <v>600</v>
          </cell>
          <cell r="L20">
            <v>240</v>
          </cell>
          <cell r="M20">
            <v>240</v>
          </cell>
          <cell r="N20">
            <v>180</v>
          </cell>
          <cell r="O20">
            <v>149.4</v>
          </cell>
          <cell r="P20">
            <v>480</v>
          </cell>
          <cell r="Q20">
            <v>16.204819277108435</v>
          </cell>
          <cell r="R20">
            <v>4.5582329317269075</v>
          </cell>
          <cell r="S20">
            <v>118.66666666666667</v>
          </cell>
          <cell r="T20">
            <v>133.80000000000001</v>
          </cell>
          <cell r="U20">
            <v>152</v>
          </cell>
          <cell r="V20">
            <v>1152</v>
          </cell>
          <cell r="Y20">
            <v>480</v>
          </cell>
          <cell r="Z20">
            <v>0</v>
          </cell>
          <cell r="AA20">
            <v>40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137.69999999999999</v>
          </cell>
          <cell r="D21">
            <v>7.2</v>
          </cell>
          <cell r="E21">
            <v>71.900000000000006</v>
          </cell>
          <cell r="F21">
            <v>67.599999999999994</v>
          </cell>
          <cell r="G21">
            <v>1</v>
          </cell>
          <cell r="H21" t="e">
            <v>#N/A</v>
          </cell>
          <cell r="I21">
            <v>77.099999999999994</v>
          </cell>
          <cell r="J21">
            <v>-5.1999999999999886</v>
          </cell>
          <cell r="K21">
            <v>50</v>
          </cell>
          <cell r="L21">
            <v>30</v>
          </cell>
          <cell r="M21">
            <v>30</v>
          </cell>
          <cell r="O21">
            <v>14.38</v>
          </cell>
          <cell r="P21">
            <v>80</v>
          </cell>
          <cell r="Q21">
            <v>17.913769123783034</v>
          </cell>
          <cell r="R21">
            <v>4.7009735744089003</v>
          </cell>
          <cell r="S21">
            <v>4.2</v>
          </cell>
          <cell r="T21">
            <v>12.959999999999999</v>
          </cell>
          <cell r="U21">
            <v>14.4</v>
          </cell>
          <cell r="V21">
            <v>0</v>
          </cell>
          <cell r="Y21">
            <v>80</v>
          </cell>
          <cell r="Z21" t="str">
            <v>паша</v>
          </cell>
          <cell r="AA21">
            <v>44.444444444444443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130.19999999999999</v>
          </cell>
          <cell r="D22">
            <v>225.7</v>
          </cell>
          <cell r="E22">
            <v>206.8</v>
          </cell>
          <cell r="F22">
            <v>141.69999999999999</v>
          </cell>
          <cell r="G22">
            <v>1</v>
          </cell>
          <cell r="H22" t="e">
            <v>#N/A</v>
          </cell>
          <cell r="I22">
            <v>211.001</v>
          </cell>
          <cell r="J22">
            <v>-4.2009999999999934</v>
          </cell>
          <cell r="K22">
            <v>180</v>
          </cell>
          <cell r="L22">
            <v>90</v>
          </cell>
          <cell r="M22">
            <v>90</v>
          </cell>
          <cell r="N22">
            <v>40</v>
          </cell>
          <cell r="O22">
            <v>41.36</v>
          </cell>
          <cell r="P22">
            <v>160</v>
          </cell>
          <cell r="Q22">
            <v>16.965667311411995</v>
          </cell>
          <cell r="R22">
            <v>3.4260154738878139</v>
          </cell>
          <cell r="S22">
            <v>14.799999999999999</v>
          </cell>
          <cell r="T22">
            <v>28.860000000000003</v>
          </cell>
          <cell r="U22">
            <v>37</v>
          </cell>
          <cell r="V22">
            <v>0</v>
          </cell>
          <cell r="Y22">
            <v>160</v>
          </cell>
          <cell r="Z22" t="e">
            <v>#N/A</v>
          </cell>
          <cell r="AA22">
            <v>43.243243243243242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3539</v>
          </cell>
          <cell r="D23">
            <v>1047</v>
          </cell>
          <cell r="E23">
            <v>2058</v>
          </cell>
          <cell r="F23">
            <v>2480</v>
          </cell>
          <cell r="G23" t="str">
            <v>пуд</v>
          </cell>
          <cell r="H23">
            <v>180</v>
          </cell>
          <cell r="I23">
            <v>2118</v>
          </cell>
          <cell r="J23">
            <v>-60</v>
          </cell>
          <cell r="K23">
            <v>1080</v>
          </cell>
          <cell r="L23">
            <v>480</v>
          </cell>
          <cell r="M23">
            <v>840</v>
          </cell>
          <cell r="N23">
            <v>480</v>
          </cell>
          <cell r="O23">
            <v>411.6</v>
          </cell>
          <cell r="P23">
            <v>1500</v>
          </cell>
          <cell r="Q23">
            <v>16.666666666666664</v>
          </cell>
          <cell r="R23">
            <v>6.0252672497570456</v>
          </cell>
          <cell r="S23">
            <v>392.66666666666669</v>
          </cell>
          <cell r="T23">
            <v>409.8</v>
          </cell>
          <cell r="U23">
            <v>441</v>
          </cell>
          <cell r="V23">
            <v>0</v>
          </cell>
          <cell r="Y23">
            <v>1500</v>
          </cell>
          <cell r="Z23">
            <v>0</v>
          </cell>
          <cell r="AA23">
            <v>125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3209</v>
          </cell>
          <cell r="D24">
            <v>1024</v>
          </cell>
          <cell r="E24">
            <v>2071</v>
          </cell>
          <cell r="F24">
            <v>2126</v>
          </cell>
          <cell r="G24" t="str">
            <v>яб</v>
          </cell>
          <cell r="H24">
            <v>180</v>
          </cell>
          <cell r="I24">
            <v>2111</v>
          </cell>
          <cell r="J24">
            <v>-40</v>
          </cell>
          <cell r="K24">
            <v>1200</v>
          </cell>
          <cell r="L24">
            <v>720</v>
          </cell>
          <cell r="M24">
            <v>900</v>
          </cell>
          <cell r="N24">
            <v>420</v>
          </cell>
          <cell r="O24">
            <v>414.2</v>
          </cell>
          <cell r="P24">
            <v>1500</v>
          </cell>
          <cell r="Q24">
            <v>16.57653307580879</v>
          </cell>
          <cell r="R24">
            <v>5.1327860936745537</v>
          </cell>
          <cell r="S24">
            <v>353</v>
          </cell>
          <cell r="T24">
            <v>377.6</v>
          </cell>
          <cell r="U24">
            <v>451</v>
          </cell>
          <cell r="V24">
            <v>0</v>
          </cell>
          <cell r="Y24">
            <v>1500</v>
          </cell>
          <cell r="Z24">
            <v>0</v>
          </cell>
          <cell r="AA24">
            <v>250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2894</v>
          </cell>
          <cell r="D25">
            <v>1268</v>
          </cell>
          <cell r="E25">
            <v>1957</v>
          </cell>
          <cell r="F25">
            <v>2170</v>
          </cell>
          <cell r="G25">
            <v>1</v>
          </cell>
          <cell r="H25">
            <v>180</v>
          </cell>
          <cell r="I25">
            <v>1994</v>
          </cell>
          <cell r="J25">
            <v>-37</v>
          </cell>
          <cell r="K25">
            <v>960</v>
          </cell>
          <cell r="L25">
            <v>720</v>
          </cell>
          <cell r="M25">
            <v>840</v>
          </cell>
          <cell r="N25">
            <v>360</v>
          </cell>
          <cell r="O25">
            <v>391.4</v>
          </cell>
          <cell r="P25">
            <v>1500</v>
          </cell>
          <cell r="Q25">
            <v>16.734798160449667</v>
          </cell>
          <cell r="R25">
            <v>5.5442003065917227</v>
          </cell>
          <cell r="S25">
            <v>332.33333333333331</v>
          </cell>
          <cell r="T25">
            <v>370.6</v>
          </cell>
          <cell r="U25">
            <v>439</v>
          </cell>
          <cell r="V25">
            <v>0</v>
          </cell>
          <cell r="Y25">
            <v>1500</v>
          </cell>
          <cell r="Z25">
            <v>0</v>
          </cell>
          <cell r="AA25">
            <v>125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</v>
          </cell>
          <cell r="D26">
            <v>1108</v>
          </cell>
          <cell r="E26">
            <v>447</v>
          </cell>
          <cell r="F26">
            <v>651</v>
          </cell>
          <cell r="G26" t="str">
            <v>нов</v>
          </cell>
          <cell r="H26" t="e">
            <v>#N/A</v>
          </cell>
          <cell r="I26">
            <v>508</v>
          </cell>
          <cell r="J26">
            <v>-61</v>
          </cell>
          <cell r="K26">
            <v>120</v>
          </cell>
          <cell r="L26">
            <v>120</v>
          </cell>
          <cell r="M26">
            <v>240</v>
          </cell>
          <cell r="N26">
            <v>60</v>
          </cell>
          <cell r="O26">
            <v>89.4</v>
          </cell>
          <cell r="P26">
            <v>360</v>
          </cell>
          <cell r="Q26">
            <v>17.348993288590602</v>
          </cell>
          <cell r="R26">
            <v>7.2818791946308723</v>
          </cell>
          <cell r="S26">
            <v>0</v>
          </cell>
          <cell r="T26">
            <v>103.4</v>
          </cell>
          <cell r="U26">
            <v>59</v>
          </cell>
          <cell r="V26">
            <v>0</v>
          </cell>
          <cell r="Y26">
            <v>360</v>
          </cell>
          <cell r="Z26" t="e">
            <v>#N/A</v>
          </cell>
          <cell r="AA26">
            <v>30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128</v>
          </cell>
          <cell r="D27">
            <v>732</v>
          </cell>
          <cell r="E27">
            <v>439.8</v>
          </cell>
          <cell r="F27">
            <v>414.2</v>
          </cell>
          <cell r="G27">
            <v>1</v>
          </cell>
          <cell r="H27" t="e">
            <v>#N/A</v>
          </cell>
          <cell r="I27">
            <v>439.202</v>
          </cell>
          <cell r="J27">
            <v>0.59800000000001319</v>
          </cell>
          <cell r="K27">
            <v>180</v>
          </cell>
          <cell r="L27">
            <v>260</v>
          </cell>
          <cell r="M27">
            <v>200</v>
          </cell>
          <cell r="N27">
            <v>90</v>
          </cell>
          <cell r="O27">
            <v>87.960000000000008</v>
          </cell>
          <cell r="P27">
            <v>300</v>
          </cell>
          <cell r="Q27">
            <v>16.418826739427011</v>
          </cell>
          <cell r="R27">
            <v>4.7089586175534333</v>
          </cell>
          <cell r="S27">
            <v>39</v>
          </cell>
          <cell r="T27">
            <v>71.8</v>
          </cell>
          <cell r="U27">
            <v>126</v>
          </cell>
          <cell r="V27">
            <v>0</v>
          </cell>
          <cell r="Y27">
            <v>300</v>
          </cell>
          <cell r="Z27" t="e">
            <v>#N/A</v>
          </cell>
          <cell r="AA27">
            <v>50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1106</v>
          </cell>
          <cell r="D28">
            <v>5</v>
          </cell>
          <cell r="E28">
            <v>432</v>
          </cell>
          <cell r="F28">
            <v>677</v>
          </cell>
          <cell r="G28" t="str">
            <v>яб</v>
          </cell>
          <cell r="H28">
            <v>180</v>
          </cell>
          <cell r="I28">
            <v>432</v>
          </cell>
          <cell r="J28">
            <v>0</v>
          </cell>
          <cell r="K28">
            <v>0</v>
          </cell>
          <cell r="L28">
            <v>200</v>
          </cell>
          <cell r="M28">
            <v>160</v>
          </cell>
          <cell r="N28">
            <v>80</v>
          </cell>
          <cell r="O28">
            <v>86.4</v>
          </cell>
          <cell r="P28">
            <v>320</v>
          </cell>
          <cell r="Q28">
            <v>16.631944444444443</v>
          </cell>
          <cell r="R28">
            <v>7.8356481481481479</v>
          </cell>
          <cell r="S28">
            <v>92</v>
          </cell>
          <cell r="T28">
            <v>51.6</v>
          </cell>
          <cell r="U28">
            <v>115</v>
          </cell>
          <cell r="V28">
            <v>0</v>
          </cell>
          <cell r="Y28">
            <v>320</v>
          </cell>
          <cell r="Z28" t="str">
            <v>яб</v>
          </cell>
          <cell r="AA28">
            <v>40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172</v>
          </cell>
          <cell r="E29">
            <v>113</v>
          </cell>
          <cell r="F29">
            <v>146</v>
          </cell>
          <cell r="G29">
            <v>1</v>
          </cell>
          <cell r="H29" t="e">
            <v>#N/A</v>
          </cell>
          <cell r="I29">
            <v>124</v>
          </cell>
          <cell r="J29">
            <v>-11</v>
          </cell>
          <cell r="K29">
            <v>112</v>
          </cell>
          <cell r="N29">
            <v>80</v>
          </cell>
          <cell r="O29">
            <v>22.6</v>
          </cell>
          <cell r="P29">
            <v>80</v>
          </cell>
          <cell r="Q29">
            <v>18.495575221238937</v>
          </cell>
          <cell r="R29">
            <v>6.4601769911504423</v>
          </cell>
          <cell r="S29">
            <v>13.666666666666666</v>
          </cell>
          <cell r="T29">
            <v>26.4</v>
          </cell>
          <cell r="U29">
            <v>18</v>
          </cell>
          <cell r="V29">
            <v>0</v>
          </cell>
          <cell r="Y29">
            <v>80</v>
          </cell>
          <cell r="Z29">
            <v>0</v>
          </cell>
          <cell r="AA29">
            <v>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1678</v>
          </cell>
          <cell r="D30">
            <v>272</v>
          </cell>
          <cell r="E30">
            <v>984</v>
          </cell>
          <cell r="F30">
            <v>945</v>
          </cell>
          <cell r="G30">
            <v>1</v>
          </cell>
          <cell r="H30" t="e">
            <v>#N/A</v>
          </cell>
          <cell r="I30">
            <v>995</v>
          </cell>
          <cell r="J30">
            <v>-11</v>
          </cell>
          <cell r="K30">
            <v>780</v>
          </cell>
          <cell r="L30">
            <v>240</v>
          </cell>
          <cell r="M30">
            <v>360</v>
          </cell>
          <cell r="N30">
            <v>240</v>
          </cell>
          <cell r="O30">
            <v>196.8</v>
          </cell>
          <cell r="P30">
            <v>720</v>
          </cell>
          <cell r="Q30">
            <v>16.692073170731707</v>
          </cell>
          <cell r="R30">
            <v>4.8018292682926829</v>
          </cell>
          <cell r="S30">
            <v>173</v>
          </cell>
          <cell r="T30">
            <v>175.4</v>
          </cell>
          <cell r="U30">
            <v>248</v>
          </cell>
          <cell r="V30">
            <v>0</v>
          </cell>
          <cell r="Y30">
            <v>720</v>
          </cell>
          <cell r="Z30" t="e">
            <v>#N/A</v>
          </cell>
          <cell r="AA30">
            <v>90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-18</v>
          </cell>
          <cell r="D31">
            <v>576</v>
          </cell>
          <cell r="E31">
            <v>203</v>
          </cell>
          <cell r="F31">
            <v>338</v>
          </cell>
          <cell r="G31">
            <v>1</v>
          </cell>
          <cell r="H31" t="e">
            <v>#N/A</v>
          </cell>
          <cell r="I31">
            <v>218</v>
          </cell>
          <cell r="J31">
            <v>-15</v>
          </cell>
          <cell r="K31">
            <v>0</v>
          </cell>
          <cell r="L31">
            <v>80</v>
          </cell>
          <cell r="M31">
            <v>80</v>
          </cell>
          <cell r="N31">
            <v>80</v>
          </cell>
          <cell r="O31">
            <v>40.6</v>
          </cell>
          <cell r="P31">
            <v>80</v>
          </cell>
          <cell r="Q31">
            <v>16.206896551724139</v>
          </cell>
          <cell r="R31">
            <v>8.3251231527093594</v>
          </cell>
          <cell r="S31">
            <v>18.333333333333332</v>
          </cell>
          <cell r="T31">
            <v>48.2</v>
          </cell>
          <cell r="U31">
            <v>32</v>
          </cell>
          <cell r="V31">
            <v>0</v>
          </cell>
          <cell r="Y31">
            <v>80</v>
          </cell>
          <cell r="Z31" t="str">
            <v>увел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71</v>
          </cell>
          <cell r="D32">
            <v>2036</v>
          </cell>
          <cell r="E32">
            <v>1673</v>
          </cell>
          <cell r="F32">
            <v>409</v>
          </cell>
          <cell r="G32">
            <v>1</v>
          </cell>
          <cell r="H32">
            <v>150</v>
          </cell>
          <cell r="I32">
            <v>1691</v>
          </cell>
          <cell r="J32">
            <v>-18</v>
          </cell>
          <cell r="K32">
            <v>160</v>
          </cell>
          <cell r="L32">
            <v>200</v>
          </cell>
          <cell r="M32">
            <v>160</v>
          </cell>
          <cell r="N32">
            <v>80</v>
          </cell>
          <cell r="O32">
            <v>77</v>
          </cell>
          <cell r="P32">
            <v>280</v>
          </cell>
          <cell r="Q32">
            <v>16.740259740259742</v>
          </cell>
          <cell r="R32">
            <v>5.3116883116883118</v>
          </cell>
          <cell r="S32">
            <v>43</v>
          </cell>
          <cell r="T32">
            <v>77.2</v>
          </cell>
          <cell r="U32">
            <v>57</v>
          </cell>
          <cell r="V32">
            <v>1288</v>
          </cell>
          <cell r="Y32">
            <v>280</v>
          </cell>
          <cell r="Z32" t="str">
            <v>увел</v>
          </cell>
          <cell r="AA32">
            <v>35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1520</v>
          </cell>
          <cell r="D33">
            <v>848</v>
          </cell>
          <cell r="E33">
            <v>1427</v>
          </cell>
          <cell r="F33">
            <v>910</v>
          </cell>
          <cell r="G33">
            <v>1</v>
          </cell>
          <cell r="H33" t="e">
            <v>#N/A</v>
          </cell>
          <cell r="I33">
            <v>1393</v>
          </cell>
          <cell r="J33">
            <v>34</v>
          </cell>
          <cell r="K33">
            <v>1600</v>
          </cell>
          <cell r="L33">
            <v>20</v>
          </cell>
          <cell r="M33">
            <v>840</v>
          </cell>
          <cell r="N33">
            <v>320</v>
          </cell>
          <cell r="O33">
            <v>285.39999999999998</v>
          </cell>
          <cell r="P33">
            <v>960</v>
          </cell>
          <cell r="Q33">
            <v>16.29292221443588</v>
          </cell>
          <cell r="R33">
            <v>3.1885073580939034</v>
          </cell>
          <cell r="S33">
            <v>192.33333333333334</v>
          </cell>
          <cell r="T33">
            <v>214.2</v>
          </cell>
          <cell r="U33">
            <v>295</v>
          </cell>
          <cell r="V33">
            <v>0</v>
          </cell>
          <cell r="Y33">
            <v>960</v>
          </cell>
          <cell r="Z33" t="str">
            <v>яб</v>
          </cell>
          <cell r="AA33">
            <v>60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16</v>
          </cell>
          <cell r="D34">
            <v>374</v>
          </cell>
          <cell r="E34">
            <v>223</v>
          </cell>
          <cell r="F34">
            <v>156</v>
          </cell>
          <cell r="G34">
            <v>1</v>
          </cell>
          <cell r="H34" t="e">
            <v>#N/A</v>
          </cell>
          <cell r="I34">
            <v>257</v>
          </cell>
          <cell r="J34">
            <v>-34</v>
          </cell>
          <cell r="K34">
            <v>160</v>
          </cell>
          <cell r="L34">
            <v>120</v>
          </cell>
          <cell r="M34">
            <v>80</v>
          </cell>
          <cell r="N34">
            <v>80</v>
          </cell>
          <cell r="O34">
            <v>44.6</v>
          </cell>
          <cell r="P34">
            <v>160</v>
          </cell>
          <cell r="Q34">
            <v>16.95067264573991</v>
          </cell>
          <cell r="R34">
            <v>3.4977578475336322</v>
          </cell>
          <cell r="S34">
            <v>30</v>
          </cell>
          <cell r="T34">
            <v>36</v>
          </cell>
          <cell r="U34">
            <v>32</v>
          </cell>
          <cell r="V34">
            <v>0</v>
          </cell>
          <cell r="Y34">
            <v>160</v>
          </cell>
          <cell r="Z34">
            <v>0</v>
          </cell>
          <cell r="AA34">
            <v>20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434</v>
          </cell>
          <cell r="D35">
            <v>83</v>
          </cell>
          <cell r="E35">
            <v>325</v>
          </cell>
          <cell r="F35">
            <v>185</v>
          </cell>
          <cell r="G35">
            <v>1</v>
          </cell>
          <cell r="H35" t="e">
            <v>#N/A</v>
          </cell>
          <cell r="I35">
            <v>328</v>
          </cell>
          <cell r="J35">
            <v>-3</v>
          </cell>
          <cell r="K35">
            <v>320</v>
          </cell>
          <cell r="L35">
            <v>120</v>
          </cell>
          <cell r="M35">
            <v>240</v>
          </cell>
          <cell r="O35">
            <v>65</v>
          </cell>
          <cell r="P35">
            <v>240</v>
          </cell>
          <cell r="Q35">
            <v>17</v>
          </cell>
          <cell r="R35">
            <v>2.8461538461538463</v>
          </cell>
          <cell r="S35">
            <v>46</v>
          </cell>
          <cell r="T35">
            <v>45.8</v>
          </cell>
          <cell r="U35">
            <v>104</v>
          </cell>
          <cell r="V35">
            <v>0</v>
          </cell>
          <cell r="Y35">
            <v>240</v>
          </cell>
          <cell r="Z35" t="str">
            <v>увел</v>
          </cell>
          <cell r="AA35">
            <v>30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1484</v>
          </cell>
          <cell r="D36">
            <v>1448</v>
          </cell>
          <cell r="E36">
            <v>1434</v>
          </cell>
          <cell r="F36">
            <v>1409</v>
          </cell>
          <cell r="G36">
            <v>1</v>
          </cell>
          <cell r="H36">
            <v>150</v>
          </cell>
          <cell r="I36">
            <v>1514</v>
          </cell>
          <cell r="J36">
            <v>-80</v>
          </cell>
          <cell r="K36">
            <v>720</v>
          </cell>
          <cell r="L36">
            <v>1600</v>
          </cell>
          <cell r="M36">
            <v>800</v>
          </cell>
          <cell r="N36">
            <v>400</v>
          </cell>
          <cell r="O36">
            <v>286.8</v>
          </cell>
          <cell r="P36">
            <v>1000</v>
          </cell>
          <cell r="Q36">
            <v>20.672942817294281</v>
          </cell>
          <cell r="R36">
            <v>4.9128312412831239</v>
          </cell>
          <cell r="S36">
            <v>210.66666666666666</v>
          </cell>
          <cell r="T36">
            <v>258.60000000000002</v>
          </cell>
          <cell r="U36">
            <v>303</v>
          </cell>
          <cell r="V36">
            <v>0</v>
          </cell>
          <cell r="Y36">
            <v>1000</v>
          </cell>
          <cell r="Z36" t="str">
            <v>пуд1000</v>
          </cell>
          <cell r="AA36">
            <v>125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1468</v>
          </cell>
          <cell r="D37">
            <v>1977</v>
          </cell>
          <cell r="E37">
            <v>1295</v>
          </cell>
          <cell r="F37">
            <v>1452</v>
          </cell>
          <cell r="G37">
            <v>1</v>
          </cell>
          <cell r="H37">
            <v>150</v>
          </cell>
          <cell r="I37">
            <v>1089</v>
          </cell>
          <cell r="J37">
            <v>206</v>
          </cell>
          <cell r="K37">
            <v>640</v>
          </cell>
          <cell r="L37">
            <v>480</v>
          </cell>
          <cell r="M37">
            <v>640</v>
          </cell>
          <cell r="N37">
            <v>160</v>
          </cell>
          <cell r="O37">
            <v>259</v>
          </cell>
          <cell r="P37">
            <v>960</v>
          </cell>
          <cell r="Q37">
            <v>16.725868725868725</v>
          </cell>
          <cell r="R37">
            <v>5.6061776061776065</v>
          </cell>
          <cell r="S37">
            <v>155</v>
          </cell>
          <cell r="T37">
            <v>260.8</v>
          </cell>
          <cell r="U37">
            <v>208</v>
          </cell>
          <cell r="V37">
            <v>0</v>
          </cell>
          <cell r="Y37">
            <v>960</v>
          </cell>
          <cell r="Z37" t="str">
            <v>бонус</v>
          </cell>
          <cell r="AA37">
            <v>60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1970.3</v>
          </cell>
          <cell r="D38">
            <v>1345</v>
          </cell>
          <cell r="E38">
            <v>1590</v>
          </cell>
          <cell r="F38">
            <v>1650.3</v>
          </cell>
          <cell r="G38">
            <v>1</v>
          </cell>
          <cell r="H38">
            <v>150</v>
          </cell>
          <cell r="I38">
            <v>1665.011</v>
          </cell>
          <cell r="J38">
            <v>-75.010999999999967</v>
          </cell>
          <cell r="K38">
            <v>1250</v>
          </cell>
          <cell r="L38">
            <v>200</v>
          </cell>
          <cell r="M38">
            <v>650</v>
          </cell>
          <cell r="N38">
            <v>300</v>
          </cell>
          <cell r="O38">
            <v>318</v>
          </cell>
          <cell r="P38">
            <v>1100</v>
          </cell>
          <cell r="Q38">
            <v>16.195911949685534</v>
          </cell>
          <cell r="R38">
            <v>5.189622641509434</v>
          </cell>
          <cell r="S38">
            <v>251.66666666666666</v>
          </cell>
          <cell r="T38">
            <v>298</v>
          </cell>
          <cell r="U38">
            <v>260</v>
          </cell>
          <cell r="V38">
            <v>0</v>
          </cell>
          <cell r="Y38">
            <v>1100</v>
          </cell>
          <cell r="Z38">
            <v>0</v>
          </cell>
          <cell r="AA38">
            <v>220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3279</v>
          </cell>
          <cell r="D39">
            <v>1986</v>
          </cell>
          <cell r="E39">
            <v>2644</v>
          </cell>
          <cell r="F39">
            <v>2534</v>
          </cell>
          <cell r="G39" t="str">
            <v>пуд,яб</v>
          </cell>
          <cell r="H39">
            <v>150</v>
          </cell>
          <cell r="I39">
            <v>2698</v>
          </cell>
          <cell r="J39">
            <v>-54</v>
          </cell>
          <cell r="K39">
            <v>1680</v>
          </cell>
          <cell r="L39">
            <v>2000</v>
          </cell>
          <cell r="M39">
            <v>1000</v>
          </cell>
          <cell r="N39">
            <v>600</v>
          </cell>
          <cell r="O39">
            <v>528.79999999999995</v>
          </cell>
          <cell r="P39">
            <v>2000</v>
          </cell>
          <cell r="Q39">
            <v>18.559001512859307</v>
          </cell>
          <cell r="R39">
            <v>4.7919818456883512</v>
          </cell>
          <cell r="S39">
            <v>405.66666666666669</v>
          </cell>
          <cell r="T39">
            <v>487.4</v>
          </cell>
          <cell r="U39">
            <v>578</v>
          </cell>
          <cell r="V39">
            <v>0</v>
          </cell>
          <cell r="Y39">
            <v>2000</v>
          </cell>
          <cell r="Z39" t="str">
            <v>пуд1000</v>
          </cell>
          <cell r="AA39">
            <v>250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1058</v>
          </cell>
          <cell r="D40">
            <v>1432</v>
          </cell>
          <cell r="E40">
            <v>1118</v>
          </cell>
          <cell r="F40">
            <v>1328</v>
          </cell>
          <cell r="G40">
            <v>1</v>
          </cell>
          <cell r="H40">
            <v>150</v>
          </cell>
          <cell r="I40">
            <v>1146</v>
          </cell>
          <cell r="J40">
            <v>-28</v>
          </cell>
          <cell r="K40">
            <v>320</v>
          </cell>
          <cell r="L40">
            <v>480</v>
          </cell>
          <cell r="M40">
            <v>480</v>
          </cell>
          <cell r="N40">
            <v>240</v>
          </cell>
          <cell r="O40">
            <v>223.6</v>
          </cell>
          <cell r="P40">
            <v>960</v>
          </cell>
          <cell r="Q40">
            <v>17.0304114490161</v>
          </cell>
          <cell r="R40">
            <v>5.9391771019677995</v>
          </cell>
          <cell r="S40">
            <v>141.33333333333334</v>
          </cell>
          <cell r="T40">
            <v>222</v>
          </cell>
          <cell r="U40">
            <v>207</v>
          </cell>
          <cell r="V40">
            <v>0</v>
          </cell>
          <cell r="Y40">
            <v>960</v>
          </cell>
          <cell r="Z40">
            <v>0</v>
          </cell>
          <cell r="AA40">
            <v>60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22</v>
          </cell>
          <cell r="D41">
            <v>1</v>
          </cell>
          <cell r="E41">
            <v>15</v>
          </cell>
          <cell r="F41">
            <v>7</v>
          </cell>
          <cell r="G41">
            <v>1</v>
          </cell>
          <cell r="H41" t="e">
            <v>#N/A</v>
          </cell>
          <cell r="I41">
            <v>16</v>
          </cell>
          <cell r="J41">
            <v>-1</v>
          </cell>
          <cell r="K41">
            <v>40</v>
          </cell>
          <cell r="O41">
            <v>3</v>
          </cell>
          <cell r="Q41">
            <v>15.666666666666666</v>
          </cell>
          <cell r="R41">
            <v>2.3333333333333335</v>
          </cell>
          <cell r="S41">
            <v>1.6666666666666667</v>
          </cell>
          <cell r="T41">
            <v>1.4</v>
          </cell>
          <cell r="U41">
            <v>2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244</v>
          </cell>
          <cell r="D42">
            <v>86</v>
          </cell>
          <cell r="E42">
            <v>161</v>
          </cell>
          <cell r="F42">
            <v>160</v>
          </cell>
          <cell r="G42">
            <v>1</v>
          </cell>
          <cell r="H42" t="e">
            <v>#N/A</v>
          </cell>
          <cell r="I42">
            <v>166</v>
          </cell>
          <cell r="J42">
            <v>-5</v>
          </cell>
          <cell r="K42">
            <v>120</v>
          </cell>
          <cell r="L42">
            <v>40</v>
          </cell>
          <cell r="M42">
            <v>80</v>
          </cell>
          <cell r="N42">
            <v>40</v>
          </cell>
          <cell r="O42">
            <v>32.200000000000003</v>
          </cell>
          <cell r="P42">
            <v>120</v>
          </cell>
          <cell r="Q42">
            <v>17.391304347826086</v>
          </cell>
          <cell r="R42">
            <v>4.9689440993788816</v>
          </cell>
          <cell r="S42">
            <v>23.666666666666668</v>
          </cell>
          <cell r="T42">
            <v>29.2</v>
          </cell>
          <cell r="U42">
            <v>16</v>
          </cell>
          <cell r="V42">
            <v>0</v>
          </cell>
          <cell r="Y42">
            <v>120</v>
          </cell>
          <cell r="Z42" t="str">
            <v>зв?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1564</v>
          </cell>
          <cell r="D43">
            <v>1133</v>
          </cell>
          <cell r="E43">
            <v>1288</v>
          </cell>
          <cell r="F43">
            <v>1379</v>
          </cell>
          <cell r="G43">
            <v>1</v>
          </cell>
          <cell r="H43" t="e">
            <v>#N/A</v>
          </cell>
          <cell r="I43">
            <v>1268</v>
          </cell>
          <cell r="J43">
            <v>20</v>
          </cell>
          <cell r="K43">
            <v>720</v>
          </cell>
          <cell r="L43">
            <v>440</v>
          </cell>
          <cell r="M43">
            <v>480</v>
          </cell>
          <cell r="N43">
            <v>280</v>
          </cell>
          <cell r="O43">
            <v>257.60000000000002</v>
          </cell>
          <cell r="P43">
            <v>960</v>
          </cell>
          <cell r="Q43">
            <v>16.533385093167702</v>
          </cell>
          <cell r="R43">
            <v>5.3532608695652169</v>
          </cell>
          <cell r="S43">
            <v>197</v>
          </cell>
          <cell r="T43">
            <v>242.2</v>
          </cell>
          <cell r="U43">
            <v>197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1978</v>
          </cell>
          <cell r="D44">
            <v>545</v>
          </cell>
          <cell r="E44">
            <v>632</v>
          </cell>
          <cell r="F44">
            <v>730</v>
          </cell>
          <cell r="G44">
            <v>1</v>
          </cell>
          <cell r="H44">
            <v>180</v>
          </cell>
          <cell r="I44">
            <v>254</v>
          </cell>
          <cell r="J44">
            <v>378</v>
          </cell>
          <cell r="K44">
            <v>160</v>
          </cell>
          <cell r="L44">
            <v>360</v>
          </cell>
          <cell r="M44">
            <v>240</v>
          </cell>
          <cell r="N44">
            <v>120</v>
          </cell>
          <cell r="O44">
            <v>126.4</v>
          </cell>
          <cell r="P44">
            <v>480</v>
          </cell>
          <cell r="Q44">
            <v>16.534810126582279</v>
          </cell>
          <cell r="R44">
            <v>5.7753164556962027</v>
          </cell>
          <cell r="S44">
            <v>86</v>
          </cell>
          <cell r="T44">
            <v>123</v>
          </cell>
          <cell r="U44">
            <v>15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D45">
            <v>83</v>
          </cell>
          <cell r="E45">
            <v>7</v>
          </cell>
          <cell r="F45">
            <v>73</v>
          </cell>
          <cell r="G45">
            <v>1</v>
          </cell>
          <cell r="H45" t="e">
            <v>#N/A</v>
          </cell>
          <cell r="I45">
            <v>16</v>
          </cell>
          <cell r="J45">
            <v>-9</v>
          </cell>
          <cell r="K45">
            <v>0</v>
          </cell>
          <cell r="O45">
            <v>1.4</v>
          </cell>
          <cell r="Q45">
            <v>52.142857142857146</v>
          </cell>
          <cell r="R45">
            <v>52.142857142857146</v>
          </cell>
          <cell r="S45">
            <v>1.6666666666666667</v>
          </cell>
          <cell r="T45">
            <v>5.8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0.43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295</v>
          </cell>
          <cell r="D46">
            <v>945</v>
          </cell>
          <cell r="E46">
            <v>460</v>
          </cell>
          <cell r="F46">
            <v>750</v>
          </cell>
          <cell r="G46">
            <v>1</v>
          </cell>
          <cell r="H46">
            <v>90</v>
          </cell>
          <cell r="I46">
            <v>495</v>
          </cell>
          <cell r="J46">
            <v>-35</v>
          </cell>
          <cell r="K46">
            <v>0</v>
          </cell>
          <cell r="L46">
            <v>160</v>
          </cell>
          <cell r="M46">
            <v>180</v>
          </cell>
          <cell r="N46">
            <v>100</v>
          </cell>
          <cell r="O46">
            <v>92</v>
          </cell>
          <cell r="P46">
            <v>300</v>
          </cell>
          <cell r="Q46">
            <v>16.195652173913043</v>
          </cell>
          <cell r="R46">
            <v>8.1521739130434785</v>
          </cell>
          <cell r="S46">
            <v>70</v>
          </cell>
          <cell r="T46">
            <v>111</v>
          </cell>
          <cell r="U46">
            <v>105</v>
          </cell>
          <cell r="V46">
            <v>0</v>
          </cell>
          <cell r="Y46">
            <v>300</v>
          </cell>
          <cell r="Z46" t="e">
            <v>#N/A</v>
          </cell>
          <cell r="AA46">
            <v>60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657</v>
          </cell>
          <cell r="D47">
            <v>952</v>
          </cell>
          <cell r="E47">
            <v>616</v>
          </cell>
          <cell r="F47">
            <v>946</v>
          </cell>
          <cell r="G47">
            <v>1</v>
          </cell>
          <cell r="H47">
            <v>120</v>
          </cell>
          <cell r="I47">
            <v>654</v>
          </cell>
          <cell r="J47">
            <v>-38</v>
          </cell>
          <cell r="K47">
            <v>0</v>
          </cell>
          <cell r="L47">
            <v>250</v>
          </cell>
          <cell r="M47">
            <v>260</v>
          </cell>
          <cell r="N47">
            <v>120</v>
          </cell>
          <cell r="O47">
            <v>123.2</v>
          </cell>
          <cell r="P47">
            <v>450</v>
          </cell>
          <cell r="Q47">
            <v>16.444805194805195</v>
          </cell>
          <cell r="R47">
            <v>7.6785714285714288</v>
          </cell>
          <cell r="S47">
            <v>95</v>
          </cell>
          <cell r="T47">
            <v>127</v>
          </cell>
          <cell r="U47">
            <v>121</v>
          </cell>
          <cell r="V47">
            <v>0</v>
          </cell>
          <cell r="Y47">
            <v>450</v>
          </cell>
          <cell r="Z47">
            <v>0</v>
          </cell>
          <cell r="AA47">
            <v>90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994</v>
          </cell>
          <cell r="D48">
            <v>6</v>
          </cell>
          <cell r="E48">
            <v>355</v>
          </cell>
          <cell r="F48">
            <v>641</v>
          </cell>
          <cell r="G48">
            <v>1</v>
          </cell>
          <cell r="H48">
            <v>180</v>
          </cell>
          <cell r="I48">
            <v>359</v>
          </cell>
          <cell r="J48">
            <v>-4</v>
          </cell>
          <cell r="K48">
            <v>0</v>
          </cell>
          <cell r="L48">
            <v>80</v>
          </cell>
          <cell r="M48">
            <v>120</v>
          </cell>
          <cell r="N48">
            <v>80</v>
          </cell>
          <cell r="O48">
            <v>71</v>
          </cell>
          <cell r="P48">
            <v>240</v>
          </cell>
          <cell r="Q48">
            <v>16.35211267605634</v>
          </cell>
          <cell r="R48">
            <v>9.0281690140845079</v>
          </cell>
          <cell r="S48">
            <v>57</v>
          </cell>
          <cell r="T48">
            <v>64.2</v>
          </cell>
          <cell r="U48">
            <v>86</v>
          </cell>
          <cell r="V48">
            <v>0</v>
          </cell>
          <cell r="Y48">
            <v>240</v>
          </cell>
          <cell r="Z48" t="str">
            <v>яб</v>
          </cell>
          <cell r="AA48">
            <v>30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60.48</v>
          </cell>
          <cell r="E51">
            <v>9</v>
          </cell>
          <cell r="F51">
            <v>49</v>
          </cell>
          <cell r="G51">
            <v>0</v>
          </cell>
          <cell r="H51" t="e">
            <v>#N/A</v>
          </cell>
          <cell r="I51">
            <v>4.4800000000000004</v>
          </cell>
          <cell r="J51">
            <v>4.5199999999999996</v>
          </cell>
          <cell r="K51">
            <v>0</v>
          </cell>
          <cell r="O51">
            <v>1.8</v>
          </cell>
          <cell r="Q51">
            <v>27.222222222222221</v>
          </cell>
          <cell r="R51">
            <v>27.222222222222221</v>
          </cell>
          <cell r="S51">
            <v>1.4666666666666668</v>
          </cell>
          <cell r="T51">
            <v>1.8839999999999999</v>
          </cell>
          <cell r="U51">
            <v>4.4800000000000004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E52">
            <v>21</v>
          </cell>
          <cell r="F52">
            <v>3</v>
          </cell>
          <cell r="G52">
            <v>1</v>
          </cell>
          <cell r="H52" t="e">
            <v>#N/A</v>
          </cell>
          <cell r="I52">
            <v>21.02</v>
          </cell>
          <cell r="J52">
            <v>-1.9999999999999574E-2</v>
          </cell>
          <cell r="K52">
            <v>30</v>
          </cell>
          <cell r="L52">
            <v>30</v>
          </cell>
          <cell r="O52">
            <v>4.2</v>
          </cell>
          <cell r="P52">
            <v>30</v>
          </cell>
          <cell r="Q52">
            <v>22.142857142857142</v>
          </cell>
          <cell r="R52">
            <v>0.7142857142857143</v>
          </cell>
          <cell r="S52">
            <v>0</v>
          </cell>
          <cell r="T52">
            <v>1.8</v>
          </cell>
          <cell r="U52">
            <v>3</v>
          </cell>
          <cell r="V52">
            <v>0</v>
          </cell>
          <cell r="Y52">
            <v>30</v>
          </cell>
          <cell r="Z52" t="e">
            <v>#N/A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50</v>
          </cell>
          <cell r="D53">
            <v>80</v>
          </cell>
          <cell r="E53">
            <v>90</v>
          </cell>
          <cell r="F53">
            <v>40</v>
          </cell>
          <cell r="G53">
            <v>1</v>
          </cell>
          <cell r="H53">
            <v>180</v>
          </cell>
          <cell r="I53">
            <v>90</v>
          </cell>
          <cell r="J53">
            <v>0</v>
          </cell>
          <cell r="K53">
            <v>70</v>
          </cell>
          <cell r="L53">
            <v>70</v>
          </cell>
          <cell r="M53">
            <v>40</v>
          </cell>
          <cell r="N53">
            <v>30</v>
          </cell>
          <cell r="O53">
            <v>18</v>
          </cell>
          <cell r="P53">
            <v>50</v>
          </cell>
          <cell r="Q53">
            <v>16.666666666666668</v>
          </cell>
          <cell r="R53">
            <v>2.2222222222222223</v>
          </cell>
          <cell r="S53">
            <v>8.3333333333333339</v>
          </cell>
          <cell r="T53">
            <v>13</v>
          </cell>
          <cell r="U53">
            <v>20</v>
          </cell>
          <cell r="V53">
            <v>0</v>
          </cell>
          <cell r="Y53">
            <v>50</v>
          </cell>
          <cell r="Z53" t="e">
            <v>#N/A</v>
          </cell>
          <cell r="AA53">
            <v>10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1656</v>
          </cell>
          <cell r="D54">
            <v>2918</v>
          </cell>
          <cell r="E54">
            <v>2690</v>
          </cell>
          <cell r="F54">
            <v>1851</v>
          </cell>
          <cell r="G54" t="str">
            <v>пуд,яб</v>
          </cell>
          <cell r="H54">
            <v>180</v>
          </cell>
          <cell r="I54">
            <v>2700</v>
          </cell>
          <cell r="J54">
            <v>-10</v>
          </cell>
          <cell r="K54">
            <v>1680</v>
          </cell>
          <cell r="L54">
            <v>480</v>
          </cell>
          <cell r="M54">
            <v>840</v>
          </cell>
          <cell r="N54">
            <v>420</v>
          </cell>
          <cell r="O54">
            <v>408.4</v>
          </cell>
          <cell r="P54">
            <v>1500</v>
          </cell>
          <cell r="Q54">
            <v>16.579333986287953</v>
          </cell>
          <cell r="R54">
            <v>4.5323212536728699</v>
          </cell>
          <cell r="S54">
            <v>245</v>
          </cell>
          <cell r="T54">
            <v>355.8</v>
          </cell>
          <cell r="U54">
            <v>355</v>
          </cell>
          <cell r="V54">
            <v>648</v>
          </cell>
          <cell r="Y54">
            <v>1500</v>
          </cell>
          <cell r="Z54" t="str">
            <v>яб</v>
          </cell>
          <cell r="AA54">
            <v>125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176</v>
          </cell>
          <cell r="D55">
            <v>197</v>
          </cell>
          <cell r="E55">
            <v>160</v>
          </cell>
          <cell r="F55">
            <v>201</v>
          </cell>
          <cell r="G55">
            <v>1</v>
          </cell>
          <cell r="H55">
            <v>180</v>
          </cell>
          <cell r="I55">
            <v>170</v>
          </cell>
          <cell r="J55">
            <v>-10</v>
          </cell>
          <cell r="K55">
            <v>120</v>
          </cell>
          <cell r="M55">
            <v>60</v>
          </cell>
          <cell r="N55">
            <v>60</v>
          </cell>
          <cell r="O55">
            <v>32</v>
          </cell>
          <cell r="P55">
            <v>120</v>
          </cell>
          <cell r="Q55">
            <v>17.53125</v>
          </cell>
          <cell r="R55">
            <v>6.28125</v>
          </cell>
          <cell r="S55">
            <v>20.333333333333332</v>
          </cell>
          <cell r="T55">
            <v>32.4</v>
          </cell>
          <cell r="U55">
            <v>15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257</v>
          </cell>
          <cell r="D56">
            <v>196</v>
          </cell>
          <cell r="E56">
            <v>191</v>
          </cell>
          <cell r="F56">
            <v>252</v>
          </cell>
          <cell r="G56">
            <v>1</v>
          </cell>
          <cell r="H56">
            <v>180</v>
          </cell>
          <cell r="I56">
            <v>201</v>
          </cell>
          <cell r="J56">
            <v>-10</v>
          </cell>
          <cell r="K56">
            <v>120</v>
          </cell>
          <cell r="M56">
            <v>60</v>
          </cell>
          <cell r="N56">
            <v>60</v>
          </cell>
          <cell r="O56">
            <v>38.200000000000003</v>
          </cell>
          <cell r="P56">
            <v>120</v>
          </cell>
          <cell r="Q56">
            <v>16.02094240837696</v>
          </cell>
          <cell r="R56">
            <v>6.5968586387434547</v>
          </cell>
          <cell r="S56">
            <v>26.666666666666668</v>
          </cell>
          <cell r="T56">
            <v>36.200000000000003</v>
          </cell>
          <cell r="U56">
            <v>12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19.8</v>
          </cell>
          <cell r="D57">
            <v>32.4</v>
          </cell>
          <cell r="E57">
            <v>9</v>
          </cell>
          <cell r="F57">
            <v>43.2</v>
          </cell>
          <cell r="G57">
            <v>1</v>
          </cell>
          <cell r="H57" t="e">
            <v>#N/A</v>
          </cell>
          <cell r="I57">
            <v>9</v>
          </cell>
          <cell r="J57">
            <v>0</v>
          </cell>
          <cell r="K57">
            <v>0</v>
          </cell>
          <cell r="O57">
            <v>1.8</v>
          </cell>
          <cell r="Q57">
            <v>24</v>
          </cell>
          <cell r="R57">
            <v>24</v>
          </cell>
          <cell r="S57">
            <v>0</v>
          </cell>
          <cell r="T57">
            <v>3.2399999999999998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50</v>
          </cell>
          <cell r="D58">
            <v>101</v>
          </cell>
          <cell r="E58">
            <v>65</v>
          </cell>
          <cell r="F58">
            <v>75</v>
          </cell>
          <cell r="G58">
            <v>1</v>
          </cell>
          <cell r="H58">
            <v>365</v>
          </cell>
          <cell r="I58">
            <v>84</v>
          </cell>
          <cell r="J58">
            <v>-19</v>
          </cell>
          <cell r="K58">
            <v>30</v>
          </cell>
          <cell r="L58">
            <v>30</v>
          </cell>
          <cell r="M58">
            <v>30</v>
          </cell>
          <cell r="N58">
            <v>30</v>
          </cell>
          <cell r="O58">
            <v>13</v>
          </cell>
          <cell r="P58">
            <v>30</v>
          </cell>
          <cell r="Q58">
            <v>17.307692307692307</v>
          </cell>
          <cell r="R58">
            <v>5.7692307692307692</v>
          </cell>
          <cell r="S58">
            <v>6</v>
          </cell>
          <cell r="T58">
            <v>12.4</v>
          </cell>
          <cell r="U58">
            <v>17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234</v>
          </cell>
          <cell r="D59">
            <v>300</v>
          </cell>
          <cell r="E59">
            <v>368</v>
          </cell>
          <cell r="F59">
            <v>146</v>
          </cell>
          <cell r="G59">
            <v>1</v>
          </cell>
          <cell r="H59">
            <v>365</v>
          </cell>
          <cell r="I59">
            <v>384</v>
          </cell>
          <cell r="J59">
            <v>-16</v>
          </cell>
          <cell r="K59">
            <v>480</v>
          </cell>
          <cell r="L59">
            <v>120</v>
          </cell>
          <cell r="M59">
            <v>120</v>
          </cell>
          <cell r="N59">
            <v>90</v>
          </cell>
          <cell r="O59">
            <v>73.599999999999994</v>
          </cell>
          <cell r="P59">
            <v>240</v>
          </cell>
          <cell r="Q59">
            <v>16.25</v>
          </cell>
          <cell r="R59">
            <v>1.9836956521739133</v>
          </cell>
          <cell r="S59">
            <v>30.666666666666668</v>
          </cell>
          <cell r="T59">
            <v>46.6</v>
          </cell>
          <cell r="U59">
            <v>56</v>
          </cell>
          <cell r="V59">
            <v>0</v>
          </cell>
          <cell r="Y59">
            <v>240</v>
          </cell>
          <cell r="Z59">
            <v>0</v>
          </cell>
          <cell r="AA59">
            <v>40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51</v>
          </cell>
          <cell r="D60">
            <v>295</v>
          </cell>
          <cell r="E60">
            <v>169</v>
          </cell>
          <cell r="F60">
            <v>163</v>
          </cell>
          <cell r="G60">
            <v>1</v>
          </cell>
          <cell r="H60">
            <v>180</v>
          </cell>
          <cell r="I60">
            <v>183</v>
          </cell>
          <cell r="J60">
            <v>-14</v>
          </cell>
          <cell r="K60">
            <v>140</v>
          </cell>
          <cell r="L60">
            <v>70</v>
          </cell>
          <cell r="M60">
            <v>140</v>
          </cell>
          <cell r="O60">
            <v>33.799999999999997</v>
          </cell>
          <cell r="P60">
            <v>140</v>
          </cell>
          <cell r="Q60">
            <v>19.319526627218938</v>
          </cell>
          <cell r="R60">
            <v>4.8224852071005921</v>
          </cell>
          <cell r="S60">
            <v>14.333333333333334</v>
          </cell>
          <cell r="T60">
            <v>28.6</v>
          </cell>
          <cell r="U60">
            <v>19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3271</v>
          </cell>
          <cell r="D61">
            <v>2035</v>
          </cell>
          <cell r="E61">
            <v>3167</v>
          </cell>
          <cell r="F61">
            <v>2094</v>
          </cell>
          <cell r="G61">
            <v>1</v>
          </cell>
          <cell r="H61">
            <v>180</v>
          </cell>
          <cell r="I61">
            <v>3200</v>
          </cell>
          <cell r="J61">
            <v>-33</v>
          </cell>
          <cell r="K61">
            <v>1800</v>
          </cell>
          <cell r="L61">
            <v>840</v>
          </cell>
          <cell r="M61">
            <v>960</v>
          </cell>
          <cell r="N61">
            <v>480</v>
          </cell>
          <cell r="O61">
            <v>484.6</v>
          </cell>
          <cell r="P61">
            <v>1800</v>
          </cell>
          <cell r="Q61">
            <v>16.454808089145686</v>
          </cell>
          <cell r="R61">
            <v>4.321089558398679</v>
          </cell>
          <cell r="S61">
            <v>378</v>
          </cell>
          <cell r="T61">
            <v>406.6</v>
          </cell>
          <cell r="U61">
            <v>526</v>
          </cell>
          <cell r="V61">
            <v>744</v>
          </cell>
          <cell r="Y61">
            <v>1800</v>
          </cell>
          <cell r="Z61">
            <v>0</v>
          </cell>
          <cell r="AA61">
            <v>150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3502</v>
          </cell>
          <cell r="D62">
            <v>2949</v>
          </cell>
          <cell r="E62">
            <v>3771</v>
          </cell>
          <cell r="F62">
            <v>2635</v>
          </cell>
          <cell r="G62">
            <v>1</v>
          </cell>
          <cell r="H62">
            <v>180</v>
          </cell>
          <cell r="I62">
            <v>3773</v>
          </cell>
          <cell r="J62">
            <v>-2</v>
          </cell>
          <cell r="K62">
            <v>1500</v>
          </cell>
          <cell r="L62">
            <v>960</v>
          </cell>
          <cell r="M62">
            <v>1020</v>
          </cell>
          <cell r="N62">
            <v>480</v>
          </cell>
          <cell r="O62">
            <v>519</v>
          </cell>
          <cell r="P62">
            <v>1800</v>
          </cell>
          <cell r="Q62">
            <v>16.175337186897881</v>
          </cell>
          <cell r="R62">
            <v>5.0770712909441231</v>
          </cell>
          <cell r="S62">
            <v>414.33333333333331</v>
          </cell>
          <cell r="T62">
            <v>470.2</v>
          </cell>
          <cell r="U62">
            <v>581</v>
          </cell>
          <cell r="V62">
            <v>1176</v>
          </cell>
          <cell r="Y62">
            <v>1800</v>
          </cell>
          <cell r="Z62">
            <v>0</v>
          </cell>
          <cell r="AA62">
            <v>150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8.1</v>
          </cell>
          <cell r="E63">
            <v>3.7</v>
          </cell>
          <cell r="F63">
            <v>4.4000000000000004</v>
          </cell>
          <cell r="G63">
            <v>1</v>
          </cell>
          <cell r="H63" t="e">
            <v>#N/A</v>
          </cell>
          <cell r="I63">
            <v>3.7</v>
          </cell>
          <cell r="J63">
            <v>0</v>
          </cell>
          <cell r="K63">
            <v>10</v>
          </cell>
          <cell r="O63">
            <v>0.74</v>
          </cell>
          <cell r="Q63">
            <v>19.45945945945946</v>
          </cell>
          <cell r="R63">
            <v>5.9459459459459465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315</v>
          </cell>
          <cell r="D64">
            <v>750</v>
          </cell>
          <cell r="E64">
            <v>500</v>
          </cell>
          <cell r="F64">
            <v>545</v>
          </cell>
          <cell r="G64">
            <v>1</v>
          </cell>
          <cell r="H64" t="e">
            <v>#N/A</v>
          </cell>
          <cell r="I64">
            <v>517.70000000000005</v>
          </cell>
          <cell r="J64">
            <v>-17.700000000000045</v>
          </cell>
          <cell r="K64">
            <v>230</v>
          </cell>
          <cell r="L64">
            <v>200</v>
          </cell>
          <cell r="M64">
            <v>200</v>
          </cell>
          <cell r="N64">
            <v>100</v>
          </cell>
          <cell r="O64">
            <v>100</v>
          </cell>
          <cell r="P64">
            <v>400</v>
          </cell>
          <cell r="Q64">
            <v>16.75</v>
          </cell>
          <cell r="R64">
            <v>5.45</v>
          </cell>
          <cell r="S64">
            <v>60</v>
          </cell>
          <cell r="T64">
            <v>93</v>
          </cell>
          <cell r="U64">
            <v>85</v>
          </cell>
          <cell r="V64">
            <v>0</v>
          </cell>
          <cell r="Y64">
            <v>400</v>
          </cell>
          <cell r="Z64" t="e">
            <v>#N/A</v>
          </cell>
          <cell r="AA64">
            <v>80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31.01.2024 - 31.01.2024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150.577</v>
          </cell>
        </row>
        <row r="8">
          <cell r="A8" t="str">
            <v xml:space="preserve"> 014  Сардельки Вязанка Стародворские, СЕМЕЙНАЯ УПАКОВКА, ВЕС, ТМ Стародворские колбасы</v>
          </cell>
          <cell r="D8">
            <v>2.4319999999999999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64.763999999999996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297.077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</v>
          </cell>
        </row>
        <row r="21">
          <cell r="A21" t="str">
            <v xml:space="preserve"> 068  Колбаса Особая ТМ Особый рецепт, 0,5 кг, ПОКОМ</v>
          </cell>
          <cell r="D21">
            <v>17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096  Сосиски Баварские,  0.42кг,ПОКОМ</v>
          </cell>
          <cell r="D25">
            <v>-4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288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98.718000000000004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1101.288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73.965000000000003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206.43700000000001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40.125999999999998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1605.5619999999999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51.070999999999998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18.527000000000001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110.497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526.07899999999995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810.61699999999996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72.024000000000001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79.98</v>
          </cell>
        </row>
        <row r="42">
          <cell r="A42" t="str">
            <v xml:space="preserve"> 240  Колбаса Салями охотничья, ВЕС. ПОКОМ</v>
          </cell>
          <cell r="D42">
            <v>4.91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156.708</v>
          </cell>
        </row>
        <row r="44">
          <cell r="A44" t="str">
            <v xml:space="preserve"> 243  Колбаса Сервелат Зернистый, ВЕС.  ПОКОМ</v>
          </cell>
          <cell r="D44">
            <v>20.443999999999999</v>
          </cell>
        </row>
        <row r="45">
          <cell r="A45" t="str">
            <v xml:space="preserve"> 247  Сардельки Нежные, ВЕС.  ПОКОМ</v>
          </cell>
          <cell r="D45">
            <v>24.358000000000001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30.43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175.63800000000001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9.51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17.634</v>
          </cell>
        </row>
        <row r="50">
          <cell r="A50" t="str">
            <v xml:space="preserve"> 263  Шпикачки Стародворские, ВЕС.  ПОКОМ</v>
          </cell>
          <cell r="D50">
            <v>24.88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32.270000000000003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15.698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32.436999999999998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657</v>
          </cell>
        </row>
        <row r="57">
          <cell r="A57" t="str">
            <v xml:space="preserve"> 283  Сосиски Сочинки, ВЕС, ТМ Стародворье ПОКОМ</v>
          </cell>
          <cell r="D57">
            <v>92.578999999999994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44.207999999999998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355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712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12.134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13.545999999999999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177.958</v>
          </cell>
        </row>
        <row r="71">
          <cell r="A71" t="str">
            <v xml:space="preserve"> 316  Колбаса Нежная ТМ Зареченские ВЕС  ПОКОМ</v>
          </cell>
          <cell r="D71">
            <v>24.138000000000002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3.7029999999999998</v>
          </cell>
        </row>
        <row r="73">
          <cell r="A73" t="str">
            <v xml:space="preserve"> 318  Сосиски Датские ТМ Зареченские, ВЕС  ПОКОМ</v>
          </cell>
          <cell r="D73">
            <v>432.59500000000003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572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132.29900000000001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3.008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83</v>
          </cell>
        </row>
        <row r="82">
          <cell r="A82" t="str">
            <v xml:space="preserve"> 335  Колбаса Сливушка ТМ Вязанка. ВЕС.  ПОКОМ </v>
          </cell>
          <cell r="D82">
            <v>31.495999999999999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455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491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78.822000000000003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71.731999999999999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167.9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105.363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7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8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33.033999999999999</v>
          </cell>
        </row>
        <row r="93">
          <cell r="A93" t="str">
            <v xml:space="preserve"> 372  Ветчина Сочинка ТМ Стародворье. ВЕС ПОКОМ</v>
          </cell>
          <cell r="D93">
            <v>2.6779999999999999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28.023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45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45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97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6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580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1101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94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9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47</v>
          </cell>
        </row>
        <row r="110">
          <cell r="A110" t="str">
            <v>3215 ВЕТЧ.МЯСНАЯ Папа может п/о 0.4кг 8шт.    ОСТАНКИНО</v>
          </cell>
          <cell r="D110">
            <v>32</v>
          </cell>
        </row>
        <row r="111">
          <cell r="A111" t="str">
            <v>3297 СЫТНЫЕ Папа может сар б/о мгс 1*3 СНГ  ОСТАНКИНО</v>
          </cell>
          <cell r="D111">
            <v>29.085000000000001</v>
          </cell>
        </row>
        <row r="112">
          <cell r="A112" t="str">
            <v>3812 СОЧНЫЕ сос п/о мгс 2*2  ОСТАНКИНО</v>
          </cell>
          <cell r="D112">
            <v>313.928</v>
          </cell>
        </row>
        <row r="113">
          <cell r="A113" t="str">
            <v>4063 МЯСНАЯ Папа может вар п/о_Л   ОСТАНКИНО</v>
          </cell>
          <cell r="D113">
            <v>453.23200000000003</v>
          </cell>
        </row>
        <row r="114">
          <cell r="A114" t="str">
            <v>4117 ЭКСТРА Папа может с/к в/у_Л   ОСТАНКИНО</v>
          </cell>
          <cell r="D114">
            <v>5.2450000000000001</v>
          </cell>
        </row>
        <row r="115">
          <cell r="A115" t="str">
            <v>4342 Салями Финская п/к в/у ОСТАНКИНО</v>
          </cell>
          <cell r="D115">
            <v>307.48599999999999</v>
          </cell>
        </row>
        <row r="116">
          <cell r="A116" t="str">
            <v>4574 Мясная со шпиком Папа может вар п/о ОСТАНКИНО</v>
          </cell>
          <cell r="D116">
            <v>10.802</v>
          </cell>
        </row>
        <row r="117">
          <cell r="A117" t="str">
            <v>4813 ФИЛЕЙНАЯ Папа может вар п/о_Л   ОСТАНКИНО</v>
          </cell>
          <cell r="D117">
            <v>105.191</v>
          </cell>
        </row>
        <row r="118">
          <cell r="A118" t="str">
            <v>4993 САЛЯМИ ИТАЛЬЯНСКАЯ с/к в/у 1/250*8_120c ОСТАНКИНО</v>
          </cell>
          <cell r="D118">
            <v>84</v>
          </cell>
        </row>
        <row r="119">
          <cell r="A119" t="str">
            <v>5247 РУССКАЯ ПРЕМИУМ вар б/о мгс_30с ОСТАНКИНО</v>
          </cell>
          <cell r="D119">
            <v>11.824</v>
          </cell>
        </row>
        <row r="120">
          <cell r="A120" t="str">
            <v>5336 ОСОБАЯ вар п/о  ОСТАНКИНО</v>
          </cell>
          <cell r="D120">
            <v>39.268999999999998</v>
          </cell>
        </row>
        <row r="121">
          <cell r="A121" t="str">
            <v>5337 ОСОБАЯ СО ШПИКОМ вар п/о  ОСТАНКИНО</v>
          </cell>
          <cell r="D121">
            <v>17.172999999999998</v>
          </cell>
        </row>
        <row r="122">
          <cell r="A122" t="str">
            <v>5341 СЕРВЕЛАТ ОХОТНИЧИЙ в/к в/у  ОСТАНКИНО</v>
          </cell>
          <cell r="D122">
            <v>79.162999999999997</v>
          </cell>
        </row>
        <row r="123">
          <cell r="A123" t="str">
            <v>5483 ЭКСТРА Папа может с/к в/у 1/250 8шт.   ОСТАНКИНО</v>
          </cell>
          <cell r="D123">
            <v>181</v>
          </cell>
        </row>
        <row r="124">
          <cell r="A124" t="str">
            <v>5544 Сервелат Финский в/к в/у_45с НОВАЯ ОСТАНКИНО</v>
          </cell>
          <cell r="D124">
            <v>192.11099999999999</v>
          </cell>
        </row>
        <row r="125">
          <cell r="A125" t="str">
            <v>5682 САЛЯМИ МЕЛКОЗЕРНЕНАЯ с/к в/у 1/120_60с   ОСТАНКИНО</v>
          </cell>
          <cell r="D125">
            <v>407</v>
          </cell>
        </row>
        <row r="126">
          <cell r="A126" t="str">
            <v>5706 АРОМАТНАЯ Папа может с/к в/у 1/250 8шт.  ОСТАНКИНО</v>
          </cell>
          <cell r="D126">
            <v>169</v>
          </cell>
        </row>
        <row r="127">
          <cell r="A127" t="str">
            <v>5708 ПОСОЛЬСКАЯ Папа может с/к в/у ОСТАНКИНО</v>
          </cell>
          <cell r="D127">
            <v>9.8360000000000003</v>
          </cell>
        </row>
        <row r="128">
          <cell r="A128" t="str">
            <v>5820 СЛИВОЧНЫЕ Папа может сос п/о мгс 2*2_45с   ОСТАНКИНО</v>
          </cell>
          <cell r="D128">
            <v>18.367999999999999</v>
          </cell>
        </row>
        <row r="129">
          <cell r="A129" t="str">
            <v>5851 ЭКСТРА Папа может вар п/о   ОСТАНКИНО</v>
          </cell>
          <cell r="D129">
            <v>100.831</v>
          </cell>
        </row>
        <row r="130">
          <cell r="A130" t="str">
            <v>5931 ОХОТНИЧЬЯ Папа может с/к в/у 1/220 8шт.   ОСТАНКИНО</v>
          </cell>
          <cell r="D130">
            <v>136</v>
          </cell>
        </row>
        <row r="131">
          <cell r="A131" t="str">
            <v>5981 МОЛОЧНЫЕ ТРАДИЦ. сос п/о мгс 1*6_45с   ОСТАНКИНО</v>
          </cell>
          <cell r="D131">
            <v>23.382999999999999</v>
          </cell>
        </row>
        <row r="132">
          <cell r="A132" t="str">
            <v>5982 МОЛОЧНЫЕ ТРАДИЦ. сос п/о мгс 0,6кг_СНГ  ОСТАНКИНО</v>
          </cell>
          <cell r="D132">
            <v>29</v>
          </cell>
        </row>
        <row r="133">
          <cell r="A133" t="str">
            <v>5997 ОСОБАЯ Коровино вар п/о  ОСТАНКИНО</v>
          </cell>
          <cell r="D133">
            <v>14.757</v>
          </cell>
        </row>
        <row r="134">
          <cell r="A134" t="str">
            <v>6041 МОЛОЧНЫЕ К ЗАВТРАКУ сос п/о мгс 1*3  ОСТАНКИНО</v>
          </cell>
          <cell r="D134">
            <v>63.618000000000002</v>
          </cell>
        </row>
        <row r="135">
          <cell r="A135" t="str">
            <v>6042 МОЛОЧНЫЕ К ЗАВТРАКУ сос п/о в/у 0.4кг   ОСТАНКИНО</v>
          </cell>
          <cell r="D135">
            <v>248</v>
          </cell>
        </row>
        <row r="136">
          <cell r="A136" t="str">
            <v>6113 СОЧНЫЕ сос п/о мгс 1*6_Ашан  ОСТАНКИНО</v>
          </cell>
          <cell r="D136">
            <v>711.60400000000004</v>
          </cell>
        </row>
        <row r="137">
          <cell r="A137" t="str">
            <v>6123 МОЛОЧНЫЕ КЛАССИЧЕСКИЕ ПМ сос п/о мгс 2*4   ОСТАНКИНО</v>
          </cell>
          <cell r="D137">
            <v>166.834</v>
          </cell>
        </row>
        <row r="138">
          <cell r="A138" t="str">
            <v>6144 МОЛОЧНЫЕ ТРАДИЦ сос п/о в/у 1/360 (1+1) ОСТАНКИНО</v>
          </cell>
          <cell r="D138">
            <v>19</v>
          </cell>
        </row>
        <row r="139">
          <cell r="A139" t="str">
            <v>6158 ВРЕМЯ ОЛИВЬЕ Папа может вар п/о 0.4кг   ОСТАНКИНО</v>
          </cell>
          <cell r="D139">
            <v>6</v>
          </cell>
        </row>
        <row r="140">
          <cell r="A140" t="str">
            <v>6213 СЕРВЕЛАТ ФИНСКИЙ СН в/к в/у 0.35кг 8шт.  ОСТАНКИНО</v>
          </cell>
          <cell r="D140">
            <v>10</v>
          </cell>
        </row>
        <row r="141">
          <cell r="A141" t="str">
            <v>6215 СЕРВЕЛАТ ОРЕХОВЫЙ СН в/к в/у 0.35кг 8шт  ОСТАНКИНО</v>
          </cell>
          <cell r="D141">
            <v>16</v>
          </cell>
        </row>
        <row r="142">
          <cell r="A142" t="str">
            <v>6217 ШПИКАЧКИ ДОМАШНИЕ СН п/о мгс 0.4кг 8шт.  ОСТАНКИНО</v>
          </cell>
          <cell r="D142">
            <v>26</v>
          </cell>
        </row>
        <row r="143">
          <cell r="A143" t="str">
            <v>6221 НЕАПОЛИТАНСКИЙ ДУЭТ с/к с/н мгс 1/90  ОСТАНКИНО</v>
          </cell>
          <cell r="D143">
            <v>27</v>
          </cell>
        </row>
        <row r="144">
          <cell r="A144" t="str">
            <v>6225 ИМПЕРСКАЯ И БАЛЫКОВАЯ в/к с/н мгс 1/90  ОСТАНКИНО</v>
          </cell>
          <cell r="D144">
            <v>33</v>
          </cell>
        </row>
        <row r="145">
          <cell r="A145" t="str">
            <v>6228 МЯСНОЕ АССОРТИ к/з с/н мгс 1/90 10шт.  ОСТАНКИНО</v>
          </cell>
          <cell r="D145">
            <v>119</v>
          </cell>
        </row>
        <row r="146">
          <cell r="A146" t="str">
            <v>6233 БУЖЕНИНА ЗАПЕЧЕННАЯ с/н в/у 1/100 10шт.  ОСТАНКИНО</v>
          </cell>
          <cell r="D146">
            <v>27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29</v>
          </cell>
        </row>
        <row r="149">
          <cell r="A149" t="str">
            <v>6268 ГОВЯЖЬЯ Папа может вар п/о 0,4кг 8 шт.  ОСТАНКИНО</v>
          </cell>
          <cell r="D149">
            <v>72</v>
          </cell>
        </row>
        <row r="150">
          <cell r="A150" t="str">
            <v>6281 СВИНИНА ДЕЛИКАТ. к/в мл/к в/у 0.3кг 45с  ОСТАНКИНО</v>
          </cell>
          <cell r="D150">
            <v>88</v>
          </cell>
        </row>
        <row r="151">
          <cell r="A151" t="str">
            <v>6297 ФИЛЕЙНЫЕ сос ц/о в/у 1/270 12шт_45с  ОСТАНКИНО</v>
          </cell>
          <cell r="D151">
            <v>543</v>
          </cell>
        </row>
        <row r="152">
          <cell r="A152" t="str">
            <v>6302 БАЛЫКОВАЯ СН в/к в/у 0.35кг 8шт.  ОСТАНКИНО</v>
          </cell>
          <cell r="D152">
            <v>1</v>
          </cell>
        </row>
        <row r="153">
          <cell r="A153" t="str">
            <v>6303 МЯСНЫЕ Папа может сос п/о мгс 1.5*3  ОСТАНКИНО</v>
          </cell>
          <cell r="D153">
            <v>120.965</v>
          </cell>
        </row>
        <row r="154">
          <cell r="A154" t="str">
            <v>6325 ДОКТОРСКАЯ ПРЕМИУМ вар п/о 0.4кг 8шт.  ОСТАНКИНО</v>
          </cell>
          <cell r="D154">
            <v>179</v>
          </cell>
        </row>
        <row r="155">
          <cell r="A155" t="str">
            <v>6333 МЯСНАЯ Папа может вар п/о 0.4кг 8шт.  ОСТАНКИНО</v>
          </cell>
          <cell r="D155">
            <v>1588</v>
          </cell>
        </row>
        <row r="156">
          <cell r="A156" t="str">
            <v>6353 ЭКСТРА Папа может вар п/о 0.4кг 8шт.  ОСТАНКИНО</v>
          </cell>
          <cell r="D156">
            <v>377</v>
          </cell>
        </row>
        <row r="157">
          <cell r="A157" t="str">
            <v>6392 ФИЛЕЙНАЯ Папа может вар п/о 0.4кг. ОСТАНКИНО</v>
          </cell>
          <cell r="D157">
            <v>836</v>
          </cell>
        </row>
        <row r="158">
          <cell r="A158" t="str">
            <v>6427 КЛАССИЧЕСКАЯ ПМ вар п/о 0.35кг 8шт. ОСТАНКИНО</v>
          </cell>
          <cell r="D158">
            <v>227</v>
          </cell>
        </row>
        <row r="159">
          <cell r="A159" t="str">
            <v>6438 БОГАТЫРСКИЕ Папа Может сос п/о в/у 0,3кг  ОСТАНКИНО</v>
          </cell>
          <cell r="D159">
            <v>69</v>
          </cell>
        </row>
        <row r="160">
          <cell r="A160" t="str">
            <v>6450 БЕКОН с/к с/н в/у 1/100 10шт.  ОСТАНКИНО</v>
          </cell>
          <cell r="D160">
            <v>65</v>
          </cell>
        </row>
        <row r="161">
          <cell r="A161" t="str">
            <v>6453 ЭКСТРА Папа может с/к с/н в/у 1/100 14шт.   ОСТАНКИНО</v>
          </cell>
          <cell r="D161">
            <v>155</v>
          </cell>
        </row>
        <row r="162">
          <cell r="A162" t="str">
            <v>6454 АРОМАТНАЯ с/к с/н в/у 1/100 14шт.  ОСТАНКИНО</v>
          </cell>
          <cell r="D162">
            <v>194</v>
          </cell>
        </row>
        <row r="163">
          <cell r="A163" t="str">
            <v>6475 С СЫРОМ Папа может сос ц/о мгс 0.4кг6шт  ОСТАНКИНО</v>
          </cell>
          <cell r="D163">
            <v>73</v>
          </cell>
        </row>
        <row r="164">
          <cell r="A164" t="str">
            <v>6527 ШПИКАЧКИ СОЧНЫЕ ПМ сар б/о мгс 1*3 45с ОСТАНКИНО</v>
          </cell>
          <cell r="D164">
            <v>91.191999999999993</v>
          </cell>
        </row>
        <row r="165">
          <cell r="A165" t="str">
            <v>6562 СЕРВЕЛАТ КАРЕЛЬСКИЙ СН в/к в/у 0,28кг  ОСТАНКИНО</v>
          </cell>
          <cell r="D165">
            <v>86</v>
          </cell>
        </row>
        <row r="166">
          <cell r="A166" t="str">
            <v>6563 СЛИВОЧНЫЕ СН сос п/о мгс 1*6  ОСТАНКИНО</v>
          </cell>
          <cell r="D166">
            <v>4.2290000000000001</v>
          </cell>
        </row>
        <row r="167">
          <cell r="A167" t="str">
            <v>6592 ДОКТОРСКАЯ СН вар п/о  ОСТАНКИНО</v>
          </cell>
          <cell r="D167">
            <v>2.722</v>
          </cell>
        </row>
        <row r="168">
          <cell r="A168" t="str">
            <v>6593 ДОКТОРСКАЯ СН вар п/о 0.45кг 8шт.  ОСТАНКИНО</v>
          </cell>
          <cell r="D168">
            <v>12</v>
          </cell>
        </row>
        <row r="169">
          <cell r="A169" t="str">
            <v>6594 МОЛОЧНАЯ СН вар п/о  ОСТАНКИНО</v>
          </cell>
          <cell r="D169">
            <v>12.177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6601 ГОВЯЖЬИ СН сос п/о мгс 1*6  ОСТАНКИНО</v>
          </cell>
          <cell r="D171">
            <v>48.363</v>
          </cell>
        </row>
        <row r="172">
          <cell r="A172" t="str">
            <v>6602 БАВАРСКИЕ ПМ сос ц/о мгс 0,35кг 8шт.  ОСТАНКИНО</v>
          </cell>
          <cell r="D172">
            <v>67</v>
          </cell>
        </row>
        <row r="173">
          <cell r="A173" t="str">
            <v>6645 ВЕТЧ.КЛАССИЧЕСКАЯ СН п/о 0.8кг 4шт.  ОСТАНКИНО</v>
          </cell>
          <cell r="D173">
            <v>2</v>
          </cell>
        </row>
        <row r="174">
          <cell r="A174" t="str">
            <v>6661 СОЧНЫЙ ГРИЛЬ ПМ сос п/о мгс 1.5*4_Маяк  ОСТАНКИНО</v>
          </cell>
          <cell r="D174">
            <v>13.952999999999999</v>
          </cell>
        </row>
        <row r="175">
          <cell r="A175" t="str">
            <v>6666 БОЯНСКАЯ Папа может п/к в/у 0,28кг 8 шт. ОСТАНКИНО</v>
          </cell>
          <cell r="D175">
            <v>254</v>
          </cell>
        </row>
        <row r="176">
          <cell r="A176" t="str">
            <v>6669 ВЕНСКАЯ САЛЯМИ п/к в/у 0.28кг 8шт  ОСТАНКИНО</v>
          </cell>
          <cell r="D176">
            <v>152</v>
          </cell>
        </row>
        <row r="177">
          <cell r="A177" t="str">
            <v>6683 СЕРВЕЛАТ ЗЕРНИСТЫЙ ПМ в/к в/у 0,35кг  ОСТАНКИНО</v>
          </cell>
          <cell r="D177">
            <v>518</v>
          </cell>
        </row>
        <row r="178">
          <cell r="A178" t="str">
            <v>6684 СЕРВЕЛАТ КАРЕЛЬСКИЙ ПМ в/к в/у 0.28кг  ОСТАНКИНО</v>
          </cell>
          <cell r="D178">
            <v>453</v>
          </cell>
        </row>
        <row r="179">
          <cell r="A179" t="str">
            <v>6689 СЕРВЕЛАТ ОХОТНИЧИЙ ПМ в/к в/у 0,35кг 8шт  ОСТАНКИНО</v>
          </cell>
          <cell r="D179">
            <v>1543</v>
          </cell>
        </row>
        <row r="180">
          <cell r="A180" t="str">
            <v>6692 СЕРВЕЛАТ ПРИМА в/к в/у 0.28кг 8шт.  ОСТАНКИНО</v>
          </cell>
          <cell r="D180">
            <v>156</v>
          </cell>
        </row>
        <row r="181">
          <cell r="A181" t="str">
            <v>6697 СЕРВЕЛАТ ФИНСКИЙ ПМ в/к в/у 0,35кг 8шт.  ОСТАНКИНО</v>
          </cell>
          <cell r="D181">
            <v>1318</v>
          </cell>
        </row>
        <row r="182">
          <cell r="A182" t="str">
            <v>6713 СОЧНЫЙ ГРИЛЬ ПМ сос п/о мгс 0.41кг 8шт.  ОСТАНКИНО</v>
          </cell>
          <cell r="D182">
            <v>286</v>
          </cell>
        </row>
        <row r="183">
          <cell r="A183" t="str">
            <v>6716 ОСОБАЯ Коровино (в сетке) 0.5кг 8шт.  ОСТАНКИНО</v>
          </cell>
          <cell r="D183">
            <v>69</v>
          </cell>
        </row>
        <row r="184">
          <cell r="A184" t="str">
            <v>6717 ДОКТОРСКАЯ ОРИГИН. ц/о в/у 0.5кг 6шт.  ОСТАНКИНО</v>
          </cell>
          <cell r="D184">
            <v>1</v>
          </cell>
        </row>
        <row r="185">
          <cell r="A185" t="str">
            <v>6722 СОЧНЫЕ ПМ сос п/о мгс 0,41кг 10шт.  ОСТАНКИНО</v>
          </cell>
          <cell r="D185">
            <v>1518</v>
          </cell>
        </row>
        <row r="186">
          <cell r="A186" t="str">
            <v>6726 СЛИВОЧНЫЕ ПМ сос п/о мгс 0.41кг 10шт.  ОСТАНКИНО</v>
          </cell>
          <cell r="D186">
            <v>401</v>
          </cell>
        </row>
        <row r="187">
          <cell r="A187" t="str">
            <v>6734 ОСОБАЯ СО ШПИКОМ Коровино (в сетке) 0,5кг ОСТАНКИНО</v>
          </cell>
          <cell r="D187">
            <v>5</v>
          </cell>
        </row>
        <row r="188">
          <cell r="A188" t="str">
            <v>6750 МОЛОЧНЫЕ ГОСТ СН сос п/о мгс 0,41 кг 10шт ОСТАНКИНО</v>
          </cell>
          <cell r="D188">
            <v>23</v>
          </cell>
        </row>
        <row r="189">
          <cell r="A189" t="str">
            <v>6751 СЛИВОЧНЫЕ СН сос п/о мгс 0,41кг 10шт.  ОСТАНКИНО</v>
          </cell>
          <cell r="D189">
            <v>37</v>
          </cell>
        </row>
        <row r="190">
          <cell r="A190" t="str">
            <v>6756 ВЕТЧ.ЛЮБИТЕЛЬСКАЯ п/о  ОСТАНКИНО</v>
          </cell>
          <cell r="D190">
            <v>39.725000000000001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24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45</v>
          </cell>
        </row>
        <row r="193">
          <cell r="A193" t="str">
            <v>БОНУС Z-ОСОБАЯ Коровино вар п/о (5324)  ОСТАНКИНО</v>
          </cell>
          <cell r="D193">
            <v>4</v>
          </cell>
        </row>
        <row r="194">
          <cell r="A194" t="str">
            <v>БОНУС Z-ОСОБАЯ Коровино вар п/о 0.5кг_СНГ (6305)  ОСТАНКИНО</v>
          </cell>
          <cell r="D194">
            <v>2</v>
          </cell>
        </row>
        <row r="195">
          <cell r="A195" t="str">
            <v>БОНУС СОЧНЫЕ сос п/о мгс 0.41кг_UZ (6087)  ОСТАНКИНО</v>
          </cell>
          <cell r="D195">
            <v>240</v>
          </cell>
        </row>
        <row r="196">
          <cell r="A196" t="str">
            <v>БОНУС СОЧНЫЕ сос п/о мгс 1*6_UZ (6088)  ОСТАНКИНО</v>
          </cell>
          <cell r="D196">
            <v>143.30699999999999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291</v>
          </cell>
        </row>
        <row r="198">
          <cell r="A198" t="str">
            <v>БОНУС_283  Сосиски Сочинки, ВЕС, ТМ Стародворье ПОКОМ</v>
          </cell>
          <cell r="D198">
            <v>73.495999999999995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50.82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60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59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30</v>
          </cell>
        </row>
        <row r="205">
          <cell r="A205" t="str">
            <v>Бутербродная вареная 0,47 кг шт.  СПК</v>
          </cell>
          <cell r="D205">
            <v>37</v>
          </cell>
        </row>
        <row r="206">
          <cell r="A206" t="str">
            <v>Вацлавская вареная ВЕС СПК</v>
          </cell>
          <cell r="D206">
            <v>2.4420000000000002</v>
          </cell>
        </row>
        <row r="207">
          <cell r="A207" t="str">
            <v>Вацлавская п/к (черева) 390 гр.шт. термоус.пак  СПК</v>
          </cell>
          <cell r="D207">
            <v>15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68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282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183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23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12</v>
          </cell>
        </row>
        <row r="214">
          <cell r="A214" t="str">
            <v>Дельгаро с/в "Эликатессе" 140 гр.шт.  СПК</v>
          </cell>
          <cell r="D214">
            <v>3</v>
          </cell>
        </row>
        <row r="215">
          <cell r="A215" t="str">
            <v>Деревенская рубленая вареная 350 гр.шт. термоус. пак.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15</v>
          </cell>
        </row>
        <row r="217">
          <cell r="A217" t="str">
            <v>Докторская вареная в/с 0,47 кг шт.  СПК</v>
          </cell>
          <cell r="D217">
            <v>25</v>
          </cell>
        </row>
        <row r="218">
          <cell r="A218" t="str">
            <v>Докторская вареная термоус.пак. "Высокий вкус"  СПК</v>
          </cell>
          <cell r="D218">
            <v>23.161000000000001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27</v>
          </cell>
        </row>
        <row r="220">
          <cell r="A220" t="str">
            <v>Жар-ладушки с мясом ТМ Зареченские ВЕС ПОКОМ</v>
          </cell>
          <cell r="D220">
            <v>37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7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22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22</v>
          </cell>
        </row>
        <row r="227">
          <cell r="A227" t="str">
            <v>Классика с/к 235 гр.шт. "Высокий вкус"  СПК</v>
          </cell>
          <cell r="D227">
            <v>31</v>
          </cell>
        </row>
        <row r="228">
          <cell r="A228" t="str">
            <v>Классическая с/к "Сибирский стандарт" 560 гр.шт.  СПК</v>
          </cell>
          <cell r="D228">
            <v>1404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200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185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6</v>
          </cell>
        </row>
        <row r="234">
          <cell r="A234" t="str">
            <v>Краковская п/к (черева) 390 гр.шт. термоус.пак.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75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162</v>
          </cell>
        </row>
        <row r="237">
          <cell r="A237" t="str">
            <v>Ла Фаворте с/в "Эликатессе" 140 гр.шт.  СПК</v>
          </cell>
          <cell r="D237">
            <v>13</v>
          </cell>
        </row>
        <row r="238">
          <cell r="A238" t="str">
            <v>Ливерная Печеночная "Просто выгодно" 0,3 кг.шт.  СПК</v>
          </cell>
          <cell r="D238">
            <v>48</v>
          </cell>
        </row>
        <row r="239">
          <cell r="A239" t="str">
            <v>Любительская вареная термоус.пак. "Высокий вкус"  СПК</v>
          </cell>
          <cell r="D239">
            <v>41.112000000000002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5.4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22.2</v>
          </cell>
        </row>
        <row r="242">
          <cell r="A242" t="str">
            <v>Мусульманская вареная "Просто выгодно"  СПК</v>
          </cell>
          <cell r="D242">
            <v>2.0059999999999998</v>
          </cell>
        </row>
        <row r="243">
          <cell r="A243" t="str">
            <v>Мусульманская п/к "Просто выгодно" термофор.пак.  СПК</v>
          </cell>
          <cell r="D243">
            <v>2.472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387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363</v>
          </cell>
        </row>
        <row r="247">
          <cell r="A247" t="str">
            <v>Наггетсы с куриным филе и сыром ТМ Вязанка 0,25 кг ПОКОМ</v>
          </cell>
          <cell r="D247">
            <v>102</v>
          </cell>
        </row>
        <row r="248">
          <cell r="A248" t="str">
            <v>Наггетсы Хрустящие ТМ Зареченские.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4</v>
          </cell>
        </row>
        <row r="250">
          <cell r="A250" t="str">
            <v>Оригинальная с перцем с/к  СПК</v>
          </cell>
          <cell r="D250">
            <v>73.671999999999997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936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83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32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246</v>
          </cell>
        </row>
        <row r="256">
          <cell r="A256" t="str">
            <v>Пельмени Бигбули с мясом, Горячая штучка 0,43кг  ПОКОМ</v>
          </cell>
          <cell r="D256">
            <v>45</v>
          </cell>
        </row>
        <row r="257">
          <cell r="A257" t="str">
            <v>Пельмени Бигбули с мясом, Горячая штучка 0,9кг  ПОКОМ</v>
          </cell>
          <cell r="D257">
            <v>57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202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44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58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243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213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255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495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168</v>
          </cell>
        </row>
        <row r="266">
          <cell r="A266" t="str">
            <v>Пельмени Левантские ТМ Особый рецепт 0,8 кг  ПОКОМ</v>
          </cell>
          <cell r="D266">
            <v>2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33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241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58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78</v>
          </cell>
        </row>
        <row r="273">
          <cell r="A273" t="str">
            <v>Пельмени Сочные сфера 0,9 кг ТМ Стародворье ПОКОМ</v>
          </cell>
          <cell r="D273">
            <v>76</v>
          </cell>
        </row>
        <row r="274">
          <cell r="A274" t="str">
            <v>Пипперони с/к "Эликатессе" 0,10 кг.шт.  СПК</v>
          </cell>
          <cell r="D274">
            <v>4</v>
          </cell>
        </row>
        <row r="275">
          <cell r="A275" t="str">
            <v>По-Австрийски с/к 260 гр.шт. "Высокий вкус"  СПК</v>
          </cell>
          <cell r="D275">
            <v>32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15</v>
          </cell>
        </row>
        <row r="278">
          <cell r="A278" t="str">
            <v>Салями Финская с/к 235 гр.шт. "Высокий вкус"  СПК</v>
          </cell>
          <cell r="D278">
            <v>26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51.411000000000001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57.798000000000002</v>
          </cell>
        </row>
        <row r="281">
          <cell r="A281" t="str">
            <v>Сардельки из свинины (черева) ( в ср.защ.атм) "Высокий вкус"  СПК</v>
          </cell>
          <cell r="D281">
            <v>7.61</v>
          </cell>
        </row>
        <row r="282">
          <cell r="A282" t="str">
            <v>Семейная с чесночком вареная (СПК+СКМ)  СПК</v>
          </cell>
          <cell r="D282">
            <v>108.005</v>
          </cell>
        </row>
        <row r="283">
          <cell r="A283" t="str">
            <v>Семейная с чесночком Экстра вареная  СПК</v>
          </cell>
          <cell r="D283">
            <v>11.69</v>
          </cell>
        </row>
        <row r="284">
          <cell r="A284" t="str">
            <v>Семейная с чесночком Экстра вареная 0,5 кг.шт.  СПК</v>
          </cell>
          <cell r="D284">
            <v>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5</v>
          </cell>
        </row>
        <row r="286">
          <cell r="A286" t="str">
            <v>Сервелат Финский в/к 0,38 кг.шт. термофор.пак.  СПК</v>
          </cell>
          <cell r="D286">
            <v>2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21</v>
          </cell>
        </row>
        <row r="288">
          <cell r="A288" t="str">
            <v>Сибирская особая с/к 0,235 кг шт.  СПК</v>
          </cell>
          <cell r="D288">
            <v>52</v>
          </cell>
        </row>
        <row r="289">
          <cell r="A289" t="str">
            <v>Славянская п/к 0,38 кг шт.термофор.пак.  СПК</v>
          </cell>
          <cell r="D289">
            <v>1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61.738</v>
          </cell>
        </row>
        <row r="292">
          <cell r="A292" t="str">
            <v>Сосиски "Молочные" 0,36 кг.шт. вак.упак.  СПК</v>
          </cell>
          <cell r="D292">
            <v>4</v>
          </cell>
        </row>
        <row r="293">
          <cell r="A293" t="str">
            <v>Сосиски Классические (в ср.защ.атм.) СПК</v>
          </cell>
          <cell r="D293">
            <v>1.228</v>
          </cell>
        </row>
        <row r="294">
          <cell r="A294" t="str">
            <v>Сосиски Мусульманские "Просто выгодно" (в ср.защ.атм.)  СПК</v>
          </cell>
          <cell r="D294">
            <v>13.455</v>
          </cell>
        </row>
        <row r="295">
          <cell r="A295" t="str">
            <v>Сочный мегачебурек ТМ Зареченские ВЕС ПОКОМ</v>
          </cell>
          <cell r="D295">
            <v>4.6399999999999997</v>
          </cell>
        </row>
        <row r="296">
          <cell r="A296" t="str">
            <v>Торо Неро с/в "Эликатессе" 140 гр.шт.  СПК</v>
          </cell>
          <cell r="D296">
            <v>17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46</v>
          </cell>
        </row>
        <row r="299">
          <cell r="A299" t="str">
            <v>Фестивальная пора с/к 235 гр.шт.  СПК</v>
          </cell>
          <cell r="D299">
            <v>180</v>
          </cell>
        </row>
        <row r="300">
          <cell r="A300" t="str">
            <v>Фестивальная с/к ВЕС   СПК</v>
          </cell>
          <cell r="D300">
            <v>7.9279999999999999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6</v>
          </cell>
        </row>
        <row r="302">
          <cell r="A302" t="str">
            <v>Фуэт с/в "Эликатессе" 160 гр.шт.  СПК</v>
          </cell>
          <cell r="D302">
            <v>9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342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</v>
          </cell>
        </row>
        <row r="306">
          <cell r="A306" t="str">
            <v>Хрустящие крылышки ТМ Горячая штучка 0,3 кг зам  ПОКОМ</v>
          </cell>
          <cell r="D306">
            <v>26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3.6</v>
          </cell>
        </row>
        <row r="308">
          <cell r="A308" t="str">
            <v>Чебупай сочное яблоко ТМ Горячая штучка 0,2 кг зам.  ПОКОМ</v>
          </cell>
          <cell r="D308">
            <v>10</v>
          </cell>
        </row>
        <row r="309">
          <cell r="A309" t="str">
            <v>Чебупай спелая вишня ТМ Горячая штучка 0,2 кг зам.  ПОКОМ</v>
          </cell>
          <cell r="D309">
            <v>45</v>
          </cell>
        </row>
        <row r="310">
          <cell r="A310" t="str">
            <v>Чебупели Курочка гриль ТМ Горячая штучка, 0,3 кг зам  ПОКОМ</v>
          </cell>
          <cell r="D310">
            <v>27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409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520</v>
          </cell>
        </row>
        <row r="313">
          <cell r="A313" t="str">
            <v>Чебуреки сочные ВЕС ТМ Зареченские  ПОКОМ</v>
          </cell>
          <cell r="D313">
            <v>80</v>
          </cell>
        </row>
        <row r="314">
          <cell r="A314" t="str">
            <v>Шпикачки Русские (черева) (в ср.защ.атм.) "Высокий вкус"  СПК</v>
          </cell>
          <cell r="D314">
            <v>47.031999999999996</v>
          </cell>
        </row>
        <row r="315">
          <cell r="A315" t="str">
            <v>Юбилейная с/к 0,10 кг.шт. нарезка (лоток с ср.защ.атм.)  СПК</v>
          </cell>
          <cell r="D315">
            <v>15</v>
          </cell>
        </row>
        <row r="316">
          <cell r="A316" t="str">
            <v>Юбилейная с/к 0,235 кг.шт.  СПК</v>
          </cell>
          <cell r="D316">
            <v>159</v>
          </cell>
        </row>
        <row r="317">
          <cell r="A317" t="str">
            <v>Итого</v>
          </cell>
          <cell r="D317">
            <v>45721.071000000004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6.83203125" style="1" customWidth="1"/>
    <col min="2" max="2" width="3.832031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1" width="5.6640625" style="4" bestFit="1" customWidth="1"/>
    <col min="12" max="12" width="7" style="4" bestFit="1" customWidth="1"/>
    <col min="13" max="13" width="6.6640625" style="4" bestFit="1" customWidth="1"/>
    <col min="14" max="14" width="2.1640625" style="4" customWidth="1"/>
    <col min="15" max="15" width="5.6640625" style="4" bestFit="1" customWidth="1"/>
    <col min="16" max="16" width="6.6640625" style="4" bestFit="1" customWidth="1"/>
    <col min="17" max="17" width="6.1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4" width="0.6640625" style="4" customWidth="1"/>
    <col min="25" max="25" width="7.6640625" style="4" bestFit="1" customWidth="1"/>
    <col min="26" max="26" width="11.33203125" style="4" bestFit="1" customWidth="1"/>
    <col min="27" max="27" width="6" style="4" bestFit="1" customWidth="1"/>
    <col min="28" max="28" width="5.1640625" style="4" bestFit="1" customWidth="1"/>
    <col min="29" max="29" width="6.6640625" style="4" bestFit="1" customWidth="1"/>
    <col min="30" max="31" width="1.16406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93</v>
      </c>
    </row>
    <row r="4" spans="1:31" ht="12.95" customHeight="1" x14ac:dyDescent="0.2">
      <c r="A4" s="5"/>
      <c r="B4" s="5"/>
      <c r="C4" s="5" t="s">
        <v>1</v>
      </c>
      <c r="D4" s="5"/>
      <c r="E4" s="5"/>
      <c r="F4" s="5"/>
      <c r="G4" s="11" t="s">
        <v>68</v>
      </c>
      <c r="H4" s="11" t="s">
        <v>69</v>
      </c>
      <c r="I4" s="11" t="s">
        <v>70</v>
      </c>
      <c r="J4" s="11" t="s">
        <v>71</v>
      </c>
      <c r="K4" s="11" t="s">
        <v>72</v>
      </c>
      <c r="L4" s="11" t="s">
        <v>72</v>
      </c>
      <c r="M4" s="11" t="s">
        <v>72</v>
      </c>
      <c r="N4" s="12" t="s">
        <v>73</v>
      </c>
      <c r="O4" s="1" t="s">
        <v>74</v>
      </c>
      <c r="P4" s="13" t="s">
        <v>72</v>
      </c>
      <c r="Q4" s="1" t="s">
        <v>75</v>
      </c>
      <c r="R4" s="1" t="s">
        <v>76</v>
      </c>
      <c r="S4" s="12" t="s">
        <v>74</v>
      </c>
      <c r="T4" s="12" t="s">
        <v>74</v>
      </c>
      <c r="U4" s="12" t="s">
        <v>77</v>
      </c>
      <c r="V4" s="12" t="s">
        <v>78</v>
      </c>
      <c r="W4" s="12" t="s">
        <v>79</v>
      </c>
      <c r="X4" s="12" t="s">
        <v>80</v>
      </c>
      <c r="Y4" s="14" t="s">
        <v>81</v>
      </c>
      <c r="Z4" s="12" t="s">
        <v>82</v>
      </c>
      <c r="AA4" s="14" t="s">
        <v>83</v>
      </c>
      <c r="AB4" s="12" t="s">
        <v>84</v>
      </c>
      <c r="AC4" s="12" t="s">
        <v>85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87</v>
      </c>
      <c r="L5" s="17" t="s">
        <v>88</v>
      </c>
      <c r="M5" s="4" t="s">
        <v>89</v>
      </c>
      <c r="N5" s="17"/>
      <c r="P5" s="17" t="s">
        <v>92</v>
      </c>
      <c r="S5" s="17" t="s">
        <v>90</v>
      </c>
      <c r="T5" s="17" t="s">
        <v>91</v>
      </c>
      <c r="U5" s="17" t="s">
        <v>87</v>
      </c>
    </row>
    <row r="6" spans="1:31" ht="11.1" customHeight="1" x14ac:dyDescent="0.2">
      <c r="A6" s="6"/>
      <c r="B6" s="6"/>
      <c r="C6" s="3"/>
      <c r="D6" s="3"/>
      <c r="E6" s="10">
        <f>SUM(E7:E104)</f>
        <v>46656.63</v>
      </c>
      <c r="F6" s="10">
        <f>SUM(F7:F104)</f>
        <v>28448.43</v>
      </c>
      <c r="I6" s="10">
        <f>SUM(I7:I104)</f>
        <v>47140.136000000006</v>
      </c>
      <c r="J6" s="10">
        <f t="shared" ref="J6:P6" si="0">SUM(J7:J104)</f>
        <v>-483.50599999999991</v>
      </c>
      <c r="K6" s="10">
        <f t="shared" si="0"/>
        <v>7770</v>
      </c>
      <c r="L6" s="10">
        <f t="shared" si="0"/>
        <v>27270</v>
      </c>
      <c r="M6" s="10">
        <f t="shared" si="0"/>
        <v>18920</v>
      </c>
      <c r="N6" s="10">
        <f t="shared" si="0"/>
        <v>0</v>
      </c>
      <c r="O6" s="10">
        <f t="shared" si="0"/>
        <v>7036.1260000000002</v>
      </c>
      <c r="P6" s="10">
        <f t="shared" si="0"/>
        <v>11380</v>
      </c>
      <c r="S6" s="10">
        <f t="shared" ref="S6" si="1">SUM(S7:S104)</f>
        <v>6923.463999999999</v>
      </c>
      <c r="T6" s="10">
        <f t="shared" ref="T6" si="2">SUM(T7:T104)</f>
        <v>7557.8200000000006</v>
      </c>
      <c r="U6" s="10">
        <f t="shared" ref="U6" si="3">SUM(U7:U104)</f>
        <v>6465.4400000000005</v>
      </c>
      <c r="V6" s="10">
        <f t="shared" ref="V6" si="4">SUM(V7:V104)</f>
        <v>11476</v>
      </c>
      <c r="W6" s="10">
        <f t="shared" ref="W6" si="5">SUM(W7:W104)</f>
        <v>0</v>
      </c>
      <c r="X6" s="10">
        <f t="shared" ref="X6" si="6">SUM(X7:X104)</f>
        <v>0</v>
      </c>
      <c r="Y6" s="10">
        <f t="shared" ref="Y6" si="7">SUM(Y7:Y104)</f>
        <v>11380</v>
      </c>
      <c r="AA6" s="10">
        <f t="shared" ref="AA6:AC6" si="8">SUM(AA7:AA104)</f>
        <v>1254.8736398736398</v>
      </c>
      <c r="AC6" s="10">
        <f t="shared" si="8"/>
        <v>5439.7999999999993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-915</v>
      </c>
      <c r="D7" s="8">
        <v>9</v>
      </c>
      <c r="E7" s="9">
        <v>133</v>
      </c>
      <c r="F7" s="21">
        <v>-1041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137</v>
      </c>
      <c r="J7" s="16">
        <f>E7-I7</f>
        <v>-4</v>
      </c>
      <c r="K7" s="16">
        <f>VLOOKUP(A:A,[1]TDSheet!$A:$N,14,0)</f>
        <v>0</v>
      </c>
      <c r="L7" s="16">
        <f>VLOOKUP(A:A,[1]TDSheet!$A:$P,16,0)</f>
        <v>0</v>
      </c>
      <c r="M7" s="16"/>
      <c r="N7" s="16"/>
      <c r="O7" s="16">
        <f>(E7-V7)/5</f>
        <v>26.6</v>
      </c>
      <c r="P7" s="18"/>
      <c r="Q7" s="19">
        <f>(F7+K7+L7+M7+P7)/O7</f>
        <v>-39.13533834586466</v>
      </c>
      <c r="R7" s="16">
        <f>F7/O7</f>
        <v>-39.13533834586466</v>
      </c>
      <c r="S7" s="16">
        <f>VLOOKUP(A:A,[1]TDSheet!$A:$T,20,0)</f>
        <v>40.6</v>
      </c>
      <c r="T7" s="16">
        <f>VLOOKUP(A:A,[1]TDSheet!$A:$O,15,0)</f>
        <v>38.6</v>
      </c>
      <c r="U7" s="16">
        <f>VLOOKUP(A:A,[3]TDSheet!$A:$D,4,0)</f>
        <v>18</v>
      </c>
      <c r="V7" s="16">
        <v>0</v>
      </c>
      <c r="W7" s="16"/>
      <c r="X7" s="16"/>
      <c r="Y7" s="16">
        <f>P7+0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-1778</v>
      </c>
      <c r="D8" s="8">
        <v>12</v>
      </c>
      <c r="E8" s="9">
        <v>324</v>
      </c>
      <c r="F8" s="21">
        <v>-2098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334</v>
      </c>
      <c r="J8" s="16">
        <f t="shared" ref="J8:J64" si="9">E8-I8</f>
        <v>-10</v>
      </c>
      <c r="K8" s="16">
        <f>VLOOKUP(A:A,[1]TDSheet!$A:$N,14,0)</f>
        <v>0</v>
      </c>
      <c r="L8" s="16">
        <f>VLOOKUP(A:A,[1]TDSheet!$A:$P,16,0)</f>
        <v>0</v>
      </c>
      <c r="M8" s="16"/>
      <c r="N8" s="16"/>
      <c r="O8" s="16">
        <f t="shared" ref="O8:O64" si="10">(E8-V8)/5</f>
        <v>64.8</v>
      </c>
      <c r="P8" s="18"/>
      <c r="Q8" s="19">
        <f t="shared" ref="Q8:Q64" si="11">(F8+K8+L8+M8+P8)/O8</f>
        <v>-32.376543209876544</v>
      </c>
      <c r="R8" s="16">
        <f t="shared" ref="R8:R64" si="12">F8/O8</f>
        <v>-32.376543209876544</v>
      </c>
      <c r="S8" s="16">
        <f>VLOOKUP(A:A,[1]TDSheet!$A:$T,20,0)</f>
        <v>67.8</v>
      </c>
      <c r="T8" s="16">
        <f>VLOOKUP(A:A,[1]TDSheet!$A:$O,15,0)</f>
        <v>77.599999999999994</v>
      </c>
      <c r="U8" s="16">
        <f>VLOOKUP(A:A,[3]TDSheet!$A:$D,4,0)</f>
        <v>59</v>
      </c>
      <c r="V8" s="16">
        <v>0</v>
      </c>
      <c r="W8" s="16"/>
      <c r="X8" s="16"/>
      <c r="Y8" s="16">
        <f t="shared" ref="Y8:Y64" si="13">P8+0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81</v>
      </c>
      <c r="D9" s="8">
        <v>693</v>
      </c>
      <c r="E9" s="8">
        <v>319</v>
      </c>
      <c r="F9" s="8">
        <v>447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326</v>
      </c>
      <c r="J9" s="16">
        <f t="shared" si="9"/>
        <v>-7</v>
      </c>
      <c r="K9" s="16">
        <f>VLOOKUP(A:A,[1]TDSheet!$A:$N,14,0)</f>
        <v>120</v>
      </c>
      <c r="L9" s="16">
        <f>VLOOKUP(A:A,[1]TDSheet!$A:$P,16,0)</f>
        <v>240</v>
      </c>
      <c r="M9" s="16"/>
      <c r="N9" s="16"/>
      <c r="O9" s="16">
        <f t="shared" si="10"/>
        <v>63.8</v>
      </c>
      <c r="P9" s="18">
        <v>120</v>
      </c>
      <c r="Q9" s="19">
        <f t="shared" si="11"/>
        <v>14.529780564263323</v>
      </c>
      <c r="R9" s="16">
        <f t="shared" si="12"/>
        <v>7.0062695924764897</v>
      </c>
      <c r="S9" s="16">
        <f>VLOOKUP(A:A,[1]TDSheet!$A:$T,20,0)</f>
        <v>60.6</v>
      </c>
      <c r="T9" s="16">
        <f>VLOOKUP(A:A,[1]TDSheet!$A:$O,15,0)</f>
        <v>77.599999999999994</v>
      </c>
      <c r="U9" s="16">
        <f>VLOOKUP(A:A,[3]TDSheet!$A:$D,4,0)</f>
        <v>68</v>
      </c>
      <c r="V9" s="16">
        <v>0</v>
      </c>
      <c r="W9" s="16"/>
      <c r="X9" s="16"/>
      <c r="Y9" s="16">
        <f t="shared" si="13"/>
        <v>120</v>
      </c>
      <c r="Z9" s="16">
        <f>VLOOKUP(A:A,[1]TDSheet!$A:$Z,26,0)</f>
        <v>0</v>
      </c>
      <c r="AA9" s="16">
        <f>Y9/12</f>
        <v>10</v>
      </c>
      <c r="AB9" s="20">
        <f>VLOOKUP(A:A,[1]TDSheet!$A:$AB,28,0)</f>
        <v>0.3</v>
      </c>
      <c r="AC9" s="16">
        <f>Y9*AB9</f>
        <v>36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-178</v>
      </c>
      <c r="D10" s="8">
        <v>4739</v>
      </c>
      <c r="E10" s="8">
        <v>2765</v>
      </c>
      <c r="F10" s="8">
        <v>1762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2763</v>
      </c>
      <c r="J10" s="16">
        <f t="shared" si="9"/>
        <v>2</v>
      </c>
      <c r="K10" s="16">
        <f>VLOOKUP(A:A,[1]TDSheet!$A:$N,14,0)</f>
        <v>420</v>
      </c>
      <c r="L10" s="16">
        <f>VLOOKUP(A:A,[1]TDSheet!$A:$P,16,0)</f>
        <v>1440</v>
      </c>
      <c r="M10" s="16">
        <v>360</v>
      </c>
      <c r="N10" s="16"/>
      <c r="O10" s="16">
        <f t="shared" si="10"/>
        <v>334.6</v>
      </c>
      <c r="P10" s="18">
        <v>660</v>
      </c>
      <c r="Q10" s="19">
        <f t="shared" si="11"/>
        <v>13.873281530185295</v>
      </c>
      <c r="R10" s="16">
        <f t="shared" si="12"/>
        <v>5.2659892408846378</v>
      </c>
      <c r="S10" s="16">
        <f>VLOOKUP(A:A,[1]TDSheet!$A:$T,20,0)</f>
        <v>318</v>
      </c>
      <c r="T10" s="16">
        <f>VLOOKUP(A:A,[1]TDSheet!$A:$O,15,0)</f>
        <v>373.6</v>
      </c>
      <c r="U10" s="16">
        <f>VLOOKUP(A:A,[3]TDSheet!$A:$D,4,0)</f>
        <v>282</v>
      </c>
      <c r="V10" s="16">
        <f>VLOOKUP(A:A,[4]TDSheet!$A:$D,4,0)</f>
        <v>1092</v>
      </c>
      <c r="W10" s="16"/>
      <c r="X10" s="16"/>
      <c r="Y10" s="16">
        <f t="shared" si="13"/>
        <v>660</v>
      </c>
      <c r="Z10" s="16">
        <f>VLOOKUP(A:A,[1]TDSheet!$A:$Z,26,0)</f>
        <v>0</v>
      </c>
      <c r="AA10" s="16">
        <f>Y10/12</f>
        <v>55</v>
      </c>
      <c r="AB10" s="20">
        <f>VLOOKUP(A:A,[1]TDSheet!$A:$AB,28,0)</f>
        <v>0.3</v>
      </c>
      <c r="AC10" s="16">
        <f t="shared" ref="AC10:AC64" si="14">Y10*AB10</f>
        <v>198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74</v>
      </c>
      <c r="D11" s="8">
        <v>2942</v>
      </c>
      <c r="E11" s="8">
        <v>1702</v>
      </c>
      <c r="F11" s="8">
        <v>1241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1772</v>
      </c>
      <c r="J11" s="16">
        <f t="shared" si="9"/>
        <v>-70</v>
      </c>
      <c r="K11" s="16">
        <f>VLOOKUP(A:A,[1]TDSheet!$A:$N,14,0)</f>
        <v>240</v>
      </c>
      <c r="L11" s="16">
        <f>VLOOKUP(A:A,[1]TDSheet!$A:$P,16,0)</f>
        <v>960</v>
      </c>
      <c r="M11" s="16"/>
      <c r="N11" s="16"/>
      <c r="O11" s="16">
        <f t="shared" si="10"/>
        <v>198.8</v>
      </c>
      <c r="P11" s="18">
        <v>300</v>
      </c>
      <c r="Q11" s="19">
        <f t="shared" si="11"/>
        <v>13.787726358148893</v>
      </c>
      <c r="R11" s="16">
        <f t="shared" si="12"/>
        <v>6.2424547283702205</v>
      </c>
      <c r="S11" s="16">
        <f>VLOOKUP(A:A,[1]TDSheet!$A:$T,20,0)</f>
        <v>243.4</v>
      </c>
      <c r="T11" s="16">
        <f>VLOOKUP(A:A,[1]TDSheet!$A:$O,15,0)</f>
        <v>242</v>
      </c>
      <c r="U11" s="16">
        <f>VLOOKUP(A:A,[3]TDSheet!$A:$D,4,0)</f>
        <v>183</v>
      </c>
      <c r="V11" s="16">
        <f>VLOOKUP(A:A,[4]TDSheet!$A:$D,4,0)</f>
        <v>708</v>
      </c>
      <c r="W11" s="16"/>
      <c r="X11" s="16"/>
      <c r="Y11" s="16">
        <f t="shared" si="13"/>
        <v>300</v>
      </c>
      <c r="Z11" s="16">
        <f>VLOOKUP(A:A,[1]TDSheet!$A:$Z,26,0)</f>
        <v>0</v>
      </c>
      <c r="AA11" s="16">
        <f>Y11/12</f>
        <v>25</v>
      </c>
      <c r="AB11" s="20">
        <f>VLOOKUP(A:A,[1]TDSheet!$A:$AB,28,0)</f>
        <v>0.3</v>
      </c>
      <c r="AC11" s="16">
        <f t="shared" si="14"/>
        <v>90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290</v>
      </c>
      <c r="D12" s="8">
        <v>405</v>
      </c>
      <c r="E12" s="8">
        <v>370</v>
      </c>
      <c r="F12" s="8">
        <v>291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404</v>
      </c>
      <c r="J12" s="16">
        <f t="shared" si="9"/>
        <v>-34</v>
      </c>
      <c r="K12" s="16">
        <f>VLOOKUP(A:A,[1]TDSheet!$A:$N,14,0)</f>
        <v>0</v>
      </c>
      <c r="L12" s="16">
        <f>VLOOKUP(A:A,[1]TDSheet!$A:$P,16,0)</f>
        <v>240</v>
      </c>
      <c r="M12" s="16">
        <v>360</v>
      </c>
      <c r="N12" s="16"/>
      <c r="O12" s="16">
        <f t="shared" si="10"/>
        <v>74</v>
      </c>
      <c r="P12" s="18">
        <v>120</v>
      </c>
      <c r="Q12" s="19">
        <f t="shared" si="11"/>
        <v>13.662162162162161</v>
      </c>
      <c r="R12" s="16">
        <f t="shared" si="12"/>
        <v>3.9324324324324325</v>
      </c>
      <c r="S12" s="16">
        <f>VLOOKUP(A:A,[1]TDSheet!$A:$T,20,0)</f>
        <v>49.2</v>
      </c>
      <c r="T12" s="16">
        <f>VLOOKUP(A:A,[1]TDSheet!$A:$O,15,0)</f>
        <v>55</v>
      </c>
      <c r="U12" s="16">
        <f>VLOOKUP(A:A,[3]TDSheet!$A:$D,4,0)</f>
        <v>23</v>
      </c>
      <c r="V12" s="16">
        <v>0</v>
      </c>
      <c r="W12" s="16"/>
      <c r="X12" s="16"/>
      <c r="Y12" s="16">
        <f t="shared" si="13"/>
        <v>120</v>
      </c>
      <c r="Z12" s="16">
        <f>VLOOKUP(A:A,[1]TDSheet!$A:$Z,26,0)</f>
        <v>0</v>
      </c>
      <c r="AA12" s="16">
        <f>Y12/24</f>
        <v>5</v>
      </c>
      <c r="AB12" s="20">
        <f>VLOOKUP(A:A,[1]TDSheet!$A:$AB,28,0)</f>
        <v>0.09</v>
      </c>
      <c r="AC12" s="16">
        <f t="shared" si="14"/>
        <v>10.799999999999999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155.69999999999999</v>
      </c>
      <c r="D13" s="8">
        <v>120</v>
      </c>
      <c r="E13" s="8">
        <v>150</v>
      </c>
      <c r="F13" s="8">
        <v>125.7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150.69999999999999</v>
      </c>
      <c r="J13" s="16">
        <f t="shared" si="9"/>
        <v>-0.69999999999998863</v>
      </c>
      <c r="K13" s="16">
        <f>VLOOKUP(A:A,[1]TDSheet!$A:$N,14,0)</f>
        <v>30</v>
      </c>
      <c r="L13" s="16">
        <f>VLOOKUP(A:A,[1]TDSheet!$A:$P,16,0)</f>
        <v>120</v>
      </c>
      <c r="M13" s="16">
        <v>90</v>
      </c>
      <c r="N13" s="16"/>
      <c r="O13" s="16">
        <f t="shared" si="10"/>
        <v>30</v>
      </c>
      <c r="P13" s="18">
        <v>60</v>
      </c>
      <c r="Q13" s="19">
        <f t="shared" si="11"/>
        <v>14.19</v>
      </c>
      <c r="R13" s="16">
        <f t="shared" si="12"/>
        <v>4.1900000000000004</v>
      </c>
      <c r="S13" s="16">
        <f>VLOOKUP(A:A,[1]TDSheet!$A:$T,20,0)</f>
        <v>29.82</v>
      </c>
      <c r="T13" s="16">
        <f>VLOOKUP(A:A,[1]TDSheet!$A:$O,15,0)</f>
        <v>28.619999999999997</v>
      </c>
      <c r="U13" s="16">
        <f>VLOOKUP(A:A,[3]TDSheet!$A:$D,4,0)</f>
        <v>27</v>
      </c>
      <c r="V13" s="16">
        <v>0</v>
      </c>
      <c r="W13" s="16"/>
      <c r="X13" s="16"/>
      <c r="Y13" s="16">
        <f t="shared" si="13"/>
        <v>60</v>
      </c>
      <c r="Z13" s="16" t="e">
        <f>VLOOKUP(A:A,[1]TDSheet!$A:$Z,26,0)</f>
        <v>#N/A</v>
      </c>
      <c r="AA13" s="16">
        <f>Y13/3</f>
        <v>20</v>
      </c>
      <c r="AB13" s="20">
        <f>VLOOKUP(A:A,[1]TDSheet!$A:$AB,28,0)</f>
        <v>1</v>
      </c>
      <c r="AC13" s="16">
        <f t="shared" si="14"/>
        <v>60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272.60000000000002</v>
      </c>
      <c r="D14" s="8">
        <v>136.9</v>
      </c>
      <c r="E14" s="8">
        <v>277.51</v>
      </c>
      <c r="F14" s="8">
        <v>124.59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283.51799999999997</v>
      </c>
      <c r="J14" s="16">
        <f t="shared" si="9"/>
        <v>-6.0079999999999814</v>
      </c>
      <c r="K14" s="16">
        <f>VLOOKUP(A:A,[1]TDSheet!$A:$N,14,0)</f>
        <v>60</v>
      </c>
      <c r="L14" s="16">
        <f>VLOOKUP(A:A,[1]TDSheet!$A:$P,16,0)</f>
        <v>180</v>
      </c>
      <c r="M14" s="16">
        <v>300</v>
      </c>
      <c r="N14" s="16"/>
      <c r="O14" s="16">
        <f t="shared" si="10"/>
        <v>55.501999999999995</v>
      </c>
      <c r="P14" s="18">
        <v>120</v>
      </c>
      <c r="Q14" s="19">
        <f t="shared" si="11"/>
        <v>14.136247342438113</v>
      </c>
      <c r="R14" s="16">
        <f t="shared" si="12"/>
        <v>2.2447839717487659</v>
      </c>
      <c r="S14" s="16">
        <f>VLOOKUP(A:A,[1]TDSheet!$A:$T,20,0)</f>
        <v>53.279999999999994</v>
      </c>
      <c r="T14" s="16">
        <f>VLOOKUP(A:A,[1]TDSheet!$A:$O,15,0)</f>
        <v>45.88</v>
      </c>
      <c r="U14" s="16">
        <f>VLOOKUP(A:A,[3]TDSheet!$A:$D,4,0)</f>
        <v>37</v>
      </c>
      <c r="V14" s="16">
        <v>0</v>
      </c>
      <c r="W14" s="16"/>
      <c r="X14" s="16"/>
      <c r="Y14" s="16">
        <f t="shared" si="13"/>
        <v>120</v>
      </c>
      <c r="Z14" s="16" t="e">
        <f>VLOOKUP(A:A,[1]TDSheet!$A:$Z,26,0)</f>
        <v>#N/A</v>
      </c>
      <c r="AA14" s="16">
        <f>Y14/3.7</f>
        <v>32.432432432432428</v>
      </c>
      <c r="AB14" s="20">
        <f>VLOOKUP(A:A,[1]TDSheet!$A:$AB,28,0)</f>
        <v>1</v>
      </c>
      <c r="AC14" s="16">
        <f t="shared" si="14"/>
        <v>120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77.7</v>
      </c>
      <c r="D15" s="8">
        <v>37</v>
      </c>
      <c r="E15" s="8">
        <v>33.299999999999997</v>
      </c>
      <c r="F15" s="8">
        <v>77.7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37.000999999999998</v>
      </c>
      <c r="J15" s="16">
        <f t="shared" si="9"/>
        <v>-3.7010000000000005</v>
      </c>
      <c r="K15" s="16">
        <f>VLOOKUP(A:A,[1]TDSheet!$A:$N,14,0)</f>
        <v>0</v>
      </c>
      <c r="L15" s="16">
        <f>VLOOKUP(A:A,[1]TDSheet!$A:$P,16,0)</f>
        <v>30</v>
      </c>
      <c r="M15" s="16"/>
      <c r="N15" s="16"/>
      <c r="O15" s="16">
        <f t="shared" si="10"/>
        <v>6.6599999999999993</v>
      </c>
      <c r="P15" s="18"/>
      <c r="Q15" s="19">
        <f t="shared" si="11"/>
        <v>16.171171171171174</v>
      </c>
      <c r="R15" s="16">
        <f t="shared" si="12"/>
        <v>11.666666666666668</v>
      </c>
      <c r="S15" s="16">
        <f>VLOOKUP(A:A,[1]TDSheet!$A:$T,20,0)</f>
        <v>1.48</v>
      </c>
      <c r="T15" s="16">
        <f>VLOOKUP(A:A,[1]TDSheet!$A:$O,15,0)</f>
        <v>8.14</v>
      </c>
      <c r="U15" s="16">
        <f>VLOOKUP(A:A,[3]TDSheet!$A:$D,4,0)</f>
        <v>3.7</v>
      </c>
      <c r="V15" s="16">
        <v>0</v>
      </c>
      <c r="W15" s="16"/>
      <c r="X15" s="16"/>
      <c r="Y15" s="16">
        <f t="shared" si="13"/>
        <v>0</v>
      </c>
      <c r="Z15" s="16" t="str">
        <f>VLOOKUP(A:A,[1]TDSheet!$A:$Z,26,0)</f>
        <v>паша</v>
      </c>
      <c r="AA15" s="16">
        <f>Y15/3.7</f>
        <v>0</v>
      </c>
      <c r="AB15" s="20">
        <f>VLOOKUP(A:A,[1]TDSheet!$A:$AB,28,0)</f>
        <v>1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56.2</v>
      </c>
      <c r="D16" s="8">
        <v>40.700000000000003</v>
      </c>
      <c r="E16" s="8">
        <v>65.900000000000006</v>
      </c>
      <c r="F16" s="8">
        <v>23.6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72.611000000000004</v>
      </c>
      <c r="J16" s="16">
        <f t="shared" si="9"/>
        <v>-6.7109999999999985</v>
      </c>
      <c r="K16" s="16">
        <f>VLOOKUP(A:A,[1]TDSheet!$A:$N,14,0)</f>
        <v>0</v>
      </c>
      <c r="L16" s="16">
        <f>VLOOKUP(A:A,[1]TDSheet!$A:$P,16,0)</f>
        <v>60</v>
      </c>
      <c r="M16" s="16">
        <v>90</v>
      </c>
      <c r="N16" s="16"/>
      <c r="O16" s="16">
        <f t="shared" si="10"/>
        <v>13.180000000000001</v>
      </c>
      <c r="P16" s="18">
        <v>30</v>
      </c>
      <c r="Q16" s="19">
        <f t="shared" si="11"/>
        <v>15.447647951441576</v>
      </c>
      <c r="R16" s="16">
        <f t="shared" si="12"/>
        <v>1.7905918057663126</v>
      </c>
      <c r="S16" s="16">
        <f>VLOOKUP(A:A,[1]TDSheet!$A:$T,20,0)</f>
        <v>8.14</v>
      </c>
      <c r="T16" s="16">
        <f>VLOOKUP(A:A,[1]TDSheet!$A:$O,15,0)</f>
        <v>8.14</v>
      </c>
      <c r="U16" s="16">
        <f>VLOOKUP(A:A,[3]TDSheet!$A:$D,4,0)</f>
        <v>7.4</v>
      </c>
      <c r="V16" s="16">
        <v>0</v>
      </c>
      <c r="W16" s="16"/>
      <c r="X16" s="16"/>
      <c r="Y16" s="16">
        <f t="shared" si="13"/>
        <v>30</v>
      </c>
      <c r="Z16" s="16" t="e">
        <f>VLOOKUP(A:A,[1]TDSheet!$A:$Z,26,0)</f>
        <v>#N/A</v>
      </c>
      <c r="AA16" s="16">
        <f>Y16/3.5</f>
        <v>8.5714285714285712</v>
      </c>
      <c r="AB16" s="20">
        <f>VLOOKUP(A:A,[1]TDSheet!$A:$AB,28,0)</f>
        <v>1</v>
      </c>
      <c r="AC16" s="16">
        <f t="shared" si="14"/>
        <v>30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149</v>
      </c>
      <c r="D17" s="8">
        <v>132</v>
      </c>
      <c r="E17" s="8">
        <v>181</v>
      </c>
      <c r="F17" s="8">
        <v>94.5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182.5</v>
      </c>
      <c r="J17" s="16">
        <f t="shared" si="9"/>
        <v>-1.5</v>
      </c>
      <c r="K17" s="16">
        <f>VLOOKUP(A:A,[1]TDSheet!$A:$N,14,0)</f>
        <v>0</v>
      </c>
      <c r="L17" s="16">
        <f>VLOOKUP(A:A,[1]TDSheet!$A:$P,16,0)</f>
        <v>120</v>
      </c>
      <c r="M17" s="16">
        <v>210</v>
      </c>
      <c r="N17" s="16"/>
      <c r="O17" s="16">
        <f t="shared" si="10"/>
        <v>36.200000000000003</v>
      </c>
      <c r="P17" s="18">
        <v>80</v>
      </c>
      <c r="Q17" s="19">
        <f t="shared" si="11"/>
        <v>13.936464088397789</v>
      </c>
      <c r="R17" s="16">
        <f t="shared" si="12"/>
        <v>2.6104972375690605</v>
      </c>
      <c r="S17" s="16">
        <f>VLOOKUP(A:A,[1]TDSheet!$A:$T,20,0)</f>
        <v>29.5</v>
      </c>
      <c r="T17" s="16">
        <f>VLOOKUP(A:A,[1]TDSheet!$A:$O,15,0)</f>
        <v>25.2</v>
      </c>
      <c r="U17" s="16">
        <f>VLOOKUP(A:A,[3]TDSheet!$A:$D,4,0)</f>
        <v>16.5</v>
      </c>
      <c r="V17" s="16">
        <v>0</v>
      </c>
      <c r="W17" s="16"/>
      <c r="X17" s="16"/>
      <c r="Y17" s="16">
        <f t="shared" si="13"/>
        <v>80</v>
      </c>
      <c r="Z17" s="16" t="e">
        <f>VLOOKUP(A:A,[1]TDSheet!$A:$Z,26,0)</f>
        <v>#N/A</v>
      </c>
      <c r="AA17" s="16">
        <f>Y17/5.5</f>
        <v>14.545454545454545</v>
      </c>
      <c r="AB17" s="20">
        <f>VLOOKUP(A:A,[1]TDSheet!$A:$AB,28,0)</f>
        <v>1</v>
      </c>
      <c r="AC17" s="16">
        <f t="shared" si="14"/>
        <v>80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13.8</v>
      </c>
      <c r="D18" s="8"/>
      <c r="E18" s="8">
        <v>10.5</v>
      </c>
      <c r="F18" s="8">
        <v>3.3</v>
      </c>
      <c r="G18" s="15" t="s">
        <v>86</v>
      </c>
      <c r="H18" s="1" t="e">
        <f>VLOOKUP(A:A,[1]TDSheet!$A:$H,8,0)</f>
        <v>#N/A</v>
      </c>
      <c r="I18" s="16">
        <f>VLOOKUP(A:A,[2]TDSheet!$A:$F,6,0)</f>
        <v>11</v>
      </c>
      <c r="J18" s="16">
        <f t="shared" si="9"/>
        <v>-0.5</v>
      </c>
      <c r="K18" s="16">
        <f>VLOOKUP(A:A,[1]TDSheet!$A:$N,14,0)</f>
        <v>0</v>
      </c>
      <c r="L18" s="16">
        <f>VLOOKUP(A:A,[1]TDSheet!$A:$P,16,0)</f>
        <v>0</v>
      </c>
      <c r="M18" s="16"/>
      <c r="N18" s="16"/>
      <c r="O18" s="16">
        <f t="shared" si="10"/>
        <v>2.1</v>
      </c>
      <c r="P18" s="18"/>
      <c r="Q18" s="19">
        <f t="shared" si="11"/>
        <v>1.5714285714285712</v>
      </c>
      <c r="R18" s="16">
        <f t="shared" si="12"/>
        <v>1.5714285714285712</v>
      </c>
      <c r="S18" s="16">
        <f>VLOOKUP(A:A,[1]TDSheet!$A:$T,20,0)</f>
        <v>0.7</v>
      </c>
      <c r="T18" s="16">
        <f>VLOOKUP(A:A,[1]TDSheet!$A:$O,15,0)</f>
        <v>0.74</v>
      </c>
      <c r="U18" s="16">
        <v>0</v>
      </c>
      <c r="V18" s="16">
        <v>0</v>
      </c>
      <c r="W18" s="16"/>
      <c r="X18" s="16"/>
      <c r="Y18" s="16">
        <f t="shared" si="13"/>
        <v>0</v>
      </c>
      <c r="Z18" s="16" t="str">
        <f>VLOOKUP(A:A,[1]TDSheet!$A:$Z,26,0)</f>
        <v>увел</v>
      </c>
      <c r="AA18" s="16">
        <f>Y18/3.7</f>
        <v>0</v>
      </c>
      <c r="AB18" s="20">
        <v>0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335</v>
      </c>
      <c r="D19" s="8">
        <v>684</v>
      </c>
      <c r="E19" s="8">
        <v>481</v>
      </c>
      <c r="F19" s="8">
        <v>525</v>
      </c>
      <c r="G19" s="1">
        <f>VLOOKUP(A:A,[1]TDSheet!$A:$G,7,0)</f>
        <v>1</v>
      </c>
      <c r="H19" s="1">
        <f>VLOOKUP(A:A,[1]TDSheet!$A:$H,8,0)</f>
        <v>180</v>
      </c>
      <c r="I19" s="16">
        <f>VLOOKUP(A:A,[2]TDSheet!$A:$F,6,0)</f>
        <v>500</v>
      </c>
      <c r="J19" s="16">
        <f t="shared" si="9"/>
        <v>-19</v>
      </c>
      <c r="K19" s="16">
        <f>VLOOKUP(A:A,[1]TDSheet!$A:$N,14,0)</f>
        <v>120</v>
      </c>
      <c r="L19" s="16">
        <f>VLOOKUP(A:A,[1]TDSheet!$A:$P,16,0)</f>
        <v>360</v>
      </c>
      <c r="M19" s="16">
        <v>180</v>
      </c>
      <c r="N19" s="16"/>
      <c r="O19" s="16">
        <f t="shared" si="10"/>
        <v>96.2</v>
      </c>
      <c r="P19" s="18">
        <v>180</v>
      </c>
      <c r="Q19" s="19">
        <f t="shared" si="11"/>
        <v>14.189189189189189</v>
      </c>
      <c r="R19" s="16">
        <f t="shared" si="12"/>
        <v>5.4573804573804576</v>
      </c>
      <c r="S19" s="16">
        <f>VLOOKUP(A:A,[1]TDSheet!$A:$T,20,0)</f>
        <v>105</v>
      </c>
      <c r="T19" s="16">
        <f>VLOOKUP(A:A,[1]TDSheet!$A:$O,15,0)</f>
        <v>107.2</v>
      </c>
      <c r="U19" s="16">
        <f>VLOOKUP(A:A,[3]TDSheet!$A:$D,4,0)</f>
        <v>75</v>
      </c>
      <c r="V19" s="16">
        <v>0</v>
      </c>
      <c r="W19" s="16"/>
      <c r="X19" s="16"/>
      <c r="Y19" s="16">
        <f t="shared" si="13"/>
        <v>180</v>
      </c>
      <c r="Z19" s="16" t="str">
        <f>VLOOKUP(A:A,[1]TDSheet!$A:$Z,26,0)</f>
        <v>яб</v>
      </c>
      <c r="AA19" s="16">
        <f>Y19/12</f>
        <v>15</v>
      </c>
      <c r="AB19" s="20">
        <f>VLOOKUP(A:A,[1]TDSheet!$A:$AB,28,0)</f>
        <v>0.25</v>
      </c>
      <c r="AC19" s="16">
        <f t="shared" si="14"/>
        <v>45</v>
      </c>
      <c r="AD19" s="16"/>
      <c r="AE19" s="16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-579</v>
      </c>
      <c r="D20" s="8">
        <v>2931</v>
      </c>
      <c r="E20" s="8">
        <v>1759</v>
      </c>
      <c r="F20" s="8">
        <v>557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1749</v>
      </c>
      <c r="J20" s="16">
        <f t="shared" si="9"/>
        <v>10</v>
      </c>
      <c r="K20" s="16">
        <f>VLOOKUP(A:A,[1]TDSheet!$A:$N,14,0)</f>
        <v>180</v>
      </c>
      <c r="L20" s="16">
        <f>VLOOKUP(A:A,[1]TDSheet!$A:$P,16,0)</f>
        <v>480</v>
      </c>
      <c r="M20" s="16">
        <v>720</v>
      </c>
      <c r="N20" s="16"/>
      <c r="O20" s="16">
        <f t="shared" si="10"/>
        <v>157.4</v>
      </c>
      <c r="P20" s="18">
        <v>240</v>
      </c>
      <c r="Q20" s="19">
        <f t="shared" si="11"/>
        <v>13.831003811944091</v>
      </c>
      <c r="R20" s="16">
        <f t="shared" si="12"/>
        <v>3.5387547649301143</v>
      </c>
      <c r="S20" s="16">
        <f>VLOOKUP(A:A,[1]TDSheet!$A:$T,20,0)</f>
        <v>133.80000000000001</v>
      </c>
      <c r="T20" s="16">
        <f>VLOOKUP(A:A,[1]TDSheet!$A:$O,15,0)</f>
        <v>149.4</v>
      </c>
      <c r="U20" s="16">
        <f>VLOOKUP(A:A,[3]TDSheet!$A:$D,4,0)</f>
        <v>162</v>
      </c>
      <c r="V20" s="16">
        <f>VLOOKUP(A:A,[4]TDSheet!$A:$D,4,0)</f>
        <v>972</v>
      </c>
      <c r="W20" s="16"/>
      <c r="X20" s="16"/>
      <c r="Y20" s="16">
        <f t="shared" si="13"/>
        <v>240</v>
      </c>
      <c r="Z20" s="16">
        <f>VLOOKUP(A:A,[1]TDSheet!$A:$Z,26,0)</f>
        <v>0</v>
      </c>
      <c r="AA20" s="16">
        <f>Y20/12</f>
        <v>20</v>
      </c>
      <c r="AB20" s="20">
        <f>VLOOKUP(A:A,[1]TDSheet!$A:$AB,28,0)</f>
        <v>0.25</v>
      </c>
      <c r="AC20" s="16">
        <f t="shared" si="14"/>
        <v>60</v>
      </c>
      <c r="AD20" s="16"/>
      <c r="AE20" s="16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40.5</v>
      </c>
      <c r="D21" s="8">
        <v>113.4</v>
      </c>
      <c r="E21" s="8">
        <v>37.799999999999997</v>
      </c>
      <c r="F21" s="8">
        <v>116.1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37.902000000000001</v>
      </c>
      <c r="J21" s="16">
        <f t="shared" si="9"/>
        <v>-0.10200000000000387</v>
      </c>
      <c r="K21" s="16">
        <f>VLOOKUP(A:A,[1]TDSheet!$A:$N,14,0)</f>
        <v>0</v>
      </c>
      <c r="L21" s="16">
        <f>VLOOKUP(A:A,[1]TDSheet!$A:$P,16,0)</f>
        <v>80</v>
      </c>
      <c r="M21" s="16"/>
      <c r="N21" s="16"/>
      <c r="O21" s="16">
        <f t="shared" si="10"/>
        <v>7.56</v>
      </c>
      <c r="P21" s="18"/>
      <c r="Q21" s="19">
        <f t="shared" si="11"/>
        <v>25.93915343915344</v>
      </c>
      <c r="R21" s="16">
        <f t="shared" si="12"/>
        <v>15.357142857142858</v>
      </c>
      <c r="S21" s="16">
        <f>VLOOKUP(A:A,[1]TDSheet!$A:$T,20,0)</f>
        <v>12.959999999999999</v>
      </c>
      <c r="T21" s="16">
        <f>VLOOKUP(A:A,[1]TDSheet!$A:$O,15,0)</f>
        <v>14.38</v>
      </c>
      <c r="U21" s="16">
        <f>VLOOKUP(A:A,[3]TDSheet!$A:$D,4,0)</f>
        <v>5.4</v>
      </c>
      <c r="V21" s="16">
        <v>0</v>
      </c>
      <c r="W21" s="16"/>
      <c r="X21" s="16"/>
      <c r="Y21" s="16">
        <f t="shared" si="13"/>
        <v>0</v>
      </c>
      <c r="Z21" s="16" t="str">
        <f>VLOOKUP(A:A,[1]TDSheet!$A:$Z,26,0)</f>
        <v>паша</v>
      </c>
      <c r="AA21" s="16">
        <f>Y21/1.8</f>
        <v>0</v>
      </c>
      <c r="AB21" s="20">
        <f>VLOOKUP(A:A,[1]TDSheet!$A:$AB,28,0)</f>
        <v>1</v>
      </c>
      <c r="AC21" s="16">
        <f t="shared" si="14"/>
        <v>0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-3.9</v>
      </c>
      <c r="D22" s="8">
        <v>395.9</v>
      </c>
      <c r="E22" s="8">
        <v>208.9</v>
      </c>
      <c r="F22" s="8">
        <v>168.3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224.72</v>
      </c>
      <c r="J22" s="16">
        <f t="shared" si="9"/>
        <v>-15.819999999999993</v>
      </c>
      <c r="K22" s="16">
        <f>VLOOKUP(A:A,[1]TDSheet!$A:$N,14,0)</f>
        <v>40</v>
      </c>
      <c r="L22" s="16">
        <f>VLOOKUP(A:A,[1]TDSheet!$A:$P,16,0)</f>
        <v>160</v>
      </c>
      <c r="M22" s="16">
        <v>120</v>
      </c>
      <c r="N22" s="16"/>
      <c r="O22" s="16">
        <f t="shared" si="10"/>
        <v>41.78</v>
      </c>
      <c r="P22" s="18">
        <v>90</v>
      </c>
      <c r="Q22" s="19">
        <f t="shared" si="11"/>
        <v>13.841550981330778</v>
      </c>
      <c r="R22" s="16">
        <f t="shared" si="12"/>
        <v>4.028243178554332</v>
      </c>
      <c r="S22" s="16">
        <f>VLOOKUP(A:A,[1]TDSheet!$A:$T,20,0)</f>
        <v>28.860000000000003</v>
      </c>
      <c r="T22" s="16">
        <f>VLOOKUP(A:A,[1]TDSheet!$A:$O,15,0)</f>
        <v>41.36</v>
      </c>
      <c r="U22" s="16">
        <f>VLOOKUP(A:A,[3]TDSheet!$A:$D,4,0)</f>
        <v>22.2</v>
      </c>
      <c r="V22" s="16">
        <v>0</v>
      </c>
      <c r="W22" s="16"/>
      <c r="X22" s="16"/>
      <c r="Y22" s="16">
        <f t="shared" si="13"/>
        <v>90</v>
      </c>
      <c r="Z22" s="16" t="e">
        <f>VLOOKUP(A:A,[1]TDSheet!$A:$Z,26,0)</f>
        <v>#N/A</v>
      </c>
      <c r="AA22" s="16">
        <f>Y22/3.7</f>
        <v>24.324324324324323</v>
      </c>
      <c r="AB22" s="20">
        <f>VLOOKUP(A:A,[1]TDSheet!$A:$AB,28,0)</f>
        <v>1</v>
      </c>
      <c r="AC22" s="16">
        <f t="shared" si="14"/>
        <v>90</v>
      </c>
      <c r="AD22" s="16"/>
      <c r="AE22" s="16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1050</v>
      </c>
      <c r="D23" s="8">
        <v>2551</v>
      </c>
      <c r="E23" s="8">
        <v>2118</v>
      </c>
      <c r="F23" s="8">
        <v>1423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2142</v>
      </c>
      <c r="J23" s="16">
        <f t="shared" si="9"/>
        <v>-24</v>
      </c>
      <c r="K23" s="16">
        <f>VLOOKUP(A:A,[1]TDSheet!$A:$N,14,0)</f>
        <v>480</v>
      </c>
      <c r="L23" s="16">
        <f>VLOOKUP(A:A,[1]TDSheet!$A:$P,16,0)</f>
        <v>1500</v>
      </c>
      <c r="M23" s="16">
        <v>1620</v>
      </c>
      <c r="N23" s="16"/>
      <c r="O23" s="16">
        <f t="shared" si="10"/>
        <v>423.6</v>
      </c>
      <c r="P23" s="18">
        <v>840</v>
      </c>
      <c r="Q23" s="19">
        <f t="shared" si="11"/>
        <v>13.84088762983947</v>
      </c>
      <c r="R23" s="16">
        <f t="shared" si="12"/>
        <v>3.3593012275731819</v>
      </c>
      <c r="S23" s="16">
        <f>VLOOKUP(A:A,[1]TDSheet!$A:$T,20,0)</f>
        <v>409.8</v>
      </c>
      <c r="T23" s="16">
        <f>VLOOKUP(A:A,[1]TDSheet!$A:$O,15,0)</f>
        <v>411.6</v>
      </c>
      <c r="U23" s="16">
        <f>VLOOKUP(A:A,[3]TDSheet!$A:$D,4,0)</f>
        <v>387</v>
      </c>
      <c r="V23" s="16">
        <v>0</v>
      </c>
      <c r="W23" s="16"/>
      <c r="X23" s="16"/>
      <c r="Y23" s="16">
        <f t="shared" si="13"/>
        <v>840</v>
      </c>
      <c r="Z23" s="16">
        <f>VLOOKUP(A:A,[1]TDSheet!$A:$Z,26,0)</f>
        <v>0</v>
      </c>
      <c r="AA23" s="16">
        <f>Y23/12</f>
        <v>70</v>
      </c>
      <c r="AB23" s="20">
        <f>VLOOKUP(A:A,[1]TDSheet!$A:$AB,28,0)</f>
        <v>0.25</v>
      </c>
      <c r="AC23" s="16">
        <f t="shared" si="14"/>
        <v>210</v>
      </c>
      <c r="AD23" s="16"/>
      <c r="AE23" s="16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620</v>
      </c>
      <c r="D24" s="8">
        <v>2925</v>
      </c>
      <c r="E24" s="8">
        <v>1822</v>
      </c>
      <c r="F24" s="8">
        <v>1666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1894</v>
      </c>
      <c r="J24" s="16">
        <f t="shared" si="9"/>
        <v>-72</v>
      </c>
      <c r="K24" s="16">
        <f>VLOOKUP(A:A,[1]TDSheet!$A:$N,14,0)</f>
        <v>420</v>
      </c>
      <c r="L24" s="16">
        <f>VLOOKUP(A:A,[1]TDSheet!$A:$P,16,0)</f>
        <v>1500</v>
      </c>
      <c r="M24" s="16">
        <v>840</v>
      </c>
      <c r="N24" s="16"/>
      <c r="O24" s="16">
        <f t="shared" si="10"/>
        <v>364.4</v>
      </c>
      <c r="P24" s="18">
        <v>600</v>
      </c>
      <c r="Q24" s="19">
        <f t="shared" si="11"/>
        <v>13.792535675082329</v>
      </c>
      <c r="R24" s="16">
        <f t="shared" si="12"/>
        <v>4.5718990120746437</v>
      </c>
      <c r="S24" s="16">
        <f>VLOOKUP(A:A,[1]TDSheet!$A:$T,20,0)</f>
        <v>377.6</v>
      </c>
      <c r="T24" s="16">
        <f>VLOOKUP(A:A,[1]TDSheet!$A:$O,15,0)</f>
        <v>414.2</v>
      </c>
      <c r="U24" s="16">
        <f>VLOOKUP(A:A,[3]TDSheet!$A:$D,4,0)</f>
        <v>362</v>
      </c>
      <c r="V24" s="16">
        <v>0</v>
      </c>
      <c r="W24" s="16"/>
      <c r="X24" s="16"/>
      <c r="Y24" s="16">
        <f t="shared" si="13"/>
        <v>600</v>
      </c>
      <c r="Z24" s="16">
        <f>VLOOKUP(A:A,[1]TDSheet!$A:$Z,26,0)</f>
        <v>0</v>
      </c>
      <c r="AA24" s="16">
        <f>Y24/6</f>
        <v>100</v>
      </c>
      <c r="AB24" s="20">
        <f>VLOOKUP(A:A,[1]TDSheet!$A:$AB,28,0)</f>
        <v>0.25</v>
      </c>
      <c r="AC24" s="16">
        <f t="shared" si="14"/>
        <v>150</v>
      </c>
      <c r="AD24" s="16"/>
      <c r="AE24" s="16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896</v>
      </c>
      <c r="D25" s="8">
        <v>2652</v>
      </c>
      <c r="E25" s="8">
        <v>1848</v>
      </c>
      <c r="F25" s="8">
        <v>1652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1842</v>
      </c>
      <c r="J25" s="16">
        <f t="shared" si="9"/>
        <v>6</v>
      </c>
      <c r="K25" s="16">
        <f>VLOOKUP(A:A,[1]TDSheet!$A:$N,14,0)</f>
        <v>360</v>
      </c>
      <c r="L25" s="16">
        <f>VLOOKUP(A:A,[1]TDSheet!$A:$P,16,0)</f>
        <v>1500</v>
      </c>
      <c r="M25" s="16">
        <v>960</v>
      </c>
      <c r="N25" s="16"/>
      <c r="O25" s="16">
        <f t="shared" si="10"/>
        <v>369.6</v>
      </c>
      <c r="P25" s="18">
        <v>600</v>
      </c>
      <c r="Q25" s="19">
        <f t="shared" si="11"/>
        <v>13.722943722943722</v>
      </c>
      <c r="R25" s="16">
        <f t="shared" si="12"/>
        <v>4.4696969696969697</v>
      </c>
      <c r="S25" s="16">
        <f>VLOOKUP(A:A,[1]TDSheet!$A:$T,20,0)</f>
        <v>370.6</v>
      </c>
      <c r="T25" s="16">
        <f>VLOOKUP(A:A,[1]TDSheet!$A:$O,15,0)</f>
        <v>391.4</v>
      </c>
      <c r="U25" s="16">
        <f>VLOOKUP(A:A,[3]TDSheet!$A:$D,4,0)</f>
        <v>363</v>
      </c>
      <c r="V25" s="16">
        <v>0</v>
      </c>
      <c r="W25" s="16"/>
      <c r="X25" s="16"/>
      <c r="Y25" s="16">
        <f t="shared" si="13"/>
        <v>600</v>
      </c>
      <c r="Z25" s="16">
        <f>VLOOKUP(A:A,[1]TDSheet!$A:$Z,26,0)</f>
        <v>0</v>
      </c>
      <c r="AA25" s="16">
        <f>Y25/12</f>
        <v>50</v>
      </c>
      <c r="AB25" s="20">
        <f>VLOOKUP(A:A,[1]TDSheet!$A:$AB,28,0)</f>
        <v>0.25</v>
      </c>
      <c r="AC25" s="16">
        <f t="shared" si="14"/>
        <v>150</v>
      </c>
      <c r="AD25" s="16"/>
      <c r="AE25" s="16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360</v>
      </c>
      <c r="D26" s="8">
        <v>525</v>
      </c>
      <c r="E26" s="8">
        <v>525</v>
      </c>
      <c r="F26" s="8">
        <v>344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541</v>
      </c>
      <c r="J26" s="16">
        <f t="shared" si="9"/>
        <v>-16</v>
      </c>
      <c r="K26" s="16">
        <f>VLOOKUP(A:A,[1]TDSheet!$A:$N,14,0)</f>
        <v>60</v>
      </c>
      <c r="L26" s="16">
        <f>VLOOKUP(A:A,[1]TDSheet!$A:$P,16,0)</f>
        <v>360</v>
      </c>
      <c r="M26" s="16">
        <v>480</v>
      </c>
      <c r="N26" s="16"/>
      <c r="O26" s="16">
        <f t="shared" si="10"/>
        <v>105</v>
      </c>
      <c r="P26" s="18">
        <v>240</v>
      </c>
      <c r="Q26" s="19">
        <f t="shared" si="11"/>
        <v>14.133333333333333</v>
      </c>
      <c r="R26" s="16">
        <f t="shared" si="12"/>
        <v>3.2761904761904761</v>
      </c>
      <c r="S26" s="16">
        <f>VLOOKUP(A:A,[1]TDSheet!$A:$T,20,0)</f>
        <v>103.4</v>
      </c>
      <c r="T26" s="16">
        <f>VLOOKUP(A:A,[1]TDSheet!$A:$O,15,0)</f>
        <v>89.4</v>
      </c>
      <c r="U26" s="16">
        <f>VLOOKUP(A:A,[3]TDSheet!$A:$D,4,0)</f>
        <v>102</v>
      </c>
      <c r="V26" s="16">
        <v>0</v>
      </c>
      <c r="W26" s="16"/>
      <c r="X26" s="16"/>
      <c r="Y26" s="16">
        <f t="shared" si="13"/>
        <v>240</v>
      </c>
      <c r="Z26" s="16" t="e">
        <f>VLOOKUP(A:A,[1]TDSheet!$A:$Z,26,0)</f>
        <v>#N/A</v>
      </c>
      <c r="AA26" s="16">
        <f>Y26/12</f>
        <v>20</v>
      </c>
      <c r="AB26" s="20">
        <f>VLOOKUP(A:A,[1]TDSheet!$A:$AB,28,0)</f>
        <v>0.25</v>
      </c>
      <c r="AC26" s="16">
        <f t="shared" si="14"/>
        <v>60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205.2</v>
      </c>
      <c r="D27" s="8">
        <v>672</v>
      </c>
      <c r="E27" s="8">
        <v>250</v>
      </c>
      <c r="F27" s="8">
        <v>603.20000000000005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269.601</v>
      </c>
      <c r="J27" s="16">
        <f t="shared" si="9"/>
        <v>-19.600999999999999</v>
      </c>
      <c r="K27" s="16">
        <f>VLOOKUP(A:A,[1]TDSheet!$A:$N,14,0)</f>
        <v>90</v>
      </c>
      <c r="L27" s="16">
        <f>VLOOKUP(A:A,[1]TDSheet!$A:$P,16,0)</f>
        <v>300</v>
      </c>
      <c r="M27" s="16"/>
      <c r="N27" s="16"/>
      <c r="O27" s="16">
        <f t="shared" si="10"/>
        <v>50</v>
      </c>
      <c r="P27" s="18"/>
      <c r="Q27" s="19">
        <f t="shared" si="11"/>
        <v>19.864000000000001</v>
      </c>
      <c r="R27" s="16">
        <f t="shared" si="12"/>
        <v>12.064</v>
      </c>
      <c r="S27" s="16">
        <f>VLOOKUP(A:A,[1]TDSheet!$A:$T,20,0)</f>
        <v>71.8</v>
      </c>
      <c r="T27" s="16">
        <f>VLOOKUP(A:A,[1]TDSheet!$A:$O,15,0)</f>
        <v>87.960000000000008</v>
      </c>
      <c r="U27" s="16">
        <f>VLOOKUP(A:A,[3]TDSheet!$A:$D,4,0)</f>
        <v>42</v>
      </c>
      <c r="V27" s="16">
        <v>0</v>
      </c>
      <c r="W27" s="16"/>
      <c r="X27" s="16"/>
      <c r="Y27" s="16">
        <f t="shared" si="13"/>
        <v>0</v>
      </c>
      <c r="Z27" s="16" t="e">
        <f>VLOOKUP(A:A,[1]TDSheet!$A:$Z,26,0)</f>
        <v>#N/A</v>
      </c>
      <c r="AA27" s="16">
        <f>Y27/6</f>
        <v>0</v>
      </c>
      <c r="AB27" s="20">
        <f>VLOOKUP(A:A,[1]TDSheet!$A:$AB,28,0)</f>
        <v>1</v>
      </c>
      <c r="AC27" s="16">
        <f t="shared" si="14"/>
        <v>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394</v>
      </c>
      <c r="D28" s="8">
        <v>388</v>
      </c>
      <c r="E28" s="8">
        <v>397</v>
      </c>
      <c r="F28" s="8">
        <v>382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394</v>
      </c>
      <c r="J28" s="16">
        <f t="shared" si="9"/>
        <v>3</v>
      </c>
      <c r="K28" s="16">
        <f>VLOOKUP(A:A,[1]TDSheet!$A:$N,14,0)</f>
        <v>80</v>
      </c>
      <c r="L28" s="16">
        <f>VLOOKUP(A:A,[1]TDSheet!$A:$P,16,0)</f>
        <v>320</v>
      </c>
      <c r="M28" s="16">
        <v>160</v>
      </c>
      <c r="N28" s="16"/>
      <c r="O28" s="16">
        <f t="shared" si="10"/>
        <v>79.400000000000006</v>
      </c>
      <c r="P28" s="18">
        <v>200</v>
      </c>
      <c r="Q28" s="19">
        <f t="shared" si="11"/>
        <v>14.382871536523929</v>
      </c>
      <c r="R28" s="16">
        <f t="shared" si="12"/>
        <v>4.8110831234256928</v>
      </c>
      <c r="S28" s="16">
        <f>VLOOKUP(A:A,[1]TDSheet!$A:$T,20,0)</f>
        <v>51.6</v>
      </c>
      <c r="T28" s="16">
        <f>VLOOKUP(A:A,[1]TDSheet!$A:$O,15,0)</f>
        <v>86.4</v>
      </c>
      <c r="U28" s="16">
        <f>VLOOKUP(A:A,[3]TDSheet!$A:$D,4,0)</f>
        <v>83</v>
      </c>
      <c r="V28" s="16">
        <v>0</v>
      </c>
      <c r="W28" s="16"/>
      <c r="X28" s="16"/>
      <c r="Y28" s="16">
        <f t="shared" si="13"/>
        <v>200</v>
      </c>
      <c r="Z28" s="16" t="str">
        <f>VLOOKUP(A:A,[1]TDSheet!$A:$Z,26,0)</f>
        <v>яб</v>
      </c>
      <c r="AA28" s="16">
        <f>Y28/8</f>
        <v>25</v>
      </c>
      <c r="AB28" s="20">
        <f>VLOOKUP(A:A,[1]TDSheet!$A:$AB,28,0)</f>
        <v>0.75</v>
      </c>
      <c r="AC28" s="16">
        <f t="shared" si="14"/>
        <v>150</v>
      </c>
      <c r="AD28" s="16"/>
      <c r="AE28" s="16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101</v>
      </c>
      <c r="D29" s="8">
        <v>119</v>
      </c>
      <c r="E29" s="8">
        <v>87</v>
      </c>
      <c r="F29" s="8">
        <v>132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88</v>
      </c>
      <c r="J29" s="16">
        <f t="shared" si="9"/>
        <v>-1</v>
      </c>
      <c r="K29" s="16">
        <f>VLOOKUP(A:A,[1]TDSheet!$A:$N,14,0)</f>
        <v>80</v>
      </c>
      <c r="L29" s="16">
        <f>VLOOKUP(A:A,[1]TDSheet!$A:$P,16,0)</f>
        <v>80</v>
      </c>
      <c r="M29" s="16"/>
      <c r="N29" s="16"/>
      <c r="O29" s="16">
        <f t="shared" si="10"/>
        <v>17.399999999999999</v>
      </c>
      <c r="P29" s="18"/>
      <c r="Q29" s="19">
        <f t="shared" si="11"/>
        <v>16.7816091954023</v>
      </c>
      <c r="R29" s="16">
        <f t="shared" si="12"/>
        <v>7.5862068965517251</v>
      </c>
      <c r="S29" s="16">
        <f>VLOOKUP(A:A,[1]TDSheet!$A:$T,20,0)</f>
        <v>26.4</v>
      </c>
      <c r="T29" s="16">
        <f>VLOOKUP(A:A,[1]TDSheet!$A:$O,15,0)</f>
        <v>22.6</v>
      </c>
      <c r="U29" s="16">
        <f>VLOOKUP(A:A,[3]TDSheet!$A:$D,4,0)</f>
        <v>32</v>
      </c>
      <c r="V29" s="16">
        <v>0</v>
      </c>
      <c r="W29" s="16"/>
      <c r="X29" s="16"/>
      <c r="Y29" s="16">
        <f t="shared" si="13"/>
        <v>0</v>
      </c>
      <c r="Z29" s="16">
        <f>VLOOKUP(A:A,[1]TDSheet!$A:$Z,26,0)</f>
        <v>0</v>
      </c>
      <c r="AA29" s="16">
        <f>Y29/16</f>
        <v>0</v>
      </c>
      <c r="AB29" s="20">
        <f>VLOOKUP(A:A,[1]TDSheet!$A:$AB,28,0)</f>
        <v>0.43</v>
      </c>
      <c r="AC29" s="16">
        <f t="shared" si="14"/>
        <v>0</v>
      </c>
      <c r="AD29" s="16"/>
      <c r="AE29" s="16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194</v>
      </c>
      <c r="D30" s="8">
        <v>1443</v>
      </c>
      <c r="E30" s="8">
        <v>1029</v>
      </c>
      <c r="F30" s="8">
        <v>582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1041</v>
      </c>
      <c r="J30" s="16">
        <f t="shared" si="9"/>
        <v>-12</v>
      </c>
      <c r="K30" s="16">
        <f>VLOOKUP(A:A,[1]TDSheet!$A:$N,14,0)</f>
        <v>240</v>
      </c>
      <c r="L30" s="16">
        <f>VLOOKUP(A:A,[1]TDSheet!$A:$P,16,0)</f>
        <v>720</v>
      </c>
      <c r="M30" s="16">
        <v>960</v>
      </c>
      <c r="N30" s="16"/>
      <c r="O30" s="16">
        <f t="shared" si="10"/>
        <v>205.8</v>
      </c>
      <c r="P30" s="18">
        <v>320</v>
      </c>
      <c r="Q30" s="19">
        <f t="shared" si="11"/>
        <v>13.712342079689018</v>
      </c>
      <c r="R30" s="16">
        <f t="shared" si="12"/>
        <v>2.8279883381924198</v>
      </c>
      <c r="S30" s="16">
        <f>VLOOKUP(A:A,[1]TDSheet!$A:$T,20,0)</f>
        <v>175.4</v>
      </c>
      <c r="T30" s="16">
        <f>VLOOKUP(A:A,[1]TDSheet!$A:$O,15,0)</f>
        <v>196.8</v>
      </c>
      <c r="U30" s="16">
        <f>VLOOKUP(A:A,[3]TDSheet!$A:$D,4,0)</f>
        <v>246</v>
      </c>
      <c r="V30" s="16">
        <v>0</v>
      </c>
      <c r="W30" s="16"/>
      <c r="X30" s="16"/>
      <c r="Y30" s="16">
        <f t="shared" si="13"/>
        <v>320</v>
      </c>
      <c r="Z30" s="16" t="e">
        <f>VLOOKUP(A:A,[1]TDSheet!$A:$Z,26,0)</f>
        <v>#N/A</v>
      </c>
      <c r="AA30" s="16">
        <f>Y30/8</f>
        <v>40</v>
      </c>
      <c r="AB30" s="20">
        <f>VLOOKUP(A:A,[1]TDSheet!$A:$AB,28,0)</f>
        <v>0.9</v>
      </c>
      <c r="AC30" s="16">
        <f t="shared" si="14"/>
        <v>288</v>
      </c>
      <c r="AD30" s="16"/>
      <c r="AE30" s="16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231</v>
      </c>
      <c r="D31" s="8">
        <v>176</v>
      </c>
      <c r="E31" s="8">
        <v>151</v>
      </c>
      <c r="F31" s="8">
        <v>246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158</v>
      </c>
      <c r="J31" s="16">
        <f t="shared" si="9"/>
        <v>-7</v>
      </c>
      <c r="K31" s="16">
        <f>VLOOKUP(A:A,[1]TDSheet!$A:$N,14,0)</f>
        <v>80</v>
      </c>
      <c r="L31" s="16">
        <f>VLOOKUP(A:A,[1]TDSheet!$A:$P,16,0)</f>
        <v>80</v>
      </c>
      <c r="M31" s="16"/>
      <c r="N31" s="16"/>
      <c r="O31" s="16">
        <f t="shared" si="10"/>
        <v>30.2</v>
      </c>
      <c r="P31" s="18"/>
      <c r="Q31" s="19">
        <f t="shared" si="11"/>
        <v>13.443708609271523</v>
      </c>
      <c r="R31" s="16">
        <f t="shared" si="12"/>
        <v>8.14569536423841</v>
      </c>
      <c r="S31" s="16">
        <f>VLOOKUP(A:A,[1]TDSheet!$A:$T,20,0)</f>
        <v>48.2</v>
      </c>
      <c r="T31" s="16">
        <f>VLOOKUP(A:A,[1]TDSheet!$A:$O,15,0)</f>
        <v>40.6</v>
      </c>
      <c r="U31" s="16">
        <f>VLOOKUP(A:A,[3]TDSheet!$A:$D,4,0)</f>
        <v>45</v>
      </c>
      <c r="V31" s="16">
        <v>0</v>
      </c>
      <c r="W31" s="16"/>
      <c r="X31" s="16"/>
      <c r="Y31" s="16">
        <f t="shared" si="13"/>
        <v>0</v>
      </c>
      <c r="Z31" s="16" t="str">
        <f>VLOOKUP(A:A,[1]TDSheet!$A:$Z,26,0)</f>
        <v>увел</v>
      </c>
      <c r="AA31" s="16">
        <f>Y31/16</f>
        <v>0</v>
      </c>
      <c r="AB31" s="20">
        <f>VLOOKUP(A:A,[1]TDSheet!$A:$AB,28,0)</f>
        <v>0.43</v>
      </c>
      <c r="AC31" s="16">
        <f t="shared" si="14"/>
        <v>0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-969</v>
      </c>
      <c r="D32" s="8">
        <v>3593</v>
      </c>
      <c r="E32" s="8">
        <v>2198</v>
      </c>
      <c r="F32" s="8">
        <v>411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2209</v>
      </c>
      <c r="J32" s="16">
        <f t="shared" si="9"/>
        <v>-11</v>
      </c>
      <c r="K32" s="16">
        <f>VLOOKUP(A:A,[1]TDSheet!$A:$N,14,0)</f>
        <v>80</v>
      </c>
      <c r="L32" s="16">
        <f>VLOOKUP(A:A,[1]TDSheet!$A:$P,16,0)</f>
        <v>280</v>
      </c>
      <c r="M32" s="16"/>
      <c r="N32" s="16"/>
      <c r="O32" s="16">
        <f t="shared" si="10"/>
        <v>62</v>
      </c>
      <c r="P32" s="18">
        <v>80</v>
      </c>
      <c r="Q32" s="19">
        <f t="shared" si="11"/>
        <v>13.725806451612904</v>
      </c>
      <c r="R32" s="16">
        <f t="shared" si="12"/>
        <v>6.629032258064516</v>
      </c>
      <c r="S32" s="16">
        <f>VLOOKUP(A:A,[1]TDSheet!$A:$T,20,0)</f>
        <v>77.2</v>
      </c>
      <c r="T32" s="16">
        <f>VLOOKUP(A:A,[1]TDSheet!$A:$O,15,0)</f>
        <v>77</v>
      </c>
      <c r="U32" s="16">
        <f>VLOOKUP(A:A,[3]TDSheet!$A:$D,4,0)</f>
        <v>57</v>
      </c>
      <c r="V32" s="16">
        <f>VLOOKUP(A:A,[4]TDSheet!$A:$D,4,0)</f>
        <v>1888</v>
      </c>
      <c r="W32" s="16"/>
      <c r="X32" s="16"/>
      <c r="Y32" s="16">
        <f t="shared" si="13"/>
        <v>80</v>
      </c>
      <c r="Z32" s="16" t="str">
        <f>VLOOKUP(A:A,[1]TDSheet!$A:$Z,26,0)</f>
        <v>увел</v>
      </c>
      <c r="AA32" s="16">
        <f>Y32/8</f>
        <v>10</v>
      </c>
      <c r="AB32" s="20">
        <f>VLOOKUP(A:A,[1]TDSheet!$A:$AB,28,0)</f>
        <v>0.9</v>
      </c>
      <c r="AC32" s="16">
        <f t="shared" si="14"/>
        <v>72</v>
      </c>
      <c r="AD32" s="16"/>
      <c r="AE32" s="16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91</v>
      </c>
      <c r="D33" s="8">
        <v>2597</v>
      </c>
      <c r="E33" s="8">
        <v>1184</v>
      </c>
      <c r="F33" s="8">
        <v>1484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1117</v>
      </c>
      <c r="J33" s="16">
        <f t="shared" si="9"/>
        <v>67</v>
      </c>
      <c r="K33" s="16">
        <f>VLOOKUP(A:A,[1]TDSheet!$A:$N,14,0)</f>
        <v>320</v>
      </c>
      <c r="L33" s="16">
        <f>VLOOKUP(A:A,[1]TDSheet!$A:$P,16,0)</f>
        <v>960</v>
      </c>
      <c r="M33" s="16"/>
      <c r="N33" s="16"/>
      <c r="O33" s="16">
        <f t="shared" si="10"/>
        <v>236.8</v>
      </c>
      <c r="P33" s="18">
        <v>480</v>
      </c>
      <c r="Q33" s="19">
        <f t="shared" si="11"/>
        <v>13.699324324324323</v>
      </c>
      <c r="R33" s="16">
        <f t="shared" si="12"/>
        <v>6.2668918918918912</v>
      </c>
      <c r="S33" s="16">
        <f>VLOOKUP(A:A,[1]TDSheet!$A:$T,20,0)</f>
        <v>214.2</v>
      </c>
      <c r="T33" s="16">
        <f>VLOOKUP(A:A,[1]TDSheet!$A:$O,15,0)</f>
        <v>285.39999999999998</v>
      </c>
      <c r="U33" s="16">
        <f>VLOOKUP(A:A,[3]TDSheet!$A:$D,4,0)</f>
        <v>202</v>
      </c>
      <c r="V33" s="16">
        <v>0</v>
      </c>
      <c r="W33" s="16"/>
      <c r="X33" s="16"/>
      <c r="Y33" s="16">
        <f t="shared" si="13"/>
        <v>480</v>
      </c>
      <c r="Z33" s="16" t="str">
        <f>VLOOKUP(A:A,[1]TDSheet!$A:$Z,26,0)</f>
        <v>яб</v>
      </c>
      <c r="AA33" s="16">
        <f>Y33/16</f>
        <v>30</v>
      </c>
      <c r="AB33" s="20">
        <f>VLOOKUP(A:A,[1]TDSheet!$A:$AB,28,0)</f>
        <v>0.43</v>
      </c>
      <c r="AC33" s="16">
        <f t="shared" si="14"/>
        <v>206.4</v>
      </c>
      <c r="AD33" s="16"/>
      <c r="AE33" s="16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22</v>
      </c>
      <c r="D34" s="8">
        <v>374</v>
      </c>
      <c r="E34" s="8">
        <v>189</v>
      </c>
      <c r="F34" s="8">
        <v>198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193</v>
      </c>
      <c r="J34" s="16">
        <f t="shared" si="9"/>
        <v>-4</v>
      </c>
      <c r="K34" s="16">
        <f>VLOOKUP(A:A,[1]TDSheet!$A:$N,14,0)</f>
        <v>80</v>
      </c>
      <c r="L34" s="16">
        <f>VLOOKUP(A:A,[1]TDSheet!$A:$P,16,0)</f>
        <v>160</v>
      </c>
      <c r="M34" s="16">
        <v>40</v>
      </c>
      <c r="N34" s="16"/>
      <c r="O34" s="16">
        <f t="shared" si="10"/>
        <v>37.799999999999997</v>
      </c>
      <c r="P34" s="18">
        <v>80</v>
      </c>
      <c r="Q34" s="19">
        <f t="shared" si="11"/>
        <v>14.761904761904763</v>
      </c>
      <c r="R34" s="16">
        <f t="shared" si="12"/>
        <v>5.2380952380952381</v>
      </c>
      <c r="S34" s="16">
        <f>VLOOKUP(A:A,[1]TDSheet!$A:$T,20,0)</f>
        <v>36</v>
      </c>
      <c r="T34" s="16">
        <f>VLOOKUP(A:A,[1]TDSheet!$A:$O,15,0)</f>
        <v>44.6</v>
      </c>
      <c r="U34" s="16">
        <f>VLOOKUP(A:A,[3]TDSheet!$A:$D,4,0)</f>
        <v>44</v>
      </c>
      <c r="V34" s="16">
        <v>0</v>
      </c>
      <c r="W34" s="16"/>
      <c r="X34" s="16"/>
      <c r="Y34" s="16">
        <f t="shared" si="13"/>
        <v>80</v>
      </c>
      <c r="Z34" s="16">
        <f>VLOOKUP(A:A,[1]TDSheet!$A:$Z,26,0)</f>
        <v>0</v>
      </c>
      <c r="AA34" s="16">
        <f>Y34/8</f>
        <v>10</v>
      </c>
      <c r="AB34" s="20">
        <f>VLOOKUP(A:A,[1]TDSheet!$A:$AB,28,0)</f>
        <v>0.9</v>
      </c>
      <c r="AC34" s="16">
        <f t="shared" si="14"/>
        <v>72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22</v>
      </c>
      <c r="D35" s="8">
        <v>680</v>
      </c>
      <c r="E35" s="8">
        <v>219</v>
      </c>
      <c r="F35" s="8">
        <v>483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219</v>
      </c>
      <c r="J35" s="16">
        <f t="shared" si="9"/>
        <v>0</v>
      </c>
      <c r="K35" s="16">
        <f>VLOOKUP(A:A,[1]TDSheet!$A:$N,14,0)</f>
        <v>0</v>
      </c>
      <c r="L35" s="16">
        <f>VLOOKUP(A:A,[1]TDSheet!$A:$P,16,0)</f>
        <v>240</v>
      </c>
      <c r="M35" s="16"/>
      <c r="N35" s="16"/>
      <c r="O35" s="16">
        <f t="shared" si="10"/>
        <v>43.8</v>
      </c>
      <c r="P35" s="18"/>
      <c r="Q35" s="19">
        <f t="shared" si="11"/>
        <v>16.506849315068493</v>
      </c>
      <c r="R35" s="16">
        <f t="shared" si="12"/>
        <v>11.027397260273974</v>
      </c>
      <c r="S35" s="16">
        <f>VLOOKUP(A:A,[1]TDSheet!$A:$T,20,0)</f>
        <v>45.8</v>
      </c>
      <c r="T35" s="16">
        <f>VLOOKUP(A:A,[1]TDSheet!$A:$O,15,0)</f>
        <v>65</v>
      </c>
      <c r="U35" s="16">
        <f>VLOOKUP(A:A,[3]TDSheet!$A:$D,4,0)</f>
        <v>58</v>
      </c>
      <c r="V35" s="16">
        <v>0</v>
      </c>
      <c r="W35" s="16"/>
      <c r="X35" s="16"/>
      <c r="Y35" s="16">
        <f t="shared" si="13"/>
        <v>0</v>
      </c>
      <c r="Z35" s="16" t="str">
        <f>VLOOKUP(A:A,[1]TDSheet!$A:$Z,26,0)</f>
        <v>увел</v>
      </c>
      <c r="AA35" s="16">
        <f>Y35/8</f>
        <v>0</v>
      </c>
      <c r="AB35" s="20">
        <f>VLOOKUP(A:A,[1]TDSheet!$A:$AB,28,0)</f>
        <v>0.8</v>
      </c>
      <c r="AC35" s="16">
        <f t="shared" si="14"/>
        <v>0</v>
      </c>
      <c r="AD35" s="16"/>
      <c r="AE35" s="16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-537</v>
      </c>
      <c r="D36" s="8">
        <v>4585</v>
      </c>
      <c r="E36" s="8">
        <v>2473</v>
      </c>
      <c r="F36" s="8">
        <v>1511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2844</v>
      </c>
      <c r="J36" s="16">
        <f t="shared" si="9"/>
        <v>-371</v>
      </c>
      <c r="K36" s="16">
        <f>VLOOKUP(A:A,[1]TDSheet!$A:$N,14,0)</f>
        <v>400</v>
      </c>
      <c r="L36" s="16">
        <f>VLOOKUP(A:A,[1]TDSheet!$A:$P,16,0)</f>
        <v>1000</v>
      </c>
      <c r="M36" s="16">
        <v>200</v>
      </c>
      <c r="N36" s="16"/>
      <c r="O36" s="16">
        <f t="shared" si="10"/>
        <v>221</v>
      </c>
      <c r="P36" s="18"/>
      <c r="Q36" s="19">
        <f t="shared" si="11"/>
        <v>14.076923076923077</v>
      </c>
      <c r="R36" s="16">
        <f t="shared" si="12"/>
        <v>6.8371040723981897</v>
      </c>
      <c r="S36" s="16">
        <f>VLOOKUP(A:A,[1]TDSheet!$A:$T,20,0)</f>
        <v>258.60000000000002</v>
      </c>
      <c r="T36" s="16">
        <f>VLOOKUP(A:A,[1]TDSheet!$A:$O,15,0)</f>
        <v>286.8</v>
      </c>
      <c r="U36" s="16">
        <f>VLOOKUP(A:A,[3]TDSheet!$A:$D,4,0)</f>
        <v>243</v>
      </c>
      <c r="V36" s="16">
        <f>VLOOKUP(A:A,[4]TDSheet!$A:$D,4,0)</f>
        <v>1368</v>
      </c>
      <c r="W36" s="16"/>
      <c r="X36" s="16"/>
      <c r="Y36" s="16">
        <f t="shared" si="13"/>
        <v>0</v>
      </c>
      <c r="Z36" s="16" t="str">
        <f>VLOOKUP(A:A,[1]TDSheet!$A:$Z,26,0)</f>
        <v>пуд1000</v>
      </c>
      <c r="AA36" s="16">
        <f>Y36/8</f>
        <v>0</v>
      </c>
      <c r="AB36" s="20">
        <f>VLOOKUP(A:A,[1]TDSheet!$A:$AB,28,0)</f>
        <v>0.9</v>
      </c>
      <c r="AC36" s="16">
        <f t="shared" si="14"/>
        <v>0</v>
      </c>
      <c r="AD36" s="16"/>
      <c r="AE36" s="16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1633</v>
      </c>
      <c r="D37" s="8">
        <v>1859</v>
      </c>
      <c r="E37" s="9">
        <v>1208</v>
      </c>
      <c r="F37" s="21">
        <v>1316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1053</v>
      </c>
      <c r="J37" s="16">
        <f t="shared" si="9"/>
        <v>155</v>
      </c>
      <c r="K37" s="16">
        <f>VLOOKUP(A:A,[1]TDSheet!$A:$N,14,0)</f>
        <v>160</v>
      </c>
      <c r="L37" s="16">
        <f>VLOOKUP(A:A,[1]TDSheet!$A:$P,16,0)</f>
        <v>960</v>
      </c>
      <c r="M37" s="16">
        <v>480</v>
      </c>
      <c r="N37" s="16"/>
      <c r="O37" s="16">
        <f t="shared" si="10"/>
        <v>241.6</v>
      </c>
      <c r="P37" s="18">
        <v>400</v>
      </c>
      <c r="Q37" s="19">
        <f t="shared" si="11"/>
        <v>13.725165562913908</v>
      </c>
      <c r="R37" s="16">
        <f t="shared" si="12"/>
        <v>5.4470198675496686</v>
      </c>
      <c r="S37" s="16">
        <f>VLOOKUP(A:A,[1]TDSheet!$A:$T,20,0)</f>
        <v>260.8</v>
      </c>
      <c r="T37" s="16">
        <f>VLOOKUP(A:A,[1]TDSheet!$A:$O,15,0)</f>
        <v>259</v>
      </c>
      <c r="U37" s="16">
        <f>VLOOKUP(A:A,[3]TDSheet!$A:$D,4,0)</f>
        <v>213</v>
      </c>
      <c r="V37" s="16">
        <v>0</v>
      </c>
      <c r="W37" s="16"/>
      <c r="X37" s="16"/>
      <c r="Y37" s="16">
        <f t="shared" si="13"/>
        <v>400</v>
      </c>
      <c r="Z37" s="16" t="str">
        <f>VLOOKUP(A:A,[1]TDSheet!$A:$Z,26,0)</f>
        <v>бонус</v>
      </c>
      <c r="AA37" s="16">
        <f>Y37/16</f>
        <v>25</v>
      </c>
      <c r="AB37" s="20">
        <f>VLOOKUP(A:A,[1]TDSheet!$A:$AB,28,0)</f>
        <v>0.43</v>
      </c>
      <c r="AC37" s="16">
        <f t="shared" si="14"/>
        <v>172</v>
      </c>
      <c r="AD37" s="16"/>
      <c r="AE37" s="16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705.3</v>
      </c>
      <c r="D38" s="8">
        <v>2200</v>
      </c>
      <c r="E38" s="8">
        <v>1355</v>
      </c>
      <c r="F38" s="8">
        <v>1520.3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1385.001</v>
      </c>
      <c r="J38" s="16">
        <f t="shared" si="9"/>
        <v>-30.000999999999976</v>
      </c>
      <c r="K38" s="16">
        <f>VLOOKUP(A:A,[1]TDSheet!$A:$N,14,0)</f>
        <v>300</v>
      </c>
      <c r="L38" s="16">
        <f>VLOOKUP(A:A,[1]TDSheet!$A:$P,16,0)</f>
        <v>1100</v>
      </c>
      <c r="M38" s="16">
        <v>400</v>
      </c>
      <c r="N38" s="16"/>
      <c r="O38" s="16">
        <f t="shared" si="10"/>
        <v>271</v>
      </c>
      <c r="P38" s="18">
        <v>400</v>
      </c>
      <c r="Q38" s="19">
        <f t="shared" si="11"/>
        <v>13.728044280442806</v>
      </c>
      <c r="R38" s="16">
        <f t="shared" si="12"/>
        <v>5.6099630996309964</v>
      </c>
      <c r="S38" s="16">
        <f>VLOOKUP(A:A,[1]TDSheet!$A:$T,20,0)</f>
        <v>298</v>
      </c>
      <c r="T38" s="16">
        <f>VLOOKUP(A:A,[1]TDSheet!$A:$O,15,0)</f>
        <v>318</v>
      </c>
      <c r="U38" s="16">
        <f>VLOOKUP(A:A,[3]TDSheet!$A:$D,4,0)</f>
        <v>255</v>
      </c>
      <c r="V38" s="16">
        <v>0</v>
      </c>
      <c r="W38" s="16"/>
      <c r="X38" s="16"/>
      <c r="Y38" s="16">
        <f t="shared" si="13"/>
        <v>400</v>
      </c>
      <c r="Z38" s="16">
        <f>VLOOKUP(A:A,[1]TDSheet!$A:$Z,26,0)</f>
        <v>0</v>
      </c>
      <c r="AA38" s="16">
        <f>Y38/5</f>
        <v>80</v>
      </c>
      <c r="AB38" s="20">
        <f>VLOOKUP(A:A,[1]TDSheet!$A:$AB,28,0)</f>
        <v>1</v>
      </c>
      <c r="AC38" s="16">
        <f t="shared" si="14"/>
        <v>400</v>
      </c>
      <c r="AD38" s="16"/>
      <c r="AE38" s="16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-753</v>
      </c>
      <c r="D39" s="8">
        <v>6193</v>
      </c>
      <c r="E39" s="8">
        <v>3945</v>
      </c>
      <c r="F39" s="8">
        <v>1424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4069</v>
      </c>
      <c r="J39" s="16">
        <f t="shared" si="9"/>
        <v>-124</v>
      </c>
      <c r="K39" s="16">
        <f>VLOOKUP(A:A,[1]TDSheet!$A:$N,14,0)</f>
        <v>600</v>
      </c>
      <c r="L39" s="16">
        <f>VLOOKUP(A:A,[1]TDSheet!$A:$P,16,0)</f>
        <v>2000</v>
      </c>
      <c r="M39" s="16">
        <v>2400</v>
      </c>
      <c r="N39" s="16"/>
      <c r="O39" s="16">
        <f t="shared" si="10"/>
        <v>515.4</v>
      </c>
      <c r="P39" s="18">
        <v>720</v>
      </c>
      <c r="Q39" s="19">
        <f t="shared" si="11"/>
        <v>13.861078773767948</v>
      </c>
      <c r="R39" s="16">
        <f t="shared" si="12"/>
        <v>2.7629025999223904</v>
      </c>
      <c r="S39" s="16">
        <f>VLOOKUP(A:A,[1]TDSheet!$A:$T,20,0)</f>
        <v>487.4</v>
      </c>
      <c r="T39" s="16">
        <f>VLOOKUP(A:A,[1]TDSheet!$A:$O,15,0)</f>
        <v>528.79999999999995</v>
      </c>
      <c r="U39" s="16">
        <f>VLOOKUP(A:A,[3]TDSheet!$A:$D,4,0)</f>
        <v>495</v>
      </c>
      <c r="V39" s="16">
        <f>VLOOKUP(A:A,[4]TDSheet!$A:$D,4,0)</f>
        <v>1368</v>
      </c>
      <c r="W39" s="16"/>
      <c r="X39" s="16"/>
      <c r="Y39" s="16">
        <f t="shared" si="13"/>
        <v>720</v>
      </c>
      <c r="Z39" s="16" t="str">
        <f>VLOOKUP(A:A,[1]TDSheet!$A:$Z,26,0)</f>
        <v>пуд1000</v>
      </c>
      <c r="AA39" s="16">
        <f>Y39/8</f>
        <v>90</v>
      </c>
      <c r="AB39" s="20">
        <f>VLOOKUP(A:A,[1]TDSheet!$A:$AB,28,0)</f>
        <v>0.9</v>
      </c>
      <c r="AC39" s="16">
        <f t="shared" si="14"/>
        <v>648</v>
      </c>
      <c r="AD39" s="16"/>
      <c r="AE39" s="16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693</v>
      </c>
      <c r="D40" s="8">
        <v>1350</v>
      </c>
      <c r="E40" s="8">
        <v>938</v>
      </c>
      <c r="F40" s="8">
        <v>1071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972</v>
      </c>
      <c r="J40" s="16">
        <f t="shared" si="9"/>
        <v>-34</v>
      </c>
      <c r="K40" s="16">
        <f>VLOOKUP(A:A,[1]TDSheet!$A:$N,14,0)</f>
        <v>240</v>
      </c>
      <c r="L40" s="16">
        <f>VLOOKUP(A:A,[1]TDSheet!$A:$P,16,0)</f>
        <v>960</v>
      </c>
      <c r="M40" s="16"/>
      <c r="N40" s="16"/>
      <c r="O40" s="16">
        <f t="shared" si="10"/>
        <v>187.6</v>
      </c>
      <c r="P40" s="18">
        <v>320</v>
      </c>
      <c r="Q40" s="19">
        <f t="shared" si="11"/>
        <v>13.81130063965885</v>
      </c>
      <c r="R40" s="16">
        <f t="shared" si="12"/>
        <v>5.7089552238805972</v>
      </c>
      <c r="S40" s="16">
        <f>VLOOKUP(A:A,[1]TDSheet!$A:$T,20,0)</f>
        <v>222</v>
      </c>
      <c r="T40" s="16">
        <f>VLOOKUP(A:A,[1]TDSheet!$A:$O,15,0)</f>
        <v>223.6</v>
      </c>
      <c r="U40" s="16">
        <f>VLOOKUP(A:A,[3]TDSheet!$A:$D,4,0)</f>
        <v>168</v>
      </c>
      <c r="V40" s="16">
        <v>0</v>
      </c>
      <c r="W40" s="16"/>
      <c r="X40" s="16"/>
      <c r="Y40" s="16">
        <f t="shared" si="13"/>
        <v>320</v>
      </c>
      <c r="Z40" s="16">
        <f>VLOOKUP(A:A,[1]TDSheet!$A:$Z,26,0)</f>
        <v>0</v>
      </c>
      <c r="AA40" s="16">
        <f>Y40/16</f>
        <v>20</v>
      </c>
      <c r="AB40" s="20">
        <f>VLOOKUP(A:A,[1]TDSheet!$A:$AB,28,0)</f>
        <v>0.43</v>
      </c>
      <c r="AC40" s="16">
        <f t="shared" si="14"/>
        <v>137.6</v>
      </c>
      <c r="AD40" s="16"/>
      <c r="AE40" s="16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-1</v>
      </c>
      <c r="D41" s="8">
        <v>41</v>
      </c>
      <c r="E41" s="8">
        <v>9</v>
      </c>
      <c r="F41" s="8">
        <v>31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9</v>
      </c>
      <c r="J41" s="16">
        <f t="shared" si="9"/>
        <v>0</v>
      </c>
      <c r="K41" s="16">
        <f>VLOOKUP(A:A,[1]TDSheet!$A:$N,14,0)</f>
        <v>0</v>
      </c>
      <c r="L41" s="16">
        <f>VLOOKUP(A:A,[1]TDSheet!$A:$P,16,0)</f>
        <v>0</v>
      </c>
      <c r="M41" s="16"/>
      <c r="N41" s="16"/>
      <c r="O41" s="16">
        <f t="shared" si="10"/>
        <v>1.8</v>
      </c>
      <c r="P41" s="18"/>
      <c r="Q41" s="19">
        <f t="shared" si="11"/>
        <v>17.222222222222221</v>
      </c>
      <c r="R41" s="16">
        <f t="shared" si="12"/>
        <v>17.222222222222221</v>
      </c>
      <c r="S41" s="16">
        <f>VLOOKUP(A:A,[1]TDSheet!$A:$T,20,0)</f>
        <v>1.4</v>
      </c>
      <c r="T41" s="16">
        <f>VLOOKUP(A:A,[1]TDSheet!$A:$O,15,0)</f>
        <v>3</v>
      </c>
      <c r="U41" s="16">
        <f>VLOOKUP(A:A,[3]TDSheet!$A:$D,4,0)</f>
        <v>2</v>
      </c>
      <c r="V41" s="16">
        <v>0</v>
      </c>
      <c r="W41" s="16"/>
      <c r="X41" s="16"/>
      <c r="Y41" s="16">
        <f t="shared" si="13"/>
        <v>0</v>
      </c>
      <c r="Z41" s="16" t="str">
        <f>VLOOKUP(A:A,[1]TDSheet!$A:$Z,26,0)</f>
        <v>увел</v>
      </c>
      <c r="AA41" s="16">
        <f>Y41/8</f>
        <v>0</v>
      </c>
      <c r="AB41" s="20">
        <f>VLOOKUP(A:A,[1]TDSheet!$A:$AB,28,0)</f>
        <v>0.8</v>
      </c>
      <c r="AC41" s="16">
        <f t="shared" si="14"/>
        <v>0</v>
      </c>
      <c r="AD41" s="16"/>
      <c r="AE41" s="16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60</v>
      </c>
      <c r="D42" s="8">
        <v>252</v>
      </c>
      <c r="E42" s="8">
        <v>168</v>
      </c>
      <c r="F42" s="8">
        <v>131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178</v>
      </c>
      <c r="J42" s="16">
        <f t="shared" si="9"/>
        <v>-10</v>
      </c>
      <c r="K42" s="16">
        <f>VLOOKUP(A:A,[1]TDSheet!$A:$N,14,0)</f>
        <v>40</v>
      </c>
      <c r="L42" s="16">
        <f>VLOOKUP(A:A,[1]TDSheet!$A:$P,16,0)</f>
        <v>120</v>
      </c>
      <c r="M42" s="16">
        <v>120</v>
      </c>
      <c r="N42" s="16"/>
      <c r="O42" s="16">
        <f t="shared" si="10"/>
        <v>33.6</v>
      </c>
      <c r="P42" s="18">
        <v>80</v>
      </c>
      <c r="Q42" s="19">
        <f t="shared" si="11"/>
        <v>14.613095238095237</v>
      </c>
      <c r="R42" s="16">
        <f t="shared" si="12"/>
        <v>3.8988095238095237</v>
      </c>
      <c r="S42" s="16">
        <f>VLOOKUP(A:A,[1]TDSheet!$A:$T,20,0)</f>
        <v>29.2</v>
      </c>
      <c r="T42" s="16">
        <f>VLOOKUP(A:A,[1]TDSheet!$A:$O,15,0)</f>
        <v>32.200000000000003</v>
      </c>
      <c r="U42" s="16">
        <f>VLOOKUP(A:A,[3]TDSheet!$A:$D,4,0)</f>
        <v>33</v>
      </c>
      <c r="V42" s="16">
        <v>0</v>
      </c>
      <c r="W42" s="16"/>
      <c r="X42" s="16"/>
      <c r="Y42" s="16">
        <f t="shared" si="13"/>
        <v>80</v>
      </c>
      <c r="Z42" s="16" t="str">
        <f>VLOOKUP(A:A,[1]TDSheet!$A:$Z,26,0)</f>
        <v>зв?</v>
      </c>
      <c r="AA42" s="16">
        <f>Y42/8</f>
        <v>10</v>
      </c>
      <c r="AB42" s="20">
        <f>VLOOKUP(A:A,[1]TDSheet!$A:$AB,28,0)</f>
        <v>0.7</v>
      </c>
      <c r="AC42" s="16">
        <f t="shared" si="14"/>
        <v>56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514</v>
      </c>
      <c r="D43" s="8">
        <v>1735</v>
      </c>
      <c r="E43" s="8">
        <v>1352</v>
      </c>
      <c r="F43" s="8">
        <v>863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1315</v>
      </c>
      <c r="J43" s="16">
        <f t="shared" si="9"/>
        <v>37</v>
      </c>
      <c r="K43" s="16">
        <f>VLOOKUP(A:A,[1]TDSheet!$A:$N,14,0)</f>
        <v>280</v>
      </c>
      <c r="L43" s="16">
        <f>VLOOKUP(A:A,[1]TDSheet!$A:$P,16,0)</f>
        <v>960</v>
      </c>
      <c r="M43" s="16">
        <v>1200</v>
      </c>
      <c r="N43" s="16"/>
      <c r="O43" s="16">
        <f t="shared" si="10"/>
        <v>270.39999999999998</v>
      </c>
      <c r="P43" s="18">
        <v>440</v>
      </c>
      <c r="Q43" s="19">
        <f t="shared" si="11"/>
        <v>13.842455621301776</v>
      </c>
      <c r="R43" s="16">
        <f t="shared" si="12"/>
        <v>3.1915680473372783</v>
      </c>
      <c r="S43" s="16">
        <f>VLOOKUP(A:A,[1]TDSheet!$A:$T,20,0)</f>
        <v>242.2</v>
      </c>
      <c r="T43" s="16">
        <f>VLOOKUP(A:A,[1]TDSheet!$A:$O,15,0)</f>
        <v>257.60000000000002</v>
      </c>
      <c r="U43" s="16">
        <f>VLOOKUP(A:A,[3]TDSheet!$A:$D,4,0)</f>
        <v>241</v>
      </c>
      <c r="V43" s="16">
        <v>0</v>
      </c>
      <c r="W43" s="16"/>
      <c r="X43" s="16"/>
      <c r="Y43" s="16">
        <f t="shared" si="13"/>
        <v>440</v>
      </c>
      <c r="Z43" s="16">
        <f>VLOOKUP(A:A,[1]TDSheet!$A:$Z,26,0)</f>
        <v>0</v>
      </c>
      <c r="AA43" s="16">
        <f>Y43/8</f>
        <v>55</v>
      </c>
      <c r="AB43" s="20">
        <f>VLOOKUP(A:A,[1]TDSheet!$A:$AB,28,0)</f>
        <v>0.7</v>
      </c>
      <c r="AC43" s="16">
        <f t="shared" si="14"/>
        <v>308</v>
      </c>
      <c r="AD43" s="16"/>
      <c r="AE43" s="16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2154</v>
      </c>
      <c r="D44" s="8">
        <v>778</v>
      </c>
      <c r="E44" s="9">
        <v>541</v>
      </c>
      <c r="F44" s="21">
        <v>608</v>
      </c>
      <c r="G44" s="1">
        <f>VLOOKUP(A:A,[1]TDSheet!$A:$G,7,0)</f>
        <v>1</v>
      </c>
      <c r="H44" s="1">
        <f>VLOOKUP(A:A,[1]TDSheet!$A:$H,8,0)</f>
        <v>180</v>
      </c>
      <c r="I44" s="16">
        <f>VLOOKUP(A:A,[2]TDSheet!$A:$F,6,0)</f>
        <v>223</v>
      </c>
      <c r="J44" s="16">
        <f t="shared" si="9"/>
        <v>318</v>
      </c>
      <c r="K44" s="16">
        <f>VLOOKUP(A:A,[1]TDSheet!$A:$N,14,0)</f>
        <v>120</v>
      </c>
      <c r="L44" s="16">
        <f>VLOOKUP(A:A,[1]TDSheet!$A:$P,16,0)</f>
        <v>480</v>
      </c>
      <c r="M44" s="16">
        <v>120</v>
      </c>
      <c r="N44" s="16"/>
      <c r="O44" s="16">
        <f t="shared" si="10"/>
        <v>108.2</v>
      </c>
      <c r="P44" s="18">
        <v>200</v>
      </c>
      <c r="Q44" s="19">
        <f t="shared" si="11"/>
        <v>14.121996303142328</v>
      </c>
      <c r="R44" s="16">
        <f t="shared" si="12"/>
        <v>5.6192236598890943</v>
      </c>
      <c r="S44" s="16">
        <f>VLOOKUP(A:A,[1]TDSheet!$A:$T,20,0)</f>
        <v>123</v>
      </c>
      <c r="T44" s="16">
        <f>VLOOKUP(A:A,[1]TDSheet!$A:$O,15,0)</f>
        <v>126.4</v>
      </c>
      <c r="U44" s="16">
        <f>VLOOKUP(A:A,[3]TDSheet!$A:$D,4,0)</f>
        <v>58</v>
      </c>
      <c r="V44" s="16">
        <v>0</v>
      </c>
      <c r="W44" s="16"/>
      <c r="X44" s="16"/>
      <c r="Y44" s="16">
        <f t="shared" si="13"/>
        <v>200</v>
      </c>
      <c r="Z44" s="16">
        <f>VLOOKUP(A:A,[1]TDSheet!$A:$Z,26,0)</f>
        <v>0</v>
      </c>
      <c r="AA44" s="16">
        <f>Y44/8</f>
        <v>25</v>
      </c>
      <c r="AB44" s="20">
        <f>VLOOKUP(A:A,[1]TDSheet!$A:$AB,28,0)</f>
        <v>0.9</v>
      </c>
      <c r="AC44" s="16">
        <f t="shared" si="14"/>
        <v>180</v>
      </c>
      <c r="AD44" s="16"/>
      <c r="AE44" s="16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69</v>
      </c>
      <c r="D45" s="8">
        <v>3</v>
      </c>
      <c r="E45" s="8">
        <v>26</v>
      </c>
      <c r="F45" s="8">
        <v>45</v>
      </c>
      <c r="G45" s="15" t="s">
        <v>86</v>
      </c>
      <c r="H45" s="1" t="e">
        <f>VLOOKUP(A:A,[1]TDSheet!$A:$H,8,0)</f>
        <v>#N/A</v>
      </c>
      <c r="I45" s="16">
        <f>VLOOKUP(A:A,[2]TDSheet!$A:$F,6,0)</f>
        <v>27</v>
      </c>
      <c r="J45" s="16">
        <f t="shared" si="9"/>
        <v>-1</v>
      </c>
      <c r="K45" s="16">
        <f>VLOOKUP(A:A,[1]TDSheet!$A:$N,14,0)</f>
        <v>0</v>
      </c>
      <c r="L45" s="16">
        <f>VLOOKUP(A:A,[1]TDSheet!$A:$P,16,0)</f>
        <v>0</v>
      </c>
      <c r="M45" s="16"/>
      <c r="N45" s="16"/>
      <c r="O45" s="16">
        <f t="shared" si="10"/>
        <v>5.2</v>
      </c>
      <c r="P45" s="18"/>
      <c r="Q45" s="19">
        <f t="shared" si="11"/>
        <v>8.6538461538461533</v>
      </c>
      <c r="R45" s="16">
        <f t="shared" si="12"/>
        <v>8.6538461538461533</v>
      </c>
      <c r="S45" s="16">
        <f>VLOOKUP(A:A,[1]TDSheet!$A:$T,20,0)</f>
        <v>5.8</v>
      </c>
      <c r="T45" s="16">
        <f>VLOOKUP(A:A,[1]TDSheet!$A:$O,15,0)</f>
        <v>1.4</v>
      </c>
      <c r="U45" s="16">
        <f>VLOOKUP(A:A,[3]TDSheet!$A:$D,4,0)</f>
        <v>9</v>
      </c>
      <c r="V45" s="16">
        <v>0</v>
      </c>
      <c r="W45" s="16"/>
      <c r="X45" s="16"/>
      <c r="Y45" s="16">
        <f t="shared" si="13"/>
        <v>0</v>
      </c>
      <c r="Z45" s="16" t="str">
        <f>VLOOKUP(A:A,[1]TDSheet!$A:$Z,26,0)</f>
        <v>увел</v>
      </c>
      <c r="AA45" s="16">
        <f>Y45/16</f>
        <v>0</v>
      </c>
      <c r="AB45" s="20">
        <v>0</v>
      </c>
      <c r="AC45" s="16">
        <f t="shared" si="14"/>
        <v>0</v>
      </c>
      <c r="AD45" s="16"/>
      <c r="AE45" s="16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445</v>
      </c>
      <c r="D46" s="8">
        <v>390</v>
      </c>
      <c r="E46" s="8">
        <v>490</v>
      </c>
      <c r="F46" s="8">
        <v>325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511</v>
      </c>
      <c r="J46" s="16">
        <f t="shared" si="9"/>
        <v>-21</v>
      </c>
      <c r="K46" s="16">
        <f>VLOOKUP(A:A,[1]TDSheet!$A:$N,14,0)</f>
        <v>100</v>
      </c>
      <c r="L46" s="16">
        <f>VLOOKUP(A:A,[1]TDSheet!$A:$P,16,0)</f>
        <v>300</v>
      </c>
      <c r="M46" s="16">
        <v>450</v>
      </c>
      <c r="N46" s="16"/>
      <c r="O46" s="16">
        <f t="shared" si="10"/>
        <v>98</v>
      </c>
      <c r="P46" s="18">
        <v>180</v>
      </c>
      <c r="Q46" s="19">
        <f t="shared" si="11"/>
        <v>13.826530612244898</v>
      </c>
      <c r="R46" s="16">
        <f t="shared" si="12"/>
        <v>3.3163265306122449</v>
      </c>
      <c r="S46" s="16">
        <f>VLOOKUP(A:A,[1]TDSheet!$A:$T,20,0)</f>
        <v>111</v>
      </c>
      <c r="T46" s="16">
        <f>VLOOKUP(A:A,[1]TDSheet!$A:$O,15,0)</f>
        <v>92</v>
      </c>
      <c r="U46" s="16">
        <f>VLOOKUP(A:A,[3]TDSheet!$A:$D,4,0)</f>
        <v>90</v>
      </c>
      <c r="V46" s="16">
        <v>0</v>
      </c>
      <c r="W46" s="16"/>
      <c r="X46" s="16"/>
      <c r="Y46" s="16">
        <f t="shared" si="13"/>
        <v>180</v>
      </c>
      <c r="Z46" s="16" t="e">
        <f>VLOOKUP(A:A,[1]TDSheet!$A:$Z,26,0)</f>
        <v>#N/A</v>
      </c>
      <c r="AA46" s="16">
        <f>Y46/5</f>
        <v>36</v>
      </c>
      <c r="AB46" s="20">
        <f>VLOOKUP(A:A,[1]TDSheet!$A:$AB,28,0)</f>
        <v>1</v>
      </c>
      <c r="AC46" s="16">
        <f t="shared" si="14"/>
        <v>180</v>
      </c>
      <c r="AD46" s="16"/>
      <c r="AE46" s="16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565</v>
      </c>
      <c r="D47" s="8">
        <v>554</v>
      </c>
      <c r="E47" s="8">
        <v>571</v>
      </c>
      <c r="F47" s="8">
        <v>532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579</v>
      </c>
      <c r="J47" s="16">
        <f t="shared" si="9"/>
        <v>-8</v>
      </c>
      <c r="K47" s="16">
        <f>VLOOKUP(A:A,[1]TDSheet!$A:$N,14,0)</f>
        <v>120</v>
      </c>
      <c r="L47" s="16">
        <f>VLOOKUP(A:A,[1]TDSheet!$A:$P,16,0)</f>
        <v>450</v>
      </c>
      <c r="M47" s="16">
        <v>300</v>
      </c>
      <c r="N47" s="16"/>
      <c r="O47" s="16">
        <f t="shared" si="10"/>
        <v>114.2</v>
      </c>
      <c r="P47" s="18">
        <v>170</v>
      </c>
      <c r="Q47" s="19">
        <f t="shared" si="11"/>
        <v>13.765323992994746</v>
      </c>
      <c r="R47" s="16">
        <f t="shared" si="12"/>
        <v>4.6584938704028023</v>
      </c>
      <c r="S47" s="16">
        <f>VLOOKUP(A:A,[1]TDSheet!$A:$T,20,0)</f>
        <v>127</v>
      </c>
      <c r="T47" s="16">
        <f>VLOOKUP(A:A,[1]TDSheet!$A:$O,15,0)</f>
        <v>123.2</v>
      </c>
      <c r="U47" s="16">
        <f>VLOOKUP(A:A,[3]TDSheet!$A:$D,4,0)</f>
        <v>78</v>
      </c>
      <c r="V47" s="16">
        <v>0</v>
      </c>
      <c r="W47" s="16"/>
      <c r="X47" s="16"/>
      <c r="Y47" s="16">
        <f t="shared" si="13"/>
        <v>170</v>
      </c>
      <c r="Z47" s="16">
        <f>VLOOKUP(A:A,[1]TDSheet!$A:$Z,26,0)</f>
        <v>0</v>
      </c>
      <c r="AA47" s="16">
        <f>Y47/5</f>
        <v>34</v>
      </c>
      <c r="AB47" s="20">
        <f>VLOOKUP(A:A,[1]TDSheet!$A:$AB,28,0)</f>
        <v>1</v>
      </c>
      <c r="AC47" s="16">
        <f t="shared" si="14"/>
        <v>170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403</v>
      </c>
      <c r="D48" s="8">
        <v>243</v>
      </c>
      <c r="E48" s="8">
        <v>402</v>
      </c>
      <c r="F48" s="8">
        <v>224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420</v>
      </c>
      <c r="J48" s="16">
        <f t="shared" si="9"/>
        <v>-18</v>
      </c>
      <c r="K48" s="16">
        <f>VLOOKUP(A:A,[1]TDSheet!$A:$N,14,0)</f>
        <v>80</v>
      </c>
      <c r="L48" s="16">
        <f>VLOOKUP(A:A,[1]TDSheet!$A:$P,16,0)</f>
        <v>240</v>
      </c>
      <c r="M48" s="16">
        <v>400</v>
      </c>
      <c r="N48" s="16"/>
      <c r="O48" s="16">
        <f t="shared" si="10"/>
        <v>80.400000000000006</v>
      </c>
      <c r="P48" s="18">
        <v>160</v>
      </c>
      <c r="Q48" s="19">
        <f t="shared" si="11"/>
        <v>13.731343283582088</v>
      </c>
      <c r="R48" s="16">
        <f t="shared" si="12"/>
        <v>2.7860696517412933</v>
      </c>
      <c r="S48" s="16">
        <f>VLOOKUP(A:A,[1]TDSheet!$A:$T,20,0)</f>
        <v>64.2</v>
      </c>
      <c r="T48" s="16">
        <f>VLOOKUP(A:A,[1]TDSheet!$A:$O,15,0)</f>
        <v>71</v>
      </c>
      <c r="U48" s="16">
        <f>VLOOKUP(A:A,[3]TDSheet!$A:$D,4,0)</f>
        <v>76</v>
      </c>
      <c r="V48" s="16">
        <v>0</v>
      </c>
      <c r="W48" s="16"/>
      <c r="X48" s="16"/>
      <c r="Y48" s="16">
        <f t="shared" si="13"/>
        <v>160</v>
      </c>
      <c r="Z48" s="16" t="str">
        <f>VLOOKUP(A:A,[1]TDSheet!$A:$Z,26,0)</f>
        <v>яб</v>
      </c>
      <c r="AA48" s="16">
        <f>Y48/8</f>
        <v>20</v>
      </c>
      <c r="AB48" s="20">
        <f>VLOOKUP(A:A,[1]TDSheet!$A:$AB,28,0)</f>
        <v>0.9</v>
      </c>
      <c r="AC48" s="16">
        <f t="shared" si="14"/>
        <v>144</v>
      </c>
      <c r="AD48" s="16"/>
      <c r="AE48" s="16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6">
        <v>0</v>
      </c>
      <c r="J49" s="16">
        <f t="shared" si="9"/>
        <v>0</v>
      </c>
      <c r="K49" s="16">
        <f>VLOOKUP(A:A,[1]TDSheet!$A:$N,14,0)</f>
        <v>0</v>
      </c>
      <c r="L49" s="16">
        <f>VLOOKUP(A:A,[1]TDSheet!$A:$P,16,0)</f>
        <v>0</v>
      </c>
      <c r="M49" s="16"/>
      <c r="N49" s="16"/>
      <c r="O49" s="16">
        <f t="shared" si="10"/>
        <v>0</v>
      </c>
      <c r="P49" s="18"/>
      <c r="Q49" s="19" t="e">
        <f t="shared" si="11"/>
        <v>#DIV/0!</v>
      </c>
      <c r="R49" s="16" t="e">
        <f t="shared" si="12"/>
        <v>#DIV/0!</v>
      </c>
      <c r="S49" s="16">
        <f>VLOOKUP(A:A,[1]TDSheet!$A:$T,20,0)</f>
        <v>0</v>
      </c>
      <c r="T49" s="16">
        <f>VLOOKUP(A:A,[1]TDSheet!$A:$O,15,0)</f>
        <v>0</v>
      </c>
      <c r="U49" s="16">
        <v>0</v>
      </c>
      <c r="V49" s="16">
        <v>0</v>
      </c>
      <c r="W49" s="16"/>
      <c r="X49" s="16"/>
      <c r="Y49" s="16">
        <f t="shared" si="13"/>
        <v>0</v>
      </c>
      <c r="Z49" s="16" t="str">
        <f>VLOOKUP(A:A,[1]TDSheet!$A:$Z,26,0)</f>
        <v>вывод</v>
      </c>
      <c r="AA49" s="16">
        <f>Y49/6</f>
        <v>0</v>
      </c>
      <c r="AB49" s="20">
        <f>VLOOKUP(A:A,[1]TDSheet!$A:$AB,28,0)</f>
        <v>0</v>
      </c>
      <c r="AC49" s="16">
        <f t="shared" si="14"/>
        <v>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6">
        <v>0</v>
      </c>
      <c r="J50" s="16">
        <f t="shared" si="9"/>
        <v>0</v>
      </c>
      <c r="K50" s="16">
        <f>VLOOKUP(A:A,[1]TDSheet!$A:$N,14,0)</f>
        <v>0</v>
      </c>
      <c r="L50" s="16">
        <f>VLOOKUP(A:A,[1]TDSheet!$A:$P,16,0)</f>
        <v>0</v>
      </c>
      <c r="M50" s="16"/>
      <c r="N50" s="16"/>
      <c r="O50" s="16">
        <f t="shared" si="10"/>
        <v>0</v>
      </c>
      <c r="P50" s="18"/>
      <c r="Q50" s="19" t="e">
        <f t="shared" si="11"/>
        <v>#DIV/0!</v>
      </c>
      <c r="R50" s="16" t="e">
        <f t="shared" si="12"/>
        <v>#DIV/0!</v>
      </c>
      <c r="S50" s="16">
        <f>VLOOKUP(A:A,[1]TDSheet!$A:$T,20,0)</f>
        <v>0</v>
      </c>
      <c r="T50" s="16">
        <f>VLOOKUP(A:A,[1]TDSheet!$A:$O,15,0)</f>
        <v>0</v>
      </c>
      <c r="U50" s="16">
        <v>0</v>
      </c>
      <c r="V50" s="16">
        <v>0</v>
      </c>
      <c r="W50" s="16"/>
      <c r="X50" s="16"/>
      <c r="Y50" s="16">
        <f t="shared" si="13"/>
        <v>0</v>
      </c>
      <c r="Z50" s="16" t="str">
        <f>VLOOKUP(A:A,[1]TDSheet!$A:$Z,26,0)</f>
        <v>вывод</v>
      </c>
      <c r="AA50" s="16">
        <v>0</v>
      </c>
      <c r="AB50" s="20">
        <f>VLOOKUP(A:A,[1]TDSheet!$A:$AB,28,0)</f>
        <v>0</v>
      </c>
      <c r="AC50" s="16">
        <f t="shared" si="14"/>
        <v>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51.56</v>
      </c>
      <c r="D51" s="8">
        <v>2.2400000000000002</v>
      </c>
      <c r="E51" s="8">
        <v>29.62</v>
      </c>
      <c r="F51" s="8">
        <v>21.94</v>
      </c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32.479999999999997</v>
      </c>
      <c r="J51" s="16">
        <f t="shared" si="9"/>
        <v>-2.8599999999999959</v>
      </c>
      <c r="K51" s="16">
        <f>VLOOKUP(A:A,[1]TDSheet!$A:$N,14,0)</f>
        <v>0</v>
      </c>
      <c r="L51" s="16">
        <f>VLOOKUP(A:A,[1]TDSheet!$A:$P,16,0)</f>
        <v>0</v>
      </c>
      <c r="M51" s="16">
        <v>60</v>
      </c>
      <c r="N51" s="16"/>
      <c r="O51" s="16">
        <f t="shared" si="10"/>
        <v>5.9240000000000004</v>
      </c>
      <c r="P51" s="18"/>
      <c r="Q51" s="19">
        <f t="shared" si="11"/>
        <v>13.831870357866306</v>
      </c>
      <c r="R51" s="16">
        <f t="shared" si="12"/>
        <v>3.7035786630654961</v>
      </c>
      <c r="S51" s="16">
        <f>VLOOKUP(A:A,[1]TDSheet!$A:$T,20,0)</f>
        <v>1.8839999999999999</v>
      </c>
      <c r="T51" s="16">
        <f>VLOOKUP(A:A,[1]TDSheet!$A:$O,15,0)</f>
        <v>1.8</v>
      </c>
      <c r="U51" s="16">
        <f>VLOOKUP(A:A,[3]TDSheet!$A:$D,4,0)</f>
        <v>4.6399999999999997</v>
      </c>
      <c r="V51" s="16">
        <v>0</v>
      </c>
      <c r="W51" s="16"/>
      <c r="X51" s="16"/>
      <c r="Y51" s="16">
        <f t="shared" si="13"/>
        <v>0</v>
      </c>
      <c r="Z51" s="16" t="e">
        <f>VLOOKUP(A:A,[1]TDSheet!$A:$Z,26,0)</f>
        <v>#N/A</v>
      </c>
      <c r="AA51" s="16">
        <f>Y51/2.24</f>
        <v>0</v>
      </c>
      <c r="AB51" s="20">
        <f>VLOOKUP(A:A,[1]TDSheet!$A:$AB,28,0)</f>
        <v>1</v>
      </c>
      <c r="AC51" s="16">
        <f t="shared" si="14"/>
        <v>0</v>
      </c>
      <c r="AD51" s="16"/>
      <c r="AE51" s="16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-9</v>
      </c>
      <c r="D52" s="8">
        <v>63</v>
      </c>
      <c r="E52" s="8">
        <v>21</v>
      </c>
      <c r="F52" s="8">
        <v>33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21</v>
      </c>
      <c r="J52" s="16">
        <f t="shared" si="9"/>
        <v>0</v>
      </c>
      <c r="K52" s="16">
        <f>VLOOKUP(A:A,[1]TDSheet!$A:$N,14,0)</f>
        <v>0</v>
      </c>
      <c r="L52" s="16">
        <f>VLOOKUP(A:A,[1]TDSheet!$A:$P,16,0)</f>
        <v>30</v>
      </c>
      <c r="M52" s="16"/>
      <c r="N52" s="16"/>
      <c r="O52" s="16">
        <f t="shared" si="10"/>
        <v>4.2</v>
      </c>
      <c r="P52" s="18"/>
      <c r="Q52" s="19">
        <f t="shared" si="11"/>
        <v>15</v>
      </c>
      <c r="R52" s="16">
        <f t="shared" si="12"/>
        <v>7.8571428571428568</v>
      </c>
      <c r="S52" s="16">
        <f>VLOOKUP(A:A,[1]TDSheet!$A:$T,20,0)</f>
        <v>1.8</v>
      </c>
      <c r="T52" s="16">
        <f>VLOOKUP(A:A,[1]TDSheet!$A:$O,15,0)</f>
        <v>4.2</v>
      </c>
      <c r="U52" s="16">
        <f>VLOOKUP(A:A,[3]TDSheet!$A:$D,4,0)</f>
        <v>6</v>
      </c>
      <c r="V52" s="16">
        <v>0</v>
      </c>
      <c r="W52" s="16"/>
      <c r="X52" s="16"/>
      <c r="Y52" s="16">
        <f t="shared" si="13"/>
        <v>0</v>
      </c>
      <c r="Z52" s="16" t="e">
        <f>VLOOKUP(A:A,[1]TDSheet!$A:$Z,26,0)</f>
        <v>#N/A</v>
      </c>
      <c r="AA52" s="16">
        <f>Y52/3</f>
        <v>0</v>
      </c>
      <c r="AB52" s="20">
        <f>VLOOKUP(A:A,[1]TDSheet!$A:$AB,28,0)</f>
        <v>1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-15</v>
      </c>
      <c r="D53" s="8">
        <v>180</v>
      </c>
      <c r="E53" s="8">
        <v>50</v>
      </c>
      <c r="F53" s="8">
        <v>115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50</v>
      </c>
      <c r="J53" s="16">
        <f t="shared" si="9"/>
        <v>0</v>
      </c>
      <c r="K53" s="16">
        <f>VLOOKUP(A:A,[1]TDSheet!$A:$N,14,0)</f>
        <v>30</v>
      </c>
      <c r="L53" s="16">
        <f>VLOOKUP(A:A,[1]TDSheet!$A:$P,16,0)</f>
        <v>50</v>
      </c>
      <c r="M53" s="16"/>
      <c r="N53" s="16"/>
      <c r="O53" s="16">
        <f t="shared" si="10"/>
        <v>10</v>
      </c>
      <c r="P53" s="18"/>
      <c r="Q53" s="19">
        <f t="shared" si="11"/>
        <v>19.5</v>
      </c>
      <c r="R53" s="16">
        <f t="shared" si="12"/>
        <v>11.5</v>
      </c>
      <c r="S53" s="16">
        <f>VLOOKUP(A:A,[1]TDSheet!$A:$T,20,0)</f>
        <v>13</v>
      </c>
      <c r="T53" s="16">
        <f>VLOOKUP(A:A,[1]TDSheet!$A:$O,15,0)</f>
        <v>18</v>
      </c>
      <c r="U53" s="16">
        <f>VLOOKUP(A:A,[3]TDSheet!$A:$D,4,0)</f>
        <v>5</v>
      </c>
      <c r="V53" s="16">
        <v>0</v>
      </c>
      <c r="W53" s="16"/>
      <c r="X53" s="16"/>
      <c r="Y53" s="16">
        <f t="shared" si="13"/>
        <v>0</v>
      </c>
      <c r="Z53" s="16" t="e">
        <f>VLOOKUP(A:A,[1]TDSheet!$A:$Z,26,0)</f>
        <v>#N/A</v>
      </c>
      <c r="AA53" s="16">
        <f>Y53/5</f>
        <v>0</v>
      </c>
      <c r="AB53" s="20">
        <f>VLOOKUP(A:A,[1]TDSheet!$A:$AB,28,0)</f>
        <v>1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-530</v>
      </c>
      <c r="D54" s="8">
        <v>4874</v>
      </c>
      <c r="E54" s="8">
        <v>2689</v>
      </c>
      <c r="F54" s="8">
        <v>1601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2689</v>
      </c>
      <c r="J54" s="16">
        <f t="shared" si="9"/>
        <v>0</v>
      </c>
      <c r="K54" s="16">
        <f>VLOOKUP(A:A,[1]TDSheet!$A:$N,14,0)</f>
        <v>420</v>
      </c>
      <c r="L54" s="16">
        <f>VLOOKUP(A:A,[1]TDSheet!$A:$P,16,0)</f>
        <v>1500</v>
      </c>
      <c r="M54" s="16">
        <v>960</v>
      </c>
      <c r="N54" s="16"/>
      <c r="O54" s="16">
        <f t="shared" si="10"/>
        <v>372.2</v>
      </c>
      <c r="P54" s="18">
        <v>660</v>
      </c>
      <c r="Q54" s="19">
        <f t="shared" si="11"/>
        <v>13.812466415905428</v>
      </c>
      <c r="R54" s="16">
        <f t="shared" si="12"/>
        <v>4.3014508328855454</v>
      </c>
      <c r="S54" s="16">
        <f>VLOOKUP(A:A,[1]TDSheet!$A:$T,20,0)</f>
        <v>355.8</v>
      </c>
      <c r="T54" s="16">
        <f>VLOOKUP(A:A,[1]TDSheet!$A:$O,15,0)</f>
        <v>408.4</v>
      </c>
      <c r="U54" s="16">
        <f>VLOOKUP(A:A,[3]TDSheet!$A:$D,4,0)</f>
        <v>342</v>
      </c>
      <c r="V54" s="16">
        <f>VLOOKUP(A:A,[4]TDSheet!$A:$D,4,0)</f>
        <v>828</v>
      </c>
      <c r="W54" s="16"/>
      <c r="X54" s="16"/>
      <c r="Y54" s="16">
        <f t="shared" si="13"/>
        <v>660</v>
      </c>
      <c r="Z54" s="16" t="str">
        <f>VLOOKUP(A:A,[1]TDSheet!$A:$Z,26,0)</f>
        <v>яб</v>
      </c>
      <c r="AA54" s="16">
        <f>Y54/12</f>
        <v>55</v>
      </c>
      <c r="AB54" s="20">
        <f>VLOOKUP(A:A,[1]TDSheet!$A:$AB,28,0)</f>
        <v>0.25</v>
      </c>
      <c r="AC54" s="16">
        <f t="shared" si="14"/>
        <v>165</v>
      </c>
      <c r="AD54" s="16"/>
      <c r="AE54" s="16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86</v>
      </c>
      <c r="D55" s="8">
        <v>198</v>
      </c>
      <c r="E55" s="8">
        <v>132</v>
      </c>
      <c r="F55" s="8">
        <v>140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146</v>
      </c>
      <c r="J55" s="16">
        <f t="shared" si="9"/>
        <v>-14</v>
      </c>
      <c r="K55" s="16">
        <f>VLOOKUP(A:A,[1]TDSheet!$A:$N,14,0)</f>
        <v>60</v>
      </c>
      <c r="L55" s="16">
        <f>VLOOKUP(A:A,[1]TDSheet!$A:$P,16,0)</f>
        <v>120</v>
      </c>
      <c r="M55" s="16"/>
      <c r="N55" s="16"/>
      <c r="O55" s="16">
        <f t="shared" si="10"/>
        <v>26.4</v>
      </c>
      <c r="P55" s="18">
        <v>60</v>
      </c>
      <c r="Q55" s="19">
        <f t="shared" si="11"/>
        <v>14.393939393939394</v>
      </c>
      <c r="R55" s="16">
        <f t="shared" si="12"/>
        <v>5.3030303030303036</v>
      </c>
      <c r="S55" s="16">
        <f>VLOOKUP(A:A,[1]TDSheet!$A:$T,20,0)</f>
        <v>32.4</v>
      </c>
      <c r="T55" s="16">
        <f>VLOOKUP(A:A,[1]TDSheet!$A:$O,15,0)</f>
        <v>32</v>
      </c>
      <c r="U55" s="16">
        <f>VLOOKUP(A:A,[3]TDSheet!$A:$D,4,0)</f>
        <v>14</v>
      </c>
      <c r="V55" s="16">
        <v>0</v>
      </c>
      <c r="W55" s="16"/>
      <c r="X55" s="16"/>
      <c r="Y55" s="16">
        <f t="shared" si="13"/>
        <v>60</v>
      </c>
      <c r="Z55" s="16">
        <f>VLOOKUP(A:A,[1]TDSheet!$A:$Z,26,0)</f>
        <v>0</v>
      </c>
      <c r="AA55" s="16">
        <f>Y55/12</f>
        <v>5</v>
      </c>
      <c r="AB55" s="20">
        <f>VLOOKUP(A:A,[1]TDSheet!$A:$AB,28,0)</f>
        <v>0.3</v>
      </c>
      <c r="AC55" s="16">
        <f t="shared" si="14"/>
        <v>18</v>
      </c>
      <c r="AD55" s="16"/>
      <c r="AE55" s="16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116</v>
      </c>
      <c r="D56" s="8">
        <v>198</v>
      </c>
      <c r="E56" s="8">
        <v>173</v>
      </c>
      <c r="F56" s="8">
        <v>134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183</v>
      </c>
      <c r="J56" s="16">
        <f t="shared" si="9"/>
        <v>-10</v>
      </c>
      <c r="K56" s="16">
        <f>VLOOKUP(A:A,[1]TDSheet!$A:$N,14,0)</f>
        <v>60</v>
      </c>
      <c r="L56" s="16">
        <f>VLOOKUP(A:A,[1]TDSheet!$A:$P,16,0)</f>
        <v>120</v>
      </c>
      <c r="M56" s="16">
        <v>120</v>
      </c>
      <c r="N56" s="16"/>
      <c r="O56" s="16">
        <f t="shared" si="10"/>
        <v>34.6</v>
      </c>
      <c r="P56" s="18">
        <v>60</v>
      </c>
      <c r="Q56" s="19">
        <f t="shared" si="11"/>
        <v>14.277456647398843</v>
      </c>
      <c r="R56" s="16">
        <f t="shared" si="12"/>
        <v>3.8728323699421963</v>
      </c>
      <c r="S56" s="16">
        <f>VLOOKUP(A:A,[1]TDSheet!$A:$T,20,0)</f>
        <v>36.200000000000003</v>
      </c>
      <c r="T56" s="16">
        <f>VLOOKUP(A:A,[1]TDSheet!$A:$O,15,0)</f>
        <v>38.200000000000003</v>
      </c>
      <c r="U56" s="16">
        <f>VLOOKUP(A:A,[3]TDSheet!$A:$D,4,0)</f>
        <v>26</v>
      </c>
      <c r="V56" s="16">
        <v>0</v>
      </c>
      <c r="W56" s="16"/>
      <c r="X56" s="16"/>
      <c r="Y56" s="16">
        <f t="shared" si="13"/>
        <v>60</v>
      </c>
      <c r="Z56" s="16">
        <f>VLOOKUP(A:A,[1]TDSheet!$A:$Z,26,0)</f>
        <v>0</v>
      </c>
      <c r="AA56" s="16">
        <f>Y56/12</f>
        <v>5</v>
      </c>
      <c r="AB56" s="20">
        <f>VLOOKUP(A:A,[1]TDSheet!$A:$AB,28,0)</f>
        <v>0.3</v>
      </c>
      <c r="AC56" s="16">
        <f t="shared" si="14"/>
        <v>18</v>
      </c>
      <c r="AD56" s="16"/>
      <c r="AE56" s="16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39.6</v>
      </c>
      <c r="D57" s="8"/>
      <c r="E57" s="8">
        <v>16.399999999999999</v>
      </c>
      <c r="F57" s="8">
        <v>23.2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15.4</v>
      </c>
      <c r="J57" s="16">
        <f t="shared" si="9"/>
        <v>0.99999999999999822</v>
      </c>
      <c r="K57" s="16">
        <f>VLOOKUP(A:A,[1]TDSheet!$A:$N,14,0)</f>
        <v>0</v>
      </c>
      <c r="L57" s="16">
        <f>VLOOKUP(A:A,[1]TDSheet!$A:$P,16,0)</f>
        <v>0</v>
      </c>
      <c r="M57" s="16">
        <v>20</v>
      </c>
      <c r="N57" s="16"/>
      <c r="O57" s="16">
        <f t="shared" si="10"/>
        <v>3.28</v>
      </c>
      <c r="P57" s="18"/>
      <c r="Q57" s="19">
        <f t="shared" si="11"/>
        <v>13.170731707317074</v>
      </c>
      <c r="R57" s="16">
        <f t="shared" si="12"/>
        <v>7.0731707317073171</v>
      </c>
      <c r="S57" s="16">
        <f>VLOOKUP(A:A,[1]TDSheet!$A:$T,20,0)</f>
        <v>3.2399999999999998</v>
      </c>
      <c r="T57" s="16">
        <f>VLOOKUP(A:A,[1]TDSheet!$A:$O,15,0)</f>
        <v>1.8</v>
      </c>
      <c r="U57" s="16">
        <f>VLOOKUP(A:A,[3]TDSheet!$A:$D,4,0)</f>
        <v>3.6</v>
      </c>
      <c r="V57" s="16">
        <v>0</v>
      </c>
      <c r="W57" s="16"/>
      <c r="X57" s="16"/>
      <c r="Y57" s="16">
        <f t="shared" si="13"/>
        <v>0</v>
      </c>
      <c r="Z57" s="16" t="str">
        <f>VLOOKUP(A:A,[1]TDSheet!$A:$Z,26,0)</f>
        <v>увел</v>
      </c>
      <c r="AA57" s="16">
        <f>Y57/1.8</f>
        <v>0</v>
      </c>
      <c r="AB57" s="20">
        <f>VLOOKUP(A:A,[1]TDSheet!$A:$AB,28,0)</f>
        <v>1</v>
      </c>
      <c r="AC57" s="16">
        <f t="shared" si="14"/>
        <v>0</v>
      </c>
      <c r="AD57" s="16"/>
      <c r="AE57" s="16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33</v>
      </c>
      <c r="D58" s="8">
        <v>106</v>
      </c>
      <c r="E58" s="8">
        <v>51</v>
      </c>
      <c r="F58" s="8">
        <v>75</v>
      </c>
      <c r="G58" s="1">
        <f>VLOOKUP(A:A,[1]TDSheet!$A:$G,7,0)</f>
        <v>1</v>
      </c>
      <c r="H58" s="1">
        <f>VLOOKUP(A:A,[1]TDSheet!$A:$H,8,0)</f>
        <v>365</v>
      </c>
      <c r="I58" s="16">
        <f>VLOOKUP(A:A,[2]TDSheet!$A:$F,6,0)</f>
        <v>62</v>
      </c>
      <c r="J58" s="16">
        <f t="shared" si="9"/>
        <v>-11</v>
      </c>
      <c r="K58" s="16">
        <f>VLOOKUP(A:A,[1]TDSheet!$A:$N,14,0)</f>
        <v>30</v>
      </c>
      <c r="L58" s="16">
        <f>VLOOKUP(A:A,[1]TDSheet!$A:$P,16,0)</f>
        <v>30</v>
      </c>
      <c r="M58" s="16"/>
      <c r="N58" s="16"/>
      <c r="O58" s="16">
        <f t="shared" si="10"/>
        <v>10.199999999999999</v>
      </c>
      <c r="P58" s="18">
        <v>30</v>
      </c>
      <c r="Q58" s="19">
        <f t="shared" si="11"/>
        <v>16.176470588235293</v>
      </c>
      <c r="R58" s="16">
        <f t="shared" si="12"/>
        <v>7.3529411764705888</v>
      </c>
      <c r="S58" s="16">
        <f>VLOOKUP(A:A,[1]TDSheet!$A:$T,20,0)</f>
        <v>12.4</v>
      </c>
      <c r="T58" s="16">
        <f>VLOOKUP(A:A,[1]TDSheet!$A:$O,15,0)</f>
        <v>13</v>
      </c>
      <c r="U58" s="16">
        <f>VLOOKUP(A:A,[3]TDSheet!$A:$D,4,0)</f>
        <v>10</v>
      </c>
      <c r="V58" s="16">
        <v>0</v>
      </c>
      <c r="W58" s="16"/>
      <c r="X58" s="16"/>
      <c r="Y58" s="16">
        <f t="shared" si="13"/>
        <v>30</v>
      </c>
      <c r="Z58" s="16">
        <f>VLOOKUP(A:A,[1]TDSheet!$A:$Z,26,0)</f>
        <v>0</v>
      </c>
      <c r="AA58" s="16">
        <f>Y58/6</f>
        <v>5</v>
      </c>
      <c r="AB58" s="20">
        <f>VLOOKUP(A:A,[1]TDSheet!$A:$AB,28,0)</f>
        <v>0.2</v>
      </c>
      <c r="AC58" s="16">
        <f t="shared" si="14"/>
        <v>6</v>
      </c>
      <c r="AD58" s="16"/>
      <c r="AE58" s="16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-75</v>
      </c>
      <c r="D59" s="8">
        <v>762</v>
      </c>
      <c r="E59" s="8">
        <v>324</v>
      </c>
      <c r="F59" s="8">
        <v>337</v>
      </c>
      <c r="G59" s="1">
        <f>VLOOKUP(A:A,[1]TDSheet!$A:$G,7,0)</f>
        <v>1</v>
      </c>
      <c r="H59" s="1">
        <f>VLOOKUP(A:A,[1]TDSheet!$A:$H,8,0)</f>
        <v>365</v>
      </c>
      <c r="I59" s="16">
        <f>VLOOKUP(A:A,[2]TDSheet!$A:$F,6,0)</f>
        <v>350</v>
      </c>
      <c r="J59" s="16">
        <f t="shared" si="9"/>
        <v>-26</v>
      </c>
      <c r="K59" s="16">
        <f>VLOOKUP(A:A,[1]TDSheet!$A:$N,14,0)</f>
        <v>90</v>
      </c>
      <c r="L59" s="16">
        <f>VLOOKUP(A:A,[1]TDSheet!$A:$P,16,0)</f>
        <v>240</v>
      </c>
      <c r="M59" s="16">
        <v>120</v>
      </c>
      <c r="N59" s="16"/>
      <c r="O59" s="16">
        <f t="shared" si="10"/>
        <v>64.8</v>
      </c>
      <c r="P59" s="18">
        <v>120</v>
      </c>
      <c r="Q59" s="19">
        <f t="shared" si="11"/>
        <v>13.996913580246915</v>
      </c>
      <c r="R59" s="16">
        <f t="shared" si="12"/>
        <v>5.200617283950618</v>
      </c>
      <c r="S59" s="16">
        <f>VLOOKUP(A:A,[1]TDSheet!$A:$T,20,0)</f>
        <v>46.6</v>
      </c>
      <c r="T59" s="16">
        <f>VLOOKUP(A:A,[1]TDSheet!$A:$O,15,0)</f>
        <v>73.599999999999994</v>
      </c>
      <c r="U59" s="16">
        <f>VLOOKUP(A:A,[3]TDSheet!$A:$D,4,0)</f>
        <v>45</v>
      </c>
      <c r="V59" s="16">
        <v>0</v>
      </c>
      <c r="W59" s="16"/>
      <c r="X59" s="16"/>
      <c r="Y59" s="16">
        <f t="shared" si="13"/>
        <v>120</v>
      </c>
      <c r="Z59" s="16">
        <f>VLOOKUP(A:A,[1]TDSheet!$A:$Z,26,0)</f>
        <v>0</v>
      </c>
      <c r="AA59" s="16">
        <f>Y59/6</f>
        <v>20</v>
      </c>
      <c r="AB59" s="20">
        <f>VLOOKUP(A:A,[1]TDSheet!$A:$AB,28,0)</f>
        <v>0.2</v>
      </c>
      <c r="AC59" s="16">
        <f t="shared" si="14"/>
        <v>24</v>
      </c>
      <c r="AD59" s="16"/>
      <c r="AE59" s="16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70</v>
      </c>
      <c r="D60" s="8">
        <v>360</v>
      </c>
      <c r="E60" s="8">
        <v>135</v>
      </c>
      <c r="F60" s="8">
        <v>294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134</v>
      </c>
      <c r="J60" s="16">
        <f t="shared" si="9"/>
        <v>1</v>
      </c>
      <c r="K60" s="16">
        <f>VLOOKUP(A:A,[1]TDSheet!$A:$N,14,0)</f>
        <v>0</v>
      </c>
      <c r="L60" s="16">
        <f>VLOOKUP(A:A,[1]TDSheet!$A:$P,16,0)</f>
        <v>140</v>
      </c>
      <c r="M60" s="16"/>
      <c r="N60" s="16"/>
      <c r="O60" s="16">
        <f t="shared" si="10"/>
        <v>27</v>
      </c>
      <c r="P60" s="18"/>
      <c r="Q60" s="19">
        <f t="shared" si="11"/>
        <v>16.074074074074073</v>
      </c>
      <c r="R60" s="16">
        <f t="shared" si="12"/>
        <v>10.888888888888889</v>
      </c>
      <c r="S60" s="16">
        <f>VLOOKUP(A:A,[1]TDSheet!$A:$T,20,0)</f>
        <v>28.6</v>
      </c>
      <c r="T60" s="16">
        <f>VLOOKUP(A:A,[1]TDSheet!$A:$O,15,0)</f>
        <v>33.799999999999997</v>
      </c>
      <c r="U60" s="16">
        <f>VLOOKUP(A:A,[3]TDSheet!$A:$D,4,0)</f>
        <v>27</v>
      </c>
      <c r="V60" s="16">
        <v>0</v>
      </c>
      <c r="W60" s="16"/>
      <c r="X60" s="16"/>
      <c r="Y60" s="16">
        <f t="shared" si="13"/>
        <v>0</v>
      </c>
      <c r="Z60" s="16" t="str">
        <f>VLOOKUP(A:A,[1]TDSheet!$A:$Z,26,0)</f>
        <v>яб</v>
      </c>
      <c r="AA60" s="16">
        <f>Y60/14</f>
        <v>0</v>
      </c>
      <c r="AB60" s="20">
        <f>VLOOKUP(A:A,[1]TDSheet!$A:$AB,28,0)</f>
        <v>0.3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-493</v>
      </c>
      <c r="D61" s="8">
        <v>5694</v>
      </c>
      <c r="E61" s="8">
        <v>3210</v>
      </c>
      <c r="F61" s="8">
        <v>1930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3211</v>
      </c>
      <c r="J61" s="16">
        <f t="shared" si="9"/>
        <v>-1</v>
      </c>
      <c r="K61" s="16">
        <f>VLOOKUP(A:A,[1]TDSheet!$A:$N,14,0)</f>
        <v>480</v>
      </c>
      <c r="L61" s="16">
        <f>VLOOKUP(A:A,[1]TDSheet!$A:$P,16,0)</f>
        <v>1800</v>
      </c>
      <c r="M61" s="16">
        <v>1280</v>
      </c>
      <c r="N61" s="16"/>
      <c r="O61" s="16">
        <f t="shared" si="10"/>
        <v>459.6</v>
      </c>
      <c r="P61" s="18">
        <v>840</v>
      </c>
      <c r="Q61" s="19">
        <f t="shared" si="11"/>
        <v>13.77284595300261</v>
      </c>
      <c r="R61" s="16">
        <f t="shared" si="12"/>
        <v>4.1993037423846822</v>
      </c>
      <c r="S61" s="16">
        <f>VLOOKUP(A:A,[1]TDSheet!$A:$T,20,0)</f>
        <v>406.6</v>
      </c>
      <c r="T61" s="16">
        <f>VLOOKUP(A:A,[1]TDSheet!$A:$O,15,0)</f>
        <v>484.6</v>
      </c>
      <c r="U61" s="16">
        <f>VLOOKUP(A:A,[3]TDSheet!$A:$D,4,0)</f>
        <v>409</v>
      </c>
      <c r="V61" s="16">
        <f>VLOOKUP(A:A,[4]TDSheet!$A:$D,4,0)</f>
        <v>912</v>
      </c>
      <c r="W61" s="16"/>
      <c r="X61" s="16"/>
      <c r="Y61" s="16">
        <f t="shared" si="13"/>
        <v>840</v>
      </c>
      <c r="Z61" s="16">
        <f>VLOOKUP(A:A,[1]TDSheet!$A:$Z,26,0)</f>
        <v>0</v>
      </c>
      <c r="AA61" s="16">
        <f>Y61/12</f>
        <v>70</v>
      </c>
      <c r="AB61" s="20">
        <f>VLOOKUP(A:A,[1]TDSheet!$A:$AB,28,0)</f>
        <v>0.25</v>
      </c>
      <c r="AC61" s="16">
        <f t="shared" si="14"/>
        <v>210</v>
      </c>
      <c r="AD61" s="16"/>
      <c r="AE61" s="16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-912</v>
      </c>
      <c r="D62" s="8">
        <v>7770</v>
      </c>
      <c r="E62" s="8">
        <v>4999</v>
      </c>
      <c r="F62" s="8">
        <v>1757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5040</v>
      </c>
      <c r="J62" s="16">
        <f t="shared" si="9"/>
        <v>-41</v>
      </c>
      <c r="K62" s="16">
        <f>VLOOKUP(A:A,[1]TDSheet!$A:$N,14,0)</f>
        <v>480</v>
      </c>
      <c r="L62" s="16">
        <f>VLOOKUP(A:A,[1]TDSheet!$A:$P,16,0)</f>
        <v>1800</v>
      </c>
      <c r="M62" s="16">
        <v>2400</v>
      </c>
      <c r="N62" s="16"/>
      <c r="O62" s="16">
        <f t="shared" si="10"/>
        <v>531.79999999999995</v>
      </c>
      <c r="P62" s="18">
        <v>900</v>
      </c>
      <c r="Q62" s="19">
        <f t="shared" si="11"/>
        <v>13.796540052651373</v>
      </c>
      <c r="R62" s="16">
        <f t="shared" si="12"/>
        <v>3.3038736367055286</v>
      </c>
      <c r="S62" s="16">
        <f>VLOOKUP(A:A,[1]TDSheet!$A:$T,20,0)</f>
        <v>470.2</v>
      </c>
      <c r="T62" s="16">
        <f>VLOOKUP(A:A,[1]TDSheet!$A:$O,15,0)</f>
        <v>519</v>
      </c>
      <c r="U62" s="16">
        <f>VLOOKUP(A:A,[3]TDSheet!$A:$D,4,0)</f>
        <v>520</v>
      </c>
      <c r="V62" s="16">
        <f>VLOOKUP(A:A,[4]TDSheet!$A:$D,4,0)</f>
        <v>2340</v>
      </c>
      <c r="W62" s="16"/>
      <c r="X62" s="16"/>
      <c r="Y62" s="16">
        <f t="shared" si="13"/>
        <v>900</v>
      </c>
      <c r="Z62" s="16">
        <f>VLOOKUP(A:A,[1]TDSheet!$A:$Z,26,0)</f>
        <v>0</v>
      </c>
      <c r="AA62" s="16">
        <f>Y62/12</f>
        <v>75</v>
      </c>
      <c r="AB62" s="20">
        <f>VLOOKUP(A:A,[1]TDSheet!$A:$AB,28,0)</f>
        <v>0.25</v>
      </c>
      <c r="AC62" s="16">
        <f t="shared" si="14"/>
        <v>225</v>
      </c>
      <c r="AD62" s="16"/>
      <c r="AE62" s="16"/>
    </row>
    <row r="63" spans="1:31" s="1" customFormat="1" ht="11.1" customHeight="1" outlineLevel="1" x14ac:dyDescent="0.2">
      <c r="A63" s="7" t="s">
        <v>66</v>
      </c>
      <c r="B63" s="7" t="s">
        <v>8</v>
      </c>
      <c r="C63" s="8"/>
      <c r="D63" s="8">
        <v>10.8</v>
      </c>
      <c r="E63" s="8">
        <v>3.7</v>
      </c>
      <c r="F63" s="9">
        <v>11</v>
      </c>
      <c r="G63" s="15" t="s">
        <v>86</v>
      </c>
      <c r="H63" s="1" t="e">
        <f>VLOOKUP(A:A,[1]TDSheet!$A:$H,8,0)</f>
        <v>#N/A</v>
      </c>
      <c r="I63" s="16">
        <f>VLOOKUP(A:A,[2]TDSheet!$A:$F,6,0)</f>
        <v>5</v>
      </c>
      <c r="J63" s="16">
        <f t="shared" si="9"/>
        <v>-1.2999999999999998</v>
      </c>
      <c r="K63" s="16">
        <v>0</v>
      </c>
      <c r="L63" s="16">
        <v>0</v>
      </c>
      <c r="M63" s="16"/>
      <c r="N63" s="16"/>
      <c r="O63" s="16">
        <f t="shared" si="10"/>
        <v>0.74</v>
      </c>
      <c r="P63" s="18"/>
      <c r="Q63" s="19">
        <f t="shared" si="11"/>
        <v>14.864864864864865</v>
      </c>
      <c r="R63" s="16">
        <f t="shared" si="12"/>
        <v>14.864864864864865</v>
      </c>
      <c r="S63" s="16">
        <v>0</v>
      </c>
      <c r="T63" s="16">
        <v>0</v>
      </c>
      <c r="U63" s="16">
        <v>0</v>
      </c>
      <c r="V63" s="16">
        <v>0</v>
      </c>
      <c r="W63" s="16"/>
      <c r="X63" s="16"/>
      <c r="Y63" s="16">
        <f t="shared" si="13"/>
        <v>0</v>
      </c>
      <c r="Z63" s="16" t="e">
        <f>VLOOKUP(A:A,[1]TDSheet!$A:$Z,26,0)</f>
        <v>#N/A</v>
      </c>
      <c r="AA63" s="16">
        <f>Y63/2.7</f>
        <v>0</v>
      </c>
      <c r="AB63" s="20">
        <v>0</v>
      </c>
      <c r="AC63" s="16">
        <f t="shared" si="14"/>
        <v>0</v>
      </c>
      <c r="AD63" s="16"/>
      <c r="AE63" s="16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190</v>
      </c>
      <c r="D64" s="8">
        <v>661</v>
      </c>
      <c r="E64" s="8">
        <v>510</v>
      </c>
      <c r="F64" s="8">
        <v>325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523.702</v>
      </c>
      <c r="J64" s="16">
        <f t="shared" si="9"/>
        <v>-13.701999999999998</v>
      </c>
      <c r="K64" s="16">
        <f>VLOOKUP(A:A,[1]TDSheet!$A:$N,14,0)</f>
        <v>100</v>
      </c>
      <c r="L64" s="16">
        <f>VLOOKUP(A:A,[1]TDSheet!$A:$P,16,0)</f>
        <v>400</v>
      </c>
      <c r="M64" s="16">
        <v>400</v>
      </c>
      <c r="N64" s="16"/>
      <c r="O64" s="16">
        <f t="shared" si="10"/>
        <v>102</v>
      </c>
      <c r="P64" s="18">
        <v>200</v>
      </c>
      <c r="Q64" s="19">
        <f t="shared" si="11"/>
        <v>13.970588235294118</v>
      </c>
      <c r="R64" s="16">
        <f t="shared" si="12"/>
        <v>3.1862745098039214</v>
      </c>
      <c r="S64" s="16">
        <f>VLOOKUP(A:A,[1]TDSheet!$A:$T,20,0)</f>
        <v>93</v>
      </c>
      <c r="T64" s="16">
        <f>VLOOKUP(A:A,[1]TDSheet!$A:$O,15,0)</f>
        <v>100</v>
      </c>
      <c r="U64" s="16">
        <f>VLOOKUP(A:A,[3]TDSheet!$A:$D,4,0)</f>
        <v>80</v>
      </c>
      <c r="V64" s="16">
        <v>0</v>
      </c>
      <c r="W64" s="16"/>
      <c r="X64" s="16"/>
      <c r="Y64" s="16">
        <f t="shared" si="13"/>
        <v>200</v>
      </c>
      <c r="Z64" s="16" t="e">
        <f>VLOOKUP(A:A,[1]TDSheet!$A:$Z,26,0)</f>
        <v>#N/A</v>
      </c>
      <c r="AA64" s="16">
        <f>Y64/5</f>
        <v>40</v>
      </c>
      <c r="AB64" s="20">
        <f>VLOOKUP(A:A,[1]TDSheet!$A:$AB,28,0)</f>
        <v>1</v>
      </c>
      <c r="AC64" s="16">
        <f t="shared" si="14"/>
        <v>200</v>
      </c>
      <c r="AD64" s="16"/>
      <c r="AE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2024-02-02T09:34:18Z</dcterms:modified>
</cp:coreProperties>
</file>