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B18CBB-68D0-49B6-BD27-A5CE1B1F35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W488" i="1"/>
  <c r="V486" i="1"/>
  <c r="W485" i="1"/>
  <c r="V485" i="1"/>
  <c r="X484" i="1"/>
  <c r="W484" i="1"/>
  <c r="X483" i="1"/>
  <c r="X485" i="1" s="1"/>
  <c r="W483" i="1"/>
  <c r="W486" i="1" s="1"/>
  <c r="V481" i="1"/>
  <c r="V480" i="1"/>
  <c r="W479" i="1"/>
  <c r="X479" i="1" s="1"/>
  <c r="W478" i="1"/>
  <c r="X478" i="1" s="1"/>
  <c r="W477" i="1"/>
  <c r="V473" i="1"/>
  <c r="V472" i="1"/>
  <c r="W471" i="1"/>
  <c r="X471" i="1" s="1"/>
  <c r="N471" i="1"/>
  <c r="W470" i="1"/>
  <c r="X470" i="1" s="1"/>
  <c r="N470" i="1"/>
  <c r="W469" i="1"/>
  <c r="W473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V439" i="1"/>
  <c r="V438" i="1"/>
  <c r="W437" i="1"/>
  <c r="W439" i="1" s="1"/>
  <c r="V435" i="1"/>
  <c r="V434" i="1"/>
  <c r="W433" i="1"/>
  <c r="V431" i="1"/>
  <c r="V430" i="1"/>
  <c r="W429" i="1"/>
  <c r="W431" i="1" s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W404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V377" i="1"/>
  <c r="V376" i="1"/>
  <c r="W375" i="1"/>
  <c r="X375" i="1" s="1"/>
  <c r="N375" i="1"/>
  <c r="W374" i="1"/>
  <c r="N374" i="1"/>
  <c r="V370" i="1"/>
  <c r="V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V359" i="1"/>
  <c r="V358" i="1"/>
  <c r="W357" i="1"/>
  <c r="X357" i="1" s="1"/>
  <c r="N357" i="1"/>
  <c r="W356" i="1"/>
  <c r="W358" i="1" s="1"/>
  <c r="N356" i="1"/>
  <c r="V354" i="1"/>
  <c r="V353" i="1"/>
  <c r="W352" i="1"/>
  <c r="X352" i="1" s="1"/>
  <c r="N352" i="1"/>
  <c r="X351" i="1"/>
  <c r="W351" i="1"/>
  <c r="X350" i="1"/>
  <c r="W350" i="1"/>
  <c r="N350" i="1"/>
  <c r="W349" i="1"/>
  <c r="X349" i="1" s="1"/>
  <c r="N349" i="1"/>
  <c r="W348" i="1"/>
  <c r="X348" i="1" s="1"/>
  <c r="N348" i="1"/>
  <c r="V345" i="1"/>
  <c r="V344" i="1"/>
  <c r="W343" i="1"/>
  <c r="W345" i="1" s="1"/>
  <c r="N343" i="1"/>
  <c r="V341" i="1"/>
  <c r="V340" i="1"/>
  <c r="W339" i="1"/>
  <c r="X339" i="1" s="1"/>
  <c r="N339" i="1"/>
  <c r="W338" i="1"/>
  <c r="W340" i="1" s="1"/>
  <c r="V336" i="1"/>
  <c r="V335" i="1"/>
  <c r="W334" i="1"/>
  <c r="X334" i="1" s="1"/>
  <c r="N334" i="1"/>
  <c r="W333" i="1"/>
  <c r="X333" i="1" s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X322" i="1"/>
  <c r="W322" i="1"/>
  <c r="N322" i="1"/>
  <c r="W321" i="1"/>
  <c r="N321" i="1"/>
  <c r="V317" i="1"/>
  <c r="V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W293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V239" i="1"/>
  <c r="W238" i="1"/>
  <c r="V238" i="1"/>
  <c r="X237" i="1"/>
  <c r="X238" i="1" s="1"/>
  <c r="W237" i="1"/>
  <c r="W239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X215" i="1" s="1"/>
  <c r="W211" i="1"/>
  <c r="L512" i="1" s="1"/>
  <c r="V208" i="1"/>
  <c r="V207" i="1"/>
  <c r="W206" i="1"/>
  <c r="J512" i="1" s="1"/>
  <c r="N206" i="1"/>
  <c r="V203" i="1"/>
  <c r="V202" i="1"/>
  <c r="W201" i="1"/>
  <c r="X201" i="1" s="1"/>
  <c r="N201" i="1"/>
  <c r="X200" i="1"/>
  <c r="W200" i="1"/>
  <c r="N200" i="1"/>
  <c r="W199" i="1"/>
  <c r="X199" i="1" s="1"/>
  <c r="W198" i="1"/>
  <c r="W202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V164" i="1"/>
  <c r="V163" i="1"/>
  <c r="W162" i="1"/>
  <c r="X162" i="1" s="1"/>
  <c r="N162" i="1"/>
  <c r="W161" i="1"/>
  <c r="X161" i="1" s="1"/>
  <c r="X163" i="1" s="1"/>
  <c r="N161" i="1"/>
  <c r="V158" i="1"/>
  <c r="V157" i="1"/>
  <c r="X156" i="1"/>
  <c r="W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W158" i="1" s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W93" i="1" s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51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365" i="1" l="1"/>
  <c r="V502" i="1"/>
  <c r="W32" i="1"/>
  <c r="D512" i="1"/>
  <c r="X353" i="1"/>
  <c r="X429" i="1"/>
  <c r="X430" i="1" s="1"/>
  <c r="W430" i="1"/>
  <c r="X437" i="1"/>
  <c r="X438" i="1" s="1"/>
  <c r="W438" i="1"/>
  <c r="X195" i="1"/>
  <c r="X85" i="1"/>
  <c r="X234" i="1"/>
  <c r="X245" i="1"/>
  <c r="X276" i="1"/>
  <c r="W472" i="1"/>
  <c r="X22" i="1"/>
  <c r="X23" i="1" s="1"/>
  <c r="X26" i="1"/>
  <c r="X55" i="1"/>
  <c r="X88" i="1"/>
  <c r="X93" i="1" s="1"/>
  <c r="W105" i="1"/>
  <c r="W118" i="1"/>
  <c r="W128" i="1"/>
  <c r="F512" i="1"/>
  <c r="G512" i="1"/>
  <c r="X166" i="1"/>
  <c r="X168" i="1" s="1"/>
  <c r="W176" i="1"/>
  <c r="W196" i="1"/>
  <c r="M512" i="1"/>
  <c r="W245" i="1"/>
  <c r="W259" i="1"/>
  <c r="W265" i="1"/>
  <c r="W264" i="1"/>
  <c r="X291" i="1"/>
  <c r="X293" i="1" s="1"/>
  <c r="X343" i="1"/>
  <c r="X344" i="1" s="1"/>
  <c r="W344" i="1"/>
  <c r="W392" i="1"/>
  <c r="X402" i="1"/>
  <c r="X403" i="1" s="1"/>
  <c r="W403" i="1"/>
  <c r="W426" i="1"/>
  <c r="W453" i="1"/>
  <c r="X455" i="1"/>
  <c r="X457" i="1" s="1"/>
  <c r="X469" i="1"/>
  <c r="X32" i="1"/>
  <c r="X59" i="1"/>
  <c r="F9" i="1"/>
  <c r="J9" i="1"/>
  <c r="F10" i="1"/>
  <c r="W33" i="1"/>
  <c r="W37" i="1"/>
  <c r="W41" i="1"/>
  <c r="W45" i="1"/>
  <c r="W51" i="1"/>
  <c r="W60" i="1"/>
  <c r="W85" i="1"/>
  <c r="W94" i="1"/>
  <c r="W104" i="1"/>
  <c r="W119" i="1"/>
  <c r="W129" i="1"/>
  <c r="W137" i="1"/>
  <c r="W145" i="1"/>
  <c r="W157" i="1"/>
  <c r="W164" i="1"/>
  <c r="W169" i="1"/>
  <c r="W175" i="1"/>
  <c r="W195" i="1"/>
  <c r="W203" i="1"/>
  <c r="W208" i="1"/>
  <c r="W234" i="1"/>
  <c r="W246" i="1"/>
  <c r="W271" i="1"/>
  <c r="X267" i="1"/>
  <c r="X270" i="1" s="1"/>
  <c r="W270" i="1"/>
  <c r="H512" i="1"/>
  <c r="Q512" i="1"/>
  <c r="H9" i="1"/>
  <c r="B512" i="1"/>
  <c r="V506" i="1"/>
  <c r="W24" i="1"/>
  <c r="X35" i="1"/>
  <c r="X36" i="1" s="1"/>
  <c r="X39" i="1"/>
  <c r="X40" i="1" s="1"/>
  <c r="X43" i="1"/>
  <c r="X44" i="1" s="1"/>
  <c r="X49" i="1"/>
  <c r="X51" i="1" s="1"/>
  <c r="W52" i="1"/>
  <c r="W59" i="1"/>
  <c r="E512" i="1"/>
  <c r="W86" i="1"/>
  <c r="X96" i="1"/>
  <c r="X104" i="1" s="1"/>
  <c r="X107" i="1"/>
  <c r="X118" i="1" s="1"/>
  <c r="X121" i="1"/>
  <c r="X128" i="1" s="1"/>
  <c r="X132" i="1"/>
  <c r="X136" i="1" s="1"/>
  <c r="W136" i="1"/>
  <c r="X141" i="1"/>
  <c r="X144" i="1" s="1"/>
  <c r="W144" i="1"/>
  <c r="X148" i="1"/>
  <c r="X157" i="1" s="1"/>
  <c r="I512" i="1"/>
  <c r="W163" i="1"/>
  <c r="X171" i="1"/>
  <c r="X175" i="1" s="1"/>
  <c r="X198" i="1"/>
  <c r="X202" i="1" s="1"/>
  <c r="X206" i="1"/>
  <c r="X207" i="1" s="1"/>
  <c r="W207" i="1"/>
  <c r="W216" i="1"/>
  <c r="W235" i="1"/>
  <c r="X248" i="1"/>
  <c r="X258" i="1" s="1"/>
  <c r="W258" i="1"/>
  <c r="X264" i="1"/>
  <c r="W277" i="1"/>
  <c r="W276" i="1"/>
  <c r="X288" i="1"/>
  <c r="W288" i="1"/>
  <c r="W294" i="1"/>
  <c r="O512" i="1"/>
  <c r="W298" i="1"/>
  <c r="X297" i="1"/>
  <c r="X298" i="1" s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12" i="1"/>
  <c r="W316" i="1"/>
  <c r="X315" i="1"/>
  <c r="X316" i="1" s="1"/>
  <c r="W317" i="1"/>
  <c r="W329" i="1"/>
  <c r="X321" i="1"/>
  <c r="X329" i="1" s="1"/>
  <c r="W330" i="1"/>
  <c r="W336" i="1"/>
  <c r="X332" i="1"/>
  <c r="X335" i="1" s="1"/>
  <c r="W335" i="1"/>
  <c r="W341" i="1"/>
  <c r="X338" i="1"/>
  <c r="X340" i="1" s="1"/>
  <c r="W354" i="1"/>
  <c r="W359" i="1"/>
  <c r="X356" i="1"/>
  <c r="X358" i="1" s="1"/>
  <c r="W365" i="1"/>
  <c r="W366" i="1"/>
  <c r="W369" i="1"/>
  <c r="X368" i="1"/>
  <c r="X369" i="1" s="1"/>
  <c r="W370" i="1"/>
  <c r="W377" i="1"/>
  <c r="X374" i="1"/>
  <c r="X376" i="1" s="1"/>
  <c r="S512" i="1"/>
  <c r="W376" i="1"/>
  <c r="X392" i="1"/>
  <c r="W411" i="1"/>
  <c r="T512" i="1"/>
  <c r="W417" i="1"/>
  <c r="X414" i="1"/>
  <c r="X416" i="1" s="1"/>
  <c r="W416" i="1"/>
  <c r="X426" i="1"/>
  <c r="V512" i="1"/>
  <c r="W480" i="1"/>
  <c r="X477" i="1"/>
  <c r="X480" i="1" s="1"/>
  <c r="W481" i="1"/>
  <c r="W492" i="1"/>
  <c r="X488" i="1"/>
  <c r="X492" i="1" s="1"/>
  <c r="W493" i="1"/>
  <c r="W503" i="1"/>
  <c r="W504" i="1"/>
  <c r="U512" i="1"/>
  <c r="N512" i="1"/>
  <c r="W289" i="1"/>
  <c r="R512" i="1"/>
  <c r="W353" i="1"/>
  <c r="W393" i="1"/>
  <c r="W400" i="1"/>
  <c r="X395" i="1"/>
  <c r="X399" i="1" s="1"/>
  <c r="W399" i="1"/>
  <c r="W410" i="1"/>
  <c r="X406" i="1"/>
  <c r="X410" i="1" s="1"/>
  <c r="W427" i="1"/>
  <c r="W434" i="1"/>
  <c r="X433" i="1"/>
  <c r="X434" i="1" s="1"/>
  <c r="W435" i="1"/>
  <c r="X452" i="1"/>
  <c r="W452" i="1"/>
  <c r="W458" i="1"/>
  <c r="W466" i="1"/>
  <c r="X460" i="1"/>
  <c r="X466" i="1" s="1"/>
  <c r="W467" i="1"/>
  <c r="X472" i="1"/>
  <c r="W500" i="1"/>
  <c r="X495" i="1"/>
  <c r="X500" i="1" s="1"/>
  <c r="W501" i="1"/>
  <c r="X507" i="1" l="1"/>
  <c r="W506" i="1"/>
  <c r="W505" i="1"/>
  <c r="W502" i="1"/>
</calcChain>
</file>

<file path=xl/sharedStrings.xml><?xml version="1.0" encoding="utf-8"?>
<sst xmlns="http://schemas.openxmlformats.org/spreadsheetml/2006/main" count="2184" uniqueCount="757">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</sst>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0" fillId="0" borderId="19" xfId="0" applyBorder="1"/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92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87" t="s">
        <v>8</v>
      </c>
      <c r="B5" s="353"/>
      <c r="C5" s="354"/>
      <c r="D5" s="376"/>
      <c r="E5" s="378"/>
      <c r="F5" s="648" t="s">
        <v>9</v>
      </c>
      <c r="G5" s="354"/>
      <c r="H5" s="376" t="s">
        <v>756</v>
      </c>
      <c r="I5" s="377"/>
      <c r="J5" s="377"/>
      <c r="K5" s="377"/>
      <c r="L5" s="378"/>
      <c r="N5" s="24" t="s">
        <v>10</v>
      </c>
      <c r="O5" s="572">
        <v>45323</v>
      </c>
      <c r="P5" s="435"/>
      <c r="R5" s="695" t="s">
        <v>11</v>
      </c>
      <c r="S5" s="410"/>
      <c r="T5" s="514" t="s">
        <v>12</v>
      </c>
      <c r="U5" s="435"/>
      <c r="Z5" s="51"/>
      <c r="AA5" s="51"/>
      <c r="AB5" s="51"/>
    </row>
    <row r="6" spans="1:29" s="328" customFormat="1" ht="24" customHeight="1" x14ac:dyDescent="0.2">
      <c r="A6" s="487" t="s">
        <v>13</v>
      </c>
      <c r="B6" s="353"/>
      <c r="C6" s="354"/>
      <c r="D6" s="610" t="s">
        <v>14</v>
      </c>
      <c r="E6" s="611"/>
      <c r="F6" s="611"/>
      <c r="G6" s="611"/>
      <c r="H6" s="611"/>
      <c r="I6" s="611"/>
      <c r="J6" s="611"/>
      <c r="K6" s="611"/>
      <c r="L6" s="435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Четверг</v>
      </c>
      <c r="P6" s="340"/>
      <c r="R6" s="409" t="s">
        <v>16</v>
      </c>
      <c r="S6" s="410"/>
      <c r="T6" s="602" t="s">
        <v>17</v>
      </c>
      <c r="U6" s="391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6" t="str">
        <f>IFERROR(VLOOKUP(DeliveryAddress,Table,3,0),1)</f>
        <v>4</v>
      </c>
      <c r="E7" s="537"/>
      <c r="F7" s="537"/>
      <c r="G7" s="537"/>
      <c r="H7" s="537"/>
      <c r="I7" s="537"/>
      <c r="J7" s="537"/>
      <c r="K7" s="537"/>
      <c r="L7" s="538"/>
      <c r="N7" s="24"/>
      <c r="O7" s="42"/>
      <c r="P7" s="42"/>
      <c r="R7" s="342"/>
      <c r="S7" s="410"/>
      <c r="T7" s="603"/>
      <c r="U7" s="604"/>
      <c r="Z7" s="51"/>
      <c r="AA7" s="51"/>
      <c r="AB7" s="51"/>
    </row>
    <row r="8" spans="1:29" s="328" customFormat="1" ht="25.5" customHeight="1" x14ac:dyDescent="0.2">
      <c r="A8" s="681" t="s">
        <v>18</v>
      </c>
      <c r="B8" s="344"/>
      <c r="C8" s="345"/>
      <c r="D8" s="440"/>
      <c r="E8" s="441"/>
      <c r="F8" s="441"/>
      <c r="G8" s="441"/>
      <c r="H8" s="441"/>
      <c r="I8" s="441"/>
      <c r="J8" s="441"/>
      <c r="K8" s="441"/>
      <c r="L8" s="442"/>
      <c r="N8" s="24" t="s">
        <v>19</v>
      </c>
      <c r="O8" s="434">
        <v>0.54166666666666663</v>
      </c>
      <c r="P8" s="435"/>
      <c r="R8" s="342"/>
      <c r="S8" s="410"/>
      <c r="T8" s="603"/>
      <c r="U8" s="604"/>
      <c r="Z8" s="51"/>
      <c r="AA8" s="51"/>
      <c r="AB8" s="51"/>
    </row>
    <row r="9" spans="1:29" s="328" customFormat="1" ht="39.950000000000003" customHeight="1" x14ac:dyDescent="0.2">
      <c r="A9" s="5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503"/>
      <c r="E9" s="351"/>
      <c r="F9" s="5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72"/>
      <c r="P9" s="435"/>
      <c r="R9" s="342"/>
      <c r="S9" s="410"/>
      <c r="T9" s="605"/>
      <c r="U9" s="606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5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503"/>
      <c r="E10" s="351"/>
      <c r="F10" s="5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75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34"/>
      <c r="P10" s="435"/>
      <c r="S10" s="24" t="s">
        <v>22</v>
      </c>
      <c r="T10" s="390" t="s">
        <v>23</v>
      </c>
      <c r="U10" s="391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2" t="s">
        <v>27</v>
      </c>
      <c r="U11" s="613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45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97"/>
      <c r="P12" s="538"/>
      <c r="Q12" s="23"/>
      <c r="S12" s="24"/>
      <c r="T12" s="446"/>
      <c r="U12" s="342"/>
      <c r="Z12" s="51"/>
      <c r="AA12" s="51"/>
      <c r="AB12" s="51"/>
    </row>
    <row r="13" spans="1:29" s="328" customFormat="1" ht="23.25" customHeight="1" x14ac:dyDescent="0.2">
      <c r="A13" s="645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2"/>
      <c r="P13" s="613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45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8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7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7"/>
      <c r="O16" s="477"/>
      <c r="P16" s="477"/>
      <c r="Q16" s="477"/>
      <c r="R16" s="47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02" t="s">
        <v>37</v>
      </c>
      <c r="D17" s="382" t="s">
        <v>38</v>
      </c>
      <c r="E17" s="454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53"/>
      <c r="P17" s="453"/>
      <c r="Q17" s="453"/>
      <c r="R17" s="454"/>
      <c r="S17" s="691" t="s">
        <v>48</v>
      </c>
      <c r="T17" s="354"/>
      <c r="U17" s="382" t="s">
        <v>49</v>
      </c>
      <c r="V17" s="382" t="s">
        <v>50</v>
      </c>
      <c r="W17" s="401" t="s">
        <v>51</v>
      </c>
      <c r="X17" s="382" t="s">
        <v>52</v>
      </c>
      <c r="Y17" s="418" t="s">
        <v>53</v>
      </c>
      <c r="Z17" s="418" t="s">
        <v>54</v>
      </c>
      <c r="AA17" s="418" t="s">
        <v>55</v>
      </c>
      <c r="AB17" s="419"/>
      <c r="AC17" s="420"/>
      <c r="AD17" s="488"/>
      <c r="BA17" s="414" t="s">
        <v>56</v>
      </c>
    </row>
    <row r="18" spans="1:53" ht="14.25" customHeight="1" x14ac:dyDescent="0.2">
      <c r="A18" s="383"/>
      <c r="B18" s="383"/>
      <c r="C18" s="383"/>
      <c r="D18" s="455"/>
      <c r="E18" s="457"/>
      <c r="F18" s="383"/>
      <c r="G18" s="383"/>
      <c r="H18" s="383"/>
      <c r="I18" s="383"/>
      <c r="J18" s="383"/>
      <c r="K18" s="383"/>
      <c r="L18" s="383"/>
      <c r="M18" s="383"/>
      <c r="N18" s="455"/>
      <c r="O18" s="456"/>
      <c r="P18" s="456"/>
      <c r="Q18" s="456"/>
      <c r="R18" s="457"/>
      <c r="S18" s="329" t="s">
        <v>57</v>
      </c>
      <c r="T18" s="329" t="s">
        <v>58</v>
      </c>
      <c r="U18" s="383"/>
      <c r="V18" s="383"/>
      <c r="W18" s="402"/>
      <c r="X18" s="383"/>
      <c r="Y18" s="579"/>
      <c r="Z18" s="579"/>
      <c r="AA18" s="421"/>
      <c r="AB18" s="422"/>
      <c r="AC18" s="423"/>
      <c r="AD18" s="489"/>
      <c r="BA18" s="342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57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0"/>
      <c r="Z20" s="330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6"/>
      <c r="N23" s="343" t="s">
        <v>66</v>
      </c>
      <c r="O23" s="344"/>
      <c r="P23" s="344"/>
      <c r="Q23" s="344"/>
      <c r="R23" s="344"/>
      <c r="S23" s="344"/>
      <c r="T23" s="345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6"/>
      <c r="N24" s="343" t="s">
        <v>66</v>
      </c>
      <c r="O24" s="344"/>
      <c r="P24" s="344"/>
      <c r="Q24" s="344"/>
      <c r="R24" s="344"/>
      <c r="S24" s="344"/>
      <c r="T24" s="345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0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8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9">
        <v>4607091388244</v>
      </c>
      <c r="E31" s="340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6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7"/>
      <c r="P31" s="347"/>
      <c r="Q31" s="347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56"/>
      <c r="N32" s="343" t="s">
        <v>66</v>
      </c>
      <c r="O32" s="344"/>
      <c r="P32" s="344"/>
      <c r="Q32" s="344"/>
      <c r="R32" s="344"/>
      <c r="S32" s="344"/>
      <c r="T32" s="345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56"/>
      <c r="N33" s="343" t="s">
        <v>66</v>
      </c>
      <c r="O33" s="344"/>
      <c r="P33" s="344"/>
      <c r="Q33" s="344"/>
      <c r="R33" s="344"/>
      <c r="S33" s="344"/>
      <c r="T33" s="345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41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9">
        <v>4607091388503</v>
      </c>
      <c r="E35" s="340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7"/>
      <c r="P35" s="347"/>
      <c r="Q35" s="347"/>
      <c r="R35" s="340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5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56"/>
      <c r="N36" s="343" t="s">
        <v>66</v>
      </c>
      <c r="O36" s="344"/>
      <c r="P36" s="344"/>
      <c r="Q36" s="344"/>
      <c r="R36" s="344"/>
      <c r="S36" s="344"/>
      <c r="T36" s="345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56"/>
      <c r="N37" s="343" t="s">
        <v>66</v>
      </c>
      <c r="O37" s="344"/>
      <c r="P37" s="344"/>
      <c r="Q37" s="344"/>
      <c r="R37" s="344"/>
      <c r="S37" s="344"/>
      <c r="T37" s="345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41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9">
        <v>4607091388282</v>
      </c>
      <c r="E39" s="340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7"/>
      <c r="P39" s="347"/>
      <c r="Q39" s="347"/>
      <c r="R39" s="340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5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56"/>
      <c r="N40" s="343" t="s">
        <v>66</v>
      </c>
      <c r="O40" s="344"/>
      <c r="P40" s="344"/>
      <c r="Q40" s="344"/>
      <c r="R40" s="344"/>
      <c r="S40" s="344"/>
      <c r="T40" s="345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56"/>
      <c r="N41" s="343" t="s">
        <v>66</v>
      </c>
      <c r="O41" s="344"/>
      <c r="P41" s="344"/>
      <c r="Q41" s="344"/>
      <c r="R41" s="344"/>
      <c r="S41" s="344"/>
      <c r="T41" s="345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41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9">
        <v>4607091389111</v>
      </c>
      <c r="E43" s="340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7"/>
      <c r="P43" s="347"/>
      <c r="Q43" s="347"/>
      <c r="R43" s="340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5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56"/>
      <c r="N44" s="343" t="s">
        <v>66</v>
      </c>
      <c r="O44" s="344"/>
      <c r="P44" s="344"/>
      <c r="Q44" s="344"/>
      <c r="R44" s="344"/>
      <c r="S44" s="344"/>
      <c r="T44" s="345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56"/>
      <c r="N45" s="343" t="s">
        <v>66</v>
      </c>
      <c r="O45" s="344"/>
      <c r="P45" s="344"/>
      <c r="Q45" s="344"/>
      <c r="R45" s="344"/>
      <c r="S45" s="344"/>
      <c r="T45" s="345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92" t="s">
        <v>93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48"/>
      <c r="Z46" s="48"/>
    </row>
    <row r="47" spans="1:53" ht="16.5" hidden="1" customHeight="1" x14ac:dyDescent="0.25">
      <c r="A47" s="357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0"/>
      <c r="Z47" s="330"/>
    </row>
    <row r="48" spans="1:53" ht="14.25" hidden="1" customHeight="1" x14ac:dyDescent="0.25">
      <c r="A48" s="341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1"/>
      <c r="Z48" s="33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9">
        <v>4680115881440</v>
      </c>
      <c r="E49" s="340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7"/>
      <c r="P49" s="347"/>
      <c r="Q49" s="347"/>
      <c r="R49" s="340"/>
      <c r="S49" s="34"/>
      <c r="T49" s="34"/>
      <c r="U49" s="35" t="s">
        <v>65</v>
      </c>
      <c r="V49" s="335">
        <v>0</v>
      </c>
      <c r="W49" s="33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9">
        <v>4680115881433</v>
      </c>
      <c r="E50" s="340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7"/>
      <c r="P50" s="347"/>
      <c r="Q50" s="347"/>
      <c r="R50" s="340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56"/>
      <c r="N51" s="343" t="s">
        <v>66</v>
      </c>
      <c r="O51" s="344"/>
      <c r="P51" s="344"/>
      <c r="Q51" s="344"/>
      <c r="R51" s="344"/>
      <c r="S51" s="344"/>
      <c r="T51" s="345"/>
      <c r="U51" s="37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hidden="1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56"/>
      <c r="N52" s="343" t="s">
        <v>66</v>
      </c>
      <c r="O52" s="344"/>
      <c r="P52" s="344"/>
      <c r="Q52" s="344"/>
      <c r="R52" s="344"/>
      <c r="S52" s="344"/>
      <c r="T52" s="345"/>
      <c r="U52" s="37" t="s">
        <v>65</v>
      </c>
      <c r="V52" s="337">
        <f>IFERROR(SUM(V49:V50),"0")</f>
        <v>0</v>
      </c>
      <c r="W52" s="337">
        <f>IFERROR(SUM(W49:W50),"0")</f>
        <v>0</v>
      </c>
      <c r="X52" s="37"/>
      <c r="Y52" s="338"/>
      <c r="Z52" s="338"/>
    </row>
    <row r="53" spans="1:53" ht="16.5" hidden="1" customHeight="1" x14ac:dyDescent="0.25">
      <c r="A53" s="357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0"/>
      <c r="Z53" s="330"/>
    </row>
    <row r="54" spans="1:53" ht="14.25" hidden="1" customHeight="1" x14ac:dyDescent="0.25">
      <c r="A54" s="341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1"/>
      <c r="Z54" s="33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9">
        <v>4680115881426</v>
      </c>
      <c r="E55" s="340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7"/>
      <c r="P55" s="347"/>
      <c r="Q55" s="347"/>
      <c r="R55" s="340"/>
      <c r="S55" s="34"/>
      <c r="T55" s="34"/>
      <c r="U55" s="35" t="s">
        <v>65</v>
      </c>
      <c r="V55" s="335">
        <v>60</v>
      </c>
      <c r="W55" s="336">
        <f>IFERROR(IF(V55="",0,CEILING((V55/$H55),1)*$H55),"")</f>
        <v>64.800000000000011</v>
      </c>
      <c r="X55" s="36">
        <f>IFERROR(IF(W55=0,"",ROUNDUP(W55/H55,0)*0.02175),"")</f>
        <v>0.1305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9">
        <v>4680115881426</v>
      </c>
      <c r="E56" s="340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9" t="s">
        <v>108</v>
      </c>
      <c r="O56" s="347"/>
      <c r="P56" s="347"/>
      <c r="Q56" s="347"/>
      <c r="R56" s="340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9">
        <v>4680115881419</v>
      </c>
      <c r="E57" s="340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7"/>
      <c r="P57" s="347"/>
      <c r="Q57" s="347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9">
        <v>4680115881525</v>
      </c>
      <c r="E58" s="340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96" t="s">
        <v>113</v>
      </c>
      <c r="O58" s="347"/>
      <c r="P58" s="347"/>
      <c r="Q58" s="347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56"/>
      <c r="N59" s="343" t="s">
        <v>66</v>
      </c>
      <c r="O59" s="344"/>
      <c r="P59" s="344"/>
      <c r="Q59" s="344"/>
      <c r="R59" s="344"/>
      <c r="S59" s="344"/>
      <c r="T59" s="345"/>
      <c r="U59" s="37" t="s">
        <v>67</v>
      </c>
      <c r="V59" s="337">
        <f>IFERROR(V55/H55,"0")+IFERROR(V56/H56,"0")+IFERROR(V57/H57,"0")+IFERROR(V58/H58,"0")</f>
        <v>5.5555555555555554</v>
      </c>
      <c r="W59" s="337">
        <f>IFERROR(W55/H55,"0")+IFERROR(W56/H56,"0")+IFERROR(W57/H57,"0")+IFERROR(W58/H58,"0")</f>
        <v>6.0000000000000009</v>
      </c>
      <c r="X59" s="337">
        <f>IFERROR(IF(X55="",0,X55),"0")+IFERROR(IF(X56="",0,X56),"0")+IFERROR(IF(X57="",0,X57),"0")+IFERROR(IF(X58="",0,X58),"0")</f>
        <v>0.1305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56"/>
      <c r="N60" s="343" t="s">
        <v>66</v>
      </c>
      <c r="O60" s="344"/>
      <c r="P60" s="344"/>
      <c r="Q60" s="344"/>
      <c r="R60" s="344"/>
      <c r="S60" s="344"/>
      <c r="T60" s="345"/>
      <c r="U60" s="37" t="s">
        <v>65</v>
      </c>
      <c r="V60" s="337">
        <f>IFERROR(SUM(V55:V58),"0")</f>
        <v>60</v>
      </c>
      <c r="W60" s="337">
        <f>IFERROR(SUM(W55:W58),"0")</f>
        <v>64.800000000000011</v>
      </c>
      <c r="X60" s="37"/>
      <c r="Y60" s="338"/>
      <c r="Z60" s="338"/>
    </row>
    <row r="61" spans="1:53" ht="16.5" hidden="1" customHeight="1" x14ac:dyDescent="0.25">
      <c r="A61" s="357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0"/>
      <c r="Z61" s="330"/>
    </row>
    <row r="62" spans="1:53" ht="14.25" hidden="1" customHeight="1" x14ac:dyDescent="0.25">
      <c r="A62" s="341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1"/>
      <c r="Z62" s="33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9">
        <v>4607091382945</v>
      </c>
      <c r="E63" s="340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9" t="s">
        <v>116</v>
      </c>
      <c r="O63" s="347"/>
      <c r="P63" s="347"/>
      <c r="Q63" s="347"/>
      <c r="R63" s="340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39">
        <v>4607091385670</v>
      </c>
      <c r="E64" s="340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7"/>
      <c r="P64" s="347"/>
      <c r="Q64" s="347"/>
      <c r="R64" s="340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39">
        <v>4607091385670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9" t="s">
        <v>121</v>
      </c>
      <c r="O65" s="347"/>
      <c r="P65" s="347"/>
      <c r="Q65" s="347"/>
      <c r="R65" s="340"/>
      <c r="S65" s="34"/>
      <c r="T65" s="34"/>
      <c r="U65" s="35" t="s">
        <v>65</v>
      </c>
      <c r="V65" s="335">
        <v>0</v>
      </c>
      <c r="W65" s="33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9">
        <v>4680115883956</v>
      </c>
      <c r="E66" s="340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7" t="s">
        <v>124</v>
      </c>
      <c r="O66" s="347"/>
      <c r="P66" s="347"/>
      <c r="Q66" s="347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9">
        <v>4680115881327</v>
      </c>
      <c r="E67" s="340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7"/>
      <c r="P67" s="347"/>
      <c r="Q67" s="347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9">
        <v>4680115882133</v>
      </c>
      <c r="E68" s="340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7"/>
      <c r="P68" s="347"/>
      <c r="Q68" s="347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9">
        <v>4680115882133</v>
      </c>
      <c r="E69" s="340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2" t="s">
        <v>131</v>
      </c>
      <c r="O69" s="347"/>
      <c r="P69" s="347"/>
      <c r="Q69" s="347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9">
        <v>4607091382952</v>
      </c>
      <c r="E70" s="340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7"/>
      <c r="P70" s="347"/>
      <c r="Q70" s="347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39">
        <v>4607091385687</v>
      </c>
      <c r="E71" s="340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7"/>
      <c r="P71" s="347"/>
      <c r="Q71" s="347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39">
        <v>4680115882539</v>
      </c>
      <c r="E72" s="340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7"/>
      <c r="P72" s="347"/>
      <c r="Q72" s="347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9">
        <v>4607091384604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7"/>
      <c r="P73" s="347"/>
      <c r="Q73" s="347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9">
        <v>4680115880283</v>
      </c>
      <c r="E74" s="340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7"/>
      <c r="P74" s="347"/>
      <c r="Q74" s="347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9">
        <v>4680115883949</v>
      </c>
      <c r="E75" s="340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6" t="s">
        <v>144</v>
      </c>
      <c r="O75" s="347"/>
      <c r="P75" s="347"/>
      <c r="Q75" s="347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9">
        <v>4680115881518</v>
      </c>
      <c r="E76" s="340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7"/>
      <c r="P76" s="347"/>
      <c r="Q76" s="347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9">
        <v>4680115881303</v>
      </c>
      <c r="E77" s="340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7"/>
      <c r="P77" s="347"/>
      <c r="Q77" s="347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9">
        <v>4680115882577</v>
      </c>
      <c r="E78" s="340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4" t="s">
        <v>151</v>
      </c>
      <c r="O78" s="347"/>
      <c r="P78" s="347"/>
      <c r="Q78" s="347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694" t="s">
        <v>153</v>
      </c>
      <c r="O79" s="347"/>
      <c r="P79" s="347"/>
      <c r="Q79" s="347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9">
        <v>4680115882720</v>
      </c>
      <c r="E80" s="340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91" t="s">
        <v>156</v>
      </c>
      <c r="O80" s="347"/>
      <c r="P80" s="347"/>
      <c r="Q80" s="347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9">
        <v>4607091388466</v>
      </c>
      <c r="E81" s="340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7"/>
      <c r="P81" s="347"/>
      <c r="Q81" s="347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9">
        <v>4680115880269</v>
      </c>
      <c r="E82" s="340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7"/>
      <c r="P82" s="347"/>
      <c r="Q82" s="347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9">
        <v>4680115880429</v>
      </c>
      <c r="E83" s="340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7"/>
      <c r="P83" s="347"/>
      <c r="Q83" s="347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9">
        <v>4680115881457</v>
      </c>
      <c r="E84" s="340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7"/>
      <c r="P84" s="347"/>
      <c r="Q84" s="347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5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56"/>
      <c r="N85" s="343" t="s">
        <v>66</v>
      </c>
      <c r="O85" s="344"/>
      <c r="P85" s="344"/>
      <c r="Q85" s="344"/>
      <c r="R85" s="344"/>
      <c r="S85" s="344"/>
      <c r="T85" s="345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8"/>
      <c r="Z85" s="338"/>
    </row>
    <row r="86" spans="1:53" hidden="1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6"/>
      <c r="N86" s="343" t="s">
        <v>66</v>
      </c>
      <c r="O86" s="344"/>
      <c r="P86" s="344"/>
      <c r="Q86" s="344"/>
      <c r="R86" s="344"/>
      <c r="S86" s="344"/>
      <c r="T86" s="345"/>
      <c r="U86" s="37" t="s">
        <v>65</v>
      </c>
      <c r="V86" s="337">
        <f>IFERROR(SUM(V63:V84),"0")</f>
        <v>0</v>
      </c>
      <c r="W86" s="337">
        <f>IFERROR(SUM(W63:W84),"0")</f>
        <v>0</v>
      </c>
      <c r="X86" s="37"/>
      <c r="Y86" s="338"/>
      <c r="Z86" s="338"/>
    </row>
    <row r="87" spans="1:53" ht="14.25" hidden="1" customHeight="1" x14ac:dyDescent="0.25">
      <c r="A87" s="341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9">
        <v>4680115881488</v>
      </c>
      <c r="E88" s="340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7"/>
      <c r="P88" s="347"/>
      <c r="Q88" s="347"/>
      <c r="R88" s="340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9">
        <v>4607091384765</v>
      </c>
      <c r="E89" s="340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664" t="s">
        <v>169</v>
      </c>
      <c r="O89" s="347"/>
      <c r="P89" s="347"/>
      <c r="Q89" s="347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9">
        <v>4680115882751</v>
      </c>
      <c r="E90" s="340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0" t="s">
        <v>172</v>
      </c>
      <c r="O90" s="347"/>
      <c r="P90" s="347"/>
      <c r="Q90" s="347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9">
        <v>4680115882775</v>
      </c>
      <c r="E91" s="340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90" t="s">
        <v>176</v>
      </c>
      <c r="O91" s="347"/>
      <c r="P91" s="347"/>
      <c r="Q91" s="347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9">
        <v>4680115880658</v>
      </c>
      <c r="E92" s="340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7"/>
      <c r="P92" s="347"/>
      <c r="Q92" s="347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5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56"/>
      <c r="N93" s="343" t="s">
        <v>66</v>
      </c>
      <c r="O93" s="344"/>
      <c r="P93" s="344"/>
      <c r="Q93" s="344"/>
      <c r="R93" s="344"/>
      <c r="S93" s="344"/>
      <c r="T93" s="345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6"/>
      <c r="N94" s="343" t="s">
        <v>66</v>
      </c>
      <c r="O94" s="344"/>
      <c r="P94" s="344"/>
      <c r="Q94" s="344"/>
      <c r="R94" s="344"/>
      <c r="S94" s="344"/>
      <c r="T94" s="345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41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9">
        <v>4607091387667</v>
      </c>
      <c r="E96" s="340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7"/>
      <c r="P96" s="347"/>
      <c r="Q96" s="347"/>
      <c r="R96" s="340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9">
        <v>4607091387636</v>
      </c>
      <c r="E97" s="340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7"/>
      <c r="P97" s="347"/>
      <c r="Q97" s="347"/>
      <c r="R97" s="340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9">
        <v>4607091382426</v>
      </c>
      <c r="E98" s="340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7"/>
      <c r="P98" s="347"/>
      <c r="Q98" s="347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9">
        <v>4607091386547</v>
      </c>
      <c r="E99" s="340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7"/>
      <c r="P99" s="347"/>
      <c r="Q99" s="347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9">
        <v>4607091384734</v>
      </c>
      <c r="E100" s="340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7"/>
      <c r="P100" s="347"/>
      <c r="Q100" s="347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9">
        <v>4607091382464</v>
      </c>
      <c r="E101" s="340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6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7"/>
      <c r="P101" s="347"/>
      <c r="Q101" s="347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9">
        <v>4680115883444</v>
      </c>
      <c r="E102" s="340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9" t="s">
        <v>193</v>
      </c>
      <c r="O102" s="347"/>
      <c r="P102" s="347"/>
      <c r="Q102" s="347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398" t="s">
        <v>193</v>
      </c>
      <c r="O103" s="347"/>
      <c r="P103" s="347"/>
      <c r="Q103" s="347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5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56"/>
      <c r="N104" s="343" t="s">
        <v>66</v>
      </c>
      <c r="O104" s="344"/>
      <c r="P104" s="344"/>
      <c r="Q104" s="344"/>
      <c r="R104" s="344"/>
      <c r="S104" s="344"/>
      <c r="T104" s="345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6"/>
      <c r="N105" s="343" t="s">
        <v>66</v>
      </c>
      <c r="O105" s="344"/>
      <c r="P105" s="344"/>
      <c r="Q105" s="344"/>
      <c r="R105" s="344"/>
      <c r="S105" s="344"/>
      <c r="T105" s="345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hidden="1" customHeight="1" x14ac:dyDescent="0.25">
      <c r="A106" s="341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9">
        <v>4607091386967</v>
      </c>
      <c r="E107" s="340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28" t="s">
        <v>197</v>
      </c>
      <c r="O107" s="347"/>
      <c r="P107" s="347"/>
      <c r="Q107" s="347"/>
      <c r="R107" s="340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9">
        <v>4607091386967</v>
      </c>
      <c r="E108" s="340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51" t="s">
        <v>199</v>
      </c>
      <c r="O108" s="347"/>
      <c r="P108" s="347"/>
      <c r="Q108" s="347"/>
      <c r="R108" s="340"/>
      <c r="S108" s="34"/>
      <c r="T108" s="34"/>
      <c r="U108" s="35" t="s">
        <v>65</v>
      </c>
      <c r="V108" s="335">
        <v>0</v>
      </c>
      <c r="W108" s="33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9">
        <v>4607091385304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71" t="s">
        <v>202</v>
      </c>
      <c r="O109" s="347"/>
      <c r="P109" s="347"/>
      <c r="Q109" s="347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9">
        <v>4607091386264</v>
      </c>
      <c r="E110" s="340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7"/>
      <c r="P110" s="347"/>
      <c r="Q110" s="347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9">
        <v>4680115882584</v>
      </c>
      <c r="E111" s="340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1" t="s">
        <v>207</v>
      </c>
      <c r="O111" s="347"/>
      <c r="P111" s="347"/>
      <c r="Q111" s="347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9">
        <v>4680115882584</v>
      </c>
      <c r="E112" s="340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5" t="s">
        <v>209</v>
      </c>
      <c r="O112" s="347"/>
      <c r="P112" s="347"/>
      <c r="Q112" s="347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9">
        <v>4607091385731</v>
      </c>
      <c r="E113" s="340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15" t="s">
        <v>212</v>
      </c>
      <c r="O113" s="347"/>
      <c r="P113" s="347"/>
      <c r="Q113" s="347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9">
        <v>4680115880214</v>
      </c>
      <c r="E114" s="340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85" t="s">
        <v>215</v>
      </c>
      <c r="O114" s="347"/>
      <c r="P114" s="347"/>
      <c r="Q114" s="347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9">
        <v>4680115880894</v>
      </c>
      <c r="E115" s="340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1" t="s">
        <v>218</v>
      </c>
      <c r="O115" s="347"/>
      <c r="P115" s="347"/>
      <c r="Q115" s="347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9">
        <v>4607091385427</v>
      </c>
      <c r="E116" s="340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3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7"/>
      <c r="P116" s="347"/>
      <c r="Q116" s="347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9">
        <v>4680115882645</v>
      </c>
      <c r="E117" s="340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7" t="s">
        <v>223</v>
      </c>
      <c r="O117" s="347"/>
      <c r="P117" s="347"/>
      <c r="Q117" s="347"/>
      <c r="R117" s="340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55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6"/>
      <c r="N118" s="343" t="s">
        <v>66</v>
      </c>
      <c r="O118" s="344"/>
      <c r="P118" s="344"/>
      <c r="Q118" s="344"/>
      <c r="R118" s="344"/>
      <c r="S118" s="344"/>
      <c r="T118" s="345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38"/>
      <c r="Z118" s="338"/>
    </row>
    <row r="119" spans="1:53" hidden="1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56"/>
      <c r="N119" s="343" t="s">
        <v>66</v>
      </c>
      <c r="O119" s="344"/>
      <c r="P119" s="344"/>
      <c r="Q119" s="344"/>
      <c r="R119" s="344"/>
      <c r="S119" s="344"/>
      <c r="T119" s="345"/>
      <c r="U119" s="37" t="s">
        <v>65</v>
      </c>
      <c r="V119" s="337">
        <f>IFERROR(SUM(V107:V117),"0")</f>
        <v>0</v>
      </c>
      <c r="W119" s="337">
        <f>IFERROR(SUM(W107:W117),"0")</f>
        <v>0</v>
      </c>
      <c r="X119" s="37"/>
      <c r="Y119" s="338"/>
      <c r="Z119" s="338"/>
    </row>
    <row r="120" spans="1:53" ht="14.25" hidden="1" customHeight="1" x14ac:dyDescent="0.25">
      <c r="A120" s="341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9">
        <v>4607091383065</v>
      </c>
      <c r="E121" s="340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7"/>
      <c r="P121" s="347"/>
      <c r="Q121" s="347"/>
      <c r="R121" s="340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9">
        <v>4680115881532</v>
      </c>
      <c r="E122" s="340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7"/>
      <c r="P122" s="347"/>
      <c r="Q122" s="347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39">
        <v>4680115881532</v>
      </c>
      <c r="E123" s="340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34" t="s">
        <v>230</v>
      </c>
      <c r="O123" s="347"/>
      <c r="P123" s="347"/>
      <c r="Q123" s="347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39">
        <v>4680115881532</v>
      </c>
      <c r="E124" s="340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82" t="s">
        <v>230</v>
      </c>
      <c r="O124" s="347"/>
      <c r="P124" s="347"/>
      <c r="Q124" s="347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39">
        <v>4680115882652</v>
      </c>
      <c r="E125" s="340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06" t="s">
        <v>234</v>
      </c>
      <c r="O125" s="347"/>
      <c r="P125" s="347"/>
      <c r="Q125" s="347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39">
        <v>4680115880238</v>
      </c>
      <c r="E126" s="340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7"/>
      <c r="P126" s="347"/>
      <c r="Q126" s="347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39">
        <v>4680115881464</v>
      </c>
      <c r="E127" s="340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7" t="s">
        <v>239</v>
      </c>
      <c r="O127" s="347"/>
      <c r="P127" s="347"/>
      <c r="Q127" s="347"/>
      <c r="R127" s="340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5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6"/>
      <c r="N128" s="343" t="s">
        <v>66</v>
      </c>
      <c r="O128" s="344"/>
      <c r="P128" s="344"/>
      <c r="Q128" s="344"/>
      <c r="R128" s="344"/>
      <c r="S128" s="344"/>
      <c r="T128" s="345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56"/>
      <c r="N129" s="343" t="s">
        <v>66</v>
      </c>
      <c r="O129" s="344"/>
      <c r="P129" s="344"/>
      <c r="Q129" s="344"/>
      <c r="R129" s="344"/>
      <c r="S129" s="344"/>
      <c r="T129" s="345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57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14.25" hidden="1" customHeight="1" x14ac:dyDescent="0.25">
      <c r="A131" s="341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39">
        <v>4607091385168</v>
      </c>
      <c r="E132" s="340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7"/>
      <c r="P132" s="347"/>
      <c r="Q132" s="347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39">
        <v>4607091385168</v>
      </c>
      <c r="E133" s="340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4" t="s">
        <v>244</v>
      </c>
      <c r="O133" s="347"/>
      <c r="P133" s="347"/>
      <c r="Q133" s="347"/>
      <c r="R133" s="340"/>
      <c r="S133" s="34"/>
      <c r="T133" s="34"/>
      <c r="U133" s="35" t="s">
        <v>65</v>
      </c>
      <c r="V133" s="335">
        <v>20</v>
      </c>
      <c r="W133" s="336">
        <f>IFERROR(IF(V133="",0,CEILING((V133/$H133),1)*$H133),"")</f>
        <v>25.200000000000003</v>
      </c>
      <c r="X133" s="36">
        <f>IFERROR(IF(W133=0,"",ROUNDUP(W133/H133,0)*0.02175),"")</f>
        <v>6.5250000000000002E-2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39">
        <v>4607091383256</v>
      </c>
      <c r="E134" s="340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7"/>
      <c r="P134" s="347"/>
      <c r="Q134" s="347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4301051358</v>
      </c>
      <c r="D135" s="339">
        <v>4607091385748</v>
      </c>
      <c r="E135" s="340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7"/>
      <c r="P135" s="347"/>
      <c r="Q135" s="347"/>
      <c r="R135" s="340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55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6"/>
      <c r="N136" s="343" t="s">
        <v>66</v>
      </c>
      <c r="O136" s="344"/>
      <c r="P136" s="344"/>
      <c r="Q136" s="344"/>
      <c r="R136" s="344"/>
      <c r="S136" s="344"/>
      <c r="T136" s="345"/>
      <c r="U136" s="37" t="s">
        <v>67</v>
      </c>
      <c r="V136" s="337">
        <f>IFERROR(V132/H132,"0")+IFERROR(V133/H133,"0")+IFERROR(V134/H134,"0")+IFERROR(V135/H135,"0")</f>
        <v>2.3809523809523809</v>
      </c>
      <c r="W136" s="337">
        <f>IFERROR(W132/H132,"0")+IFERROR(W133/H133,"0")+IFERROR(W134/H134,"0")+IFERROR(W135/H135,"0")</f>
        <v>3</v>
      </c>
      <c r="X136" s="337">
        <f>IFERROR(IF(X132="",0,X132),"0")+IFERROR(IF(X133="",0,X133),"0")+IFERROR(IF(X134="",0,X134),"0")+IFERROR(IF(X135="",0,X135),"0")</f>
        <v>6.5250000000000002E-2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56"/>
      <c r="N137" s="343" t="s">
        <v>66</v>
      </c>
      <c r="O137" s="344"/>
      <c r="P137" s="344"/>
      <c r="Q137" s="344"/>
      <c r="R137" s="344"/>
      <c r="S137" s="344"/>
      <c r="T137" s="345"/>
      <c r="U137" s="37" t="s">
        <v>65</v>
      </c>
      <c r="V137" s="337">
        <f>IFERROR(SUM(V132:V135),"0")</f>
        <v>20</v>
      </c>
      <c r="W137" s="337">
        <f>IFERROR(SUM(W132:W135),"0")</f>
        <v>25.200000000000003</v>
      </c>
      <c r="X137" s="37"/>
      <c r="Y137" s="338"/>
      <c r="Z137" s="338"/>
    </row>
    <row r="138" spans="1:53" ht="27.75" hidden="1" customHeight="1" x14ac:dyDescent="0.2">
      <c r="A138" s="392" t="s">
        <v>249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48"/>
      <c r="Z138" s="48"/>
    </row>
    <row r="139" spans="1:53" ht="16.5" hidden="1" customHeight="1" x14ac:dyDescent="0.25">
      <c r="A139" s="357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14.25" hidden="1" customHeight="1" x14ac:dyDescent="0.25">
      <c r="A140" s="341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39">
        <v>4607091383423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7"/>
      <c r="P141" s="347"/>
      <c r="Q141" s="347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39">
        <v>4607091381405</v>
      </c>
      <c r="E142" s="340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7"/>
      <c r="P142" s="347"/>
      <c r="Q142" s="347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39">
        <v>4607091386516</v>
      </c>
      <c r="E143" s="340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7"/>
      <c r="P143" s="347"/>
      <c r="Q143" s="347"/>
      <c r="R143" s="340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5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6"/>
      <c r="N144" s="343" t="s">
        <v>66</v>
      </c>
      <c r="O144" s="344"/>
      <c r="P144" s="344"/>
      <c r="Q144" s="344"/>
      <c r="R144" s="344"/>
      <c r="S144" s="344"/>
      <c r="T144" s="345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56"/>
      <c r="N145" s="343" t="s">
        <v>66</v>
      </c>
      <c r="O145" s="344"/>
      <c r="P145" s="344"/>
      <c r="Q145" s="344"/>
      <c r="R145" s="344"/>
      <c r="S145" s="344"/>
      <c r="T145" s="345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57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14.25" hidden="1" customHeight="1" x14ac:dyDescent="0.25">
      <c r="A147" s="341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39">
        <v>4680115880993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7"/>
      <c r="P148" s="347"/>
      <c r="Q148" s="347"/>
      <c r="R148" s="340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39">
        <v>4680115881761</v>
      </c>
      <c r="E149" s="340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7"/>
      <c r="P149" s="347"/>
      <c r="Q149" s="347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39">
        <v>4680115881563</v>
      </c>
      <c r="E150" s="340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7"/>
      <c r="P150" s="347"/>
      <c r="Q150" s="347"/>
      <c r="R150" s="340"/>
      <c r="S150" s="34"/>
      <c r="T150" s="34"/>
      <c r="U150" s="35" t="s">
        <v>65</v>
      </c>
      <c r="V150" s="335">
        <v>10</v>
      </c>
      <c r="W150" s="336">
        <f t="shared" si="8"/>
        <v>12.600000000000001</v>
      </c>
      <c r="X150" s="36">
        <f>IFERROR(IF(W150=0,"",ROUNDUP(W150/H150,0)*0.00753),"")</f>
        <v>2.2589999999999999E-2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4301031199</v>
      </c>
      <c r="D151" s="339">
        <v>4680115880986</v>
      </c>
      <c r="E151" s="340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7"/>
      <c r="P151" s="347"/>
      <c r="Q151" s="347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39">
        <v>4680115880207</v>
      </c>
      <c r="E152" s="340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7"/>
      <c r="P152" s="347"/>
      <c r="Q152" s="347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39">
        <v>4680115881785</v>
      </c>
      <c r="E153" s="340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7"/>
      <c r="P153" s="347"/>
      <c r="Q153" s="347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39">
        <v>4680115881679</v>
      </c>
      <c r="E154" s="340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7"/>
      <c r="P154" s="347"/>
      <c r="Q154" s="347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39">
        <v>4680115880191</v>
      </c>
      <c r="E155" s="340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7"/>
      <c r="P155" s="347"/>
      <c r="Q155" s="347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39">
        <v>4680115883963</v>
      </c>
      <c r="E156" s="340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78" t="s">
        <v>276</v>
      </c>
      <c r="O156" s="347"/>
      <c r="P156" s="347"/>
      <c r="Q156" s="347"/>
      <c r="R156" s="340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55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6"/>
      <c r="N157" s="343" t="s">
        <v>66</v>
      </c>
      <c r="O157" s="344"/>
      <c r="P157" s="344"/>
      <c r="Q157" s="344"/>
      <c r="R157" s="344"/>
      <c r="S157" s="344"/>
      <c r="T157" s="345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2.3809523809523809</v>
      </c>
      <c r="W157" s="337">
        <f>IFERROR(W148/H148,"0")+IFERROR(W149/H149,"0")+IFERROR(W150/H150,"0")+IFERROR(W151/H151,"0")+IFERROR(W152/H152,"0")+IFERROR(W153/H153,"0")+IFERROR(W154/H154,"0")+IFERROR(W155/H155,"0")+IFERROR(W156/H156,"0")</f>
        <v>3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2.2589999999999999E-2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56"/>
      <c r="N158" s="343" t="s">
        <v>66</v>
      </c>
      <c r="O158" s="344"/>
      <c r="P158" s="344"/>
      <c r="Q158" s="344"/>
      <c r="R158" s="344"/>
      <c r="S158" s="344"/>
      <c r="T158" s="345"/>
      <c r="U158" s="37" t="s">
        <v>65</v>
      </c>
      <c r="V158" s="337">
        <f>IFERROR(SUM(V148:V156),"0")</f>
        <v>10</v>
      </c>
      <c r="W158" s="337">
        <f>IFERROR(SUM(W148:W156),"0")</f>
        <v>12.600000000000001</v>
      </c>
      <c r="X158" s="37"/>
      <c r="Y158" s="338"/>
      <c r="Z158" s="338"/>
    </row>
    <row r="159" spans="1:53" ht="16.5" hidden="1" customHeight="1" x14ac:dyDescent="0.25">
      <c r="A159" s="357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4.25" hidden="1" customHeight="1" x14ac:dyDescent="0.25">
      <c r="A160" s="341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39">
        <v>4680115881402</v>
      </c>
      <c r="E161" s="340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7"/>
      <c r="P161" s="347"/>
      <c r="Q161" s="347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39">
        <v>4680115881396</v>
      </c>
      <c r="E162" s="340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7"/>
      <c r="P162" s="347"/>
      <c r="Q162" s="347"/>
      <c r="R162" s="340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5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6"/>
      <c r="N163" s="343" t="s">
        <v>66</v>
      </c>
      <c r="O163" s="344"/>
      <c r="P163" s="344"/>
      <c r="Q163" s="344"/>
      <c r="R163" s="344"/>
      <c r="S163" s="344"/>
      <c r="T163" s="345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56"/>
      <c r="N164" s="343" t="s">
        <v>66</v>
      </c>
      <c r="O164" s="344"/>
      <c r="P164" s="344"/>
      <c r="Q164" s="344"/>
      <c r="R164" s="344"/>
      <c r="S164" s="344"/>
      <c r="T164" s="345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41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39">
        <v>4680115882935</v>
      </c>
      <c r="E166" s="340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44" t="s">
        <v>284</v>
      </c>
      <c r="O166" s="347"/>
      <c r="P166" s="347"/>
      <c r="Q166" s="347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39">
        <v>4680115880764</v>
      </c>
      <c r="E167" s="340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7"/>
      <c r="P167" s="347"/>
      <c r="Q167" s="347"/>
      <c r="R167" s="340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5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6"/>
      <c r="N168" s="343" t="s">
        <v>66</v>
      </c>
      <c r="O168" s="344"/>
      <c r="P168" s="344"/>
      <c r="Q168" s="344"/>
      <c r="R168" s="344"/>
      <c r="S168" s="344"/>
      <c r="T168" s="345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56"/>
      <c r="N169" s="343" t="s">
        <v>66</v>
      </c>
      <c r="O169" s="344"/>
      <c r="P169" s="344"/>
      <c r="Q169" s="344"/>
      <c r="R169" s="344"/>
      <c r="S169" s="344"/>
      <c r="T169" s="345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41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39">
        <v>4680115882683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7"/>
      <c r="P171" s="347"/>
      <c r="Q171" s="347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39">
        <v>4680115882690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7"/>
      <c r="P172" s="347"/>
      <c r="Q172" s="347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39">
        <v>4680115882669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7"/>
      <c r="P173" s="347"/>
      <c r="Q173" s="347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39">
        <v>4680115882676</v>
      </c>
      <c r="E174" s="340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7"/>
      <c r="P174" s="347"/>
      <c r="Q174" s="347"/>
      <c r="R174" s="340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5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6"/>
      <c r="N175" s="343" t="s">
        <v>66</v>
      </c>
      <c r="O175" s="344"/>
      <c r="P175" s="344"/>
      <c r="Q175" s="344"/>
      <c r="R175" s="344"/>
      <c r="S175" s="344"/>
      <c r="T175" s="345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56"/>
      <c r="N176" s="343" t="s">
        <v>66</v>
      </c>
      <c r="O176" s="344"/>
      <c r="P176" s="344"/>
      <c r="Q176" s="344"/>
      <c r="R176" s="344"/>
      <c r="S176" s="344"/>
      <c r="T176" s="345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41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39">
        <v>4680115881556</v>
      </c>
      <c r="E178" s="340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7"/>
      <c r="P178" s="347"/>
      <c r="Q178" s="347"/>
      <c r="R178" s="340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297</v>
      </c>
      <c r="B179" s="54" t="s">
        <v>298</v>
      </c>
      <c r="C179" s="31">
        <v>4301051538</v>
      </c>
      <c r="D179" s="339">
        <v>4680115880573</v>
      </c>
      <c r="E179" s="340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44" t="s">
        <v>299</v>
      </c>
      <c r="O179" s="347"/>
      <c r="P179" s="347"/>
      <c r="Q179" s="347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39">
        <v>4680115881594</v>
      </c>
      <c r="E180" s="340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7"/>
      <c r="P180" s="347"/>
      <c r="Q180" s="347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39">
        <v>4680115881587</v>
      </c>
      <c r="E181" s="340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5" t="s">
        <v>304</v>
      </c>
      <c r="O181" s="347"/>
      <c r="P181" s="347"/>
      <c r="Q181" s="347"/>
      <c r="R181" s="340"/>
      <c r="S181" s="34"/>
      <c r="T181" s="34"/>
      <c r="U181" s="35" t="s">
        <v>65</v>
      </c>
      <c r="V181" s="335">
        <v>15</v>
      </c>
      <c r="W181" s="336">
        <f t="shared" si="9"/>
        <v>16</v>
      </c>
      <c r="X181" s="36">
        <f>IFERROR(IF(W181=0,"",ROUNDUP(W181/H181,0)*0.01196),"")</f>
        <v>4.7840000000000001E-2</v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39">
        <v>4680115880962</v>
      </c>
      <c r="E182" s="340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7"/>
      <c r="P182" s="347"/>
      <c r="Q182" s="347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39">
        <v>4680115881617</v>
      </c>
      <c r="E183" s="340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7"/>
      <c r="P183" s="347"/>
      <c r="Q183" s="347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4301051487</v>
      </c>
      <c r="D184" s="339">
        <v>4680115881228</v>
      </c>
      <c r="E184" s="340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1" t="s">
        <v>311</v>
      </c>
      <c r="O184" s="347"/>
      <c r="P184" s="347"/>
      <c r="Q184" s="347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39">
        <v>4680115881037</v>
      </c>
      <c r="E185" s="340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21" t="s">
        <v>314</v>
      </c>
      <c r="O185" s="347"/>
      <c r="P185" s="347"/>
      <c r="Q185" s="347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4301051384</v>
      </c>
      <c r="D186" s="339">
        <v>4680115881211</v>
      </c>
      <c r="E186" s="340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7"/>
      <c r="P186" s="347"/>
      <c r="Q186" s="347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39">
        <v>4680115881020</v>
      </c>
      <c r="E187" s="340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7"/>
      <c r="P187" s="347"/>
      <c r="Q187" s="347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39">
        <v>4680115882195</v>
      </c>
      <c r="E188" s="340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7"/>
      <c r="P188" s="347"/>
      <c r="Q188" s="347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39">
        <v>4680115882607</v>
      </c>
      <c r="E189" s="340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7"/>
      <c r="P189" s="347"/>
      <c r="Q189" s="347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4301051468</v>
      </c>
      <c r="D190" s="339">
        <v>4680115880092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7"/>
      <c r="P190" s="347"/>
      <c r="Q190" s="347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39">
        <v>4680115880221</v>
      </c>
      <c r="E191" s="340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7"/>
      <c r="P191" s="347"/>
      <c r="Q191" s="347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39">
        <v>4680115882942</v>
      </c>
      <c r="E192" s="340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5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7"/>
      <c r="P192" s="347"/>
      <c r="Q192" s="347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39">
        <v>4680115880504</v>
      </c>
      <c r="E193" s="340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7"/>
      <c r="P193" s="347"/>
      <c r="Q193" s="347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39">
        <v>4680115882164</v>
      </c>
      <c r="E194" s="340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7"/>
      <c r="P194" s="347"/>
      <c r="Q194" s="347"/>
      <c r="R194" s="340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55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6"/>
      <c r="N195" s="343" t="s">
        <v>66</v>
      </c>
      <c r="O195" s="344"/>
      <c r="P195" s="344"/>
      <c r="Q195" s="344"/>
      <c r="R195" s="344"/>
      <c r="S195" s="344"/>
      <c r="T195" s="345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3.75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4.7840000000000001E-2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56"/>
      <c r="N196" s="343" t="s">
        <v>66</v>
      </c>
      <c r="O196" s="344"/>
      <c r="P196" s="344"/>
      <c r="Q196" s="344"/>
      <c r="R196" s="344"/>
      <c r="S196" s="344"/>
      <c r="T196" s="345"/>
      <c r="U196" s="37" t="s">
        <v>65</v>
      </c>
      <c r="V196" s="337">
        <f>IFERROR(SUM(V178:V194),"0")</f>
        <v>15</v>
      </c>
      <c r="W196" s="337">
        <f>IFERROR(SUM(W178:W194),"0")</f>
        <v>16</v>
      </c>
      <c r="X196" s="37"/>
      <c r="Y196" s="338"/>
      <c r="Z196" s="338"/>
    </row>
    <row r="197" spans="1:53" ht="14.25" hidden="1" customHeight="1" x14ac:dyDescent="0.25">
      <c r="A197" s="341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39">
        <v>4680115882874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5" t="s">
        <v>335</v>
      </c>
      <c r="O198" s="347"/>
      <c r="P198" s="347"/>
      <c r="Q198" s="347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39">
        <v>4680115884434</v>
      </c>
      <c r="E199" s="340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338</v>
      </c>
      <c r="O199" s="347"/>
      <c r="P199" s="347"/>
      <c r="Q199" s="347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39">
        <v>4680115880801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7"/>
      <c r="P200" s="347"/>
      <c r="Q200" s="347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39">
        <v>4680115880818</v>
      </c>
      <c r="E201" s="340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7"/>
      <c r="P201" s="347"/>
      <c r="Q201" s="347"/>
      <c r="R201" s="340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5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6"/>
      <c r="N202" s="343" t="s">
        <v>66</v>
      </c>
      <c r="O202" s="344"/>
      <c r="P202" s="344"/>
      <c r="Q202" s="344"/>
      <c r="R202" s="344"/>
      <c r="S202" s="344"/>
      <c r="T202" s="345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56"/>
      <c r="N203" s="343" t="s">
        <v>66</v>
      </c>
      <c r="O203" s="344"/>
      <c r="P203" s="344"/>
      <c r="Q203" s="344"/>
      <c r="R203" s="344"/>
      <c r="S203" s="344"/>
      <c r="T203" s="345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57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14.25" hidden="1" customHeight="1" x14ac:dyDescent="0.25">
      <c r="A205" s="341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1"/>
      <c r="Z205" s="331"/>
    </row>
    <row r="206" spans="1:53" ht="27" hidden="1" customHeight="1" x14ac:dyDescent="0.25">
      <c r="A206" s="54" t="s">
        <v>344</v>
      </c>
      <c r="B206" s="54" t="s">
        <v>345</v>
      </c>
      <c r="C206" s="31">
        <v>4301031151</v>
      </c>
      <c r="D206" s="339">
        <v>4607091389845</v>
      </c>
      <c r="E206" s="340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7"/>
      <c r="P206" s="347"/>
      <c r="Q206" s="347"/>
      <c r="R206" s="340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hidden="1" x14ac:dyDescent="0.2">
      <c r="A207" s="355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6"/>
      <c r="N207" s="343" t="s">
        <v>66</v>
      </c>
      <c r="O207" s="344"/>
      <c r="P207" s="344"/>
      <c r="Q207" s="344"/>
      <c r="R207" s="344"/>
      <c r="S207" s="344"/>
      <c r="T207" s="345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56"/>
      <c r="N208" s="343" t="s">
        <v>66</v>
      </c>
      <c r="O208" s="344"/>
      <c r="P208" s="344"/>
      <c r="Q208" s="344"/>
      <c r="R208" s="344"/>
      <c r="S208" s="344"/>
      <c r="T208" s="345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hidden="1" customHeight="1" x14ac:dyDescent="0.25">
      <c r="A209" s="357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14.25" hidden="1" customHeight="1" x14ac:dyDescent="0.25">
      <c r="A210" s="341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39">
        <v>4680115884236</v>
      </c>
      <c r="E211" s="340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82" t="s">
        <v>349</v>
      </c>
      <c r="O211" s="347"/>
      <c r="P211" s="347"/>
      <c r="Q211" s="347"/>
      <c r="R211" s="340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39">
        <v>4680115884182</v>
      </c>
      <c r="E212" s="340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19" t="s">
        <v>353</v>
      </c>
      <c r="O212" s="347"/>
      <c r="P212" s="347"/>
      <c r="Q212" s="347"/>
      <c r="R212" s="340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06" t="s">
        <v>356</v>
      </c>
      <c r="O213" s="347"/>
      <c r="P213" s="347"/>
      <c r="Q213" s="347"/>
      <c r="R213" s="340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39">
        <v>4680115884205</v>
      </c>
      <c r="E214" s="340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6" t="s">
        <v>359</v>
      </c>
      <c r="O214" s="347"/>
      <c r="P214" s="347"/>
      <c r="Q214" s="347"/>
      <c r="R214" s="340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5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56"/>
      <c r="N215" s="343" t="s">
        <v>66</v>
      </c>
      <c r="O215" s="344"/>
      <c r="P215" s="344"/>
      <c r="Q215" s="344"/>
      <c r="R215" s="344"/>
      <c r="S215" s="344"/>
      <c r="T215" s="345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6"/>
      <c r="N216" s="343" t="s">
        <v>66</v>
      </c>
      <c r="O216" s="344"/>
      <c r="P216" s="344"/>
      <c r="Q216" s="344"/>
      <c r="R216" s="344"/>
      <c r="S216" s="344"/>
      <c r="T216" s="345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57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0"/>
      <c r="Z217" s="330"/>
    </row>
    <row r="218" spans="1:53" ht="14.25" hidden="1" customHeight="1" x14ac:dyDescent="0.25">
      <c r="A218" s="341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39">
        <v>4607091387445</v>
      </c>
      <c r="E219" s="340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7"/>
      <c r="P219" s="347"/>
      <c r="Q219" s="347"/>
      <c r="R219" s="340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39">
        <v>4607091386004</v>
      </c>
      <c r="E220" s="340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7"/>
      <c r="P220" s="347"/>
      <c r="Q220" s="347"/>
      <c r="R220" s="340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7"/>
      <c r="P221" s="347"/>
      <c r="Q221" s="347"/>
      <c r="R221" s="340"/>
      <c r="S221" s="34"/>
      <c r="T221" s="34"/>
      <c r="U221" s="35" t="s">
        <v>65</v>
      </c>
      <c r="V221" s="335">
        <v>140</v>
      </c>
      <c r="W221" s="336">
        <f t="shared" si="11"/>
        <v>140.4</v>
      </c>
      <c r="X221" s="36">
        <f>IFERROR(IF(W221=0,"",ROUNDUP(W221/H221,0)*0.02175),"")</f>
        <v>0.28275</v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39">
        <v>4607091386073</v>
      </c>
      <c r="E222" s="340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7"/>
      <c r="P222" s="347"/>
      <c r="Q222" s="347"/>
      <c r="R222" s="340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39">
        <v>4607091387322</v>
      </c>
      <c r="E223" s="340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7"/>
      <c r="P223" s="347"/>
      <c r="Q223" s="347"/>
      <c r="R223" s="340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7"/>
      <c r="P224" s="347"/>
      <c r="Q224" s="347"/>
      <c r="R224" s="340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39">
        <v>4607091387377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7"/>
      <c r="P225" s="347"/>
      <c r="Q225" s="347"/>
      <c r="R225" s="340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39">
        <v>4607091387353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7"/>
      <c r="P226" s="347"/>
      <c r="Q226" s="347"/>
      <c r="R226" s="340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39">
        <v>4607091386011</v>
      </c>
      <c r="E227" s="340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7"/>
      <c r="P227" s="347"/>
      <c r="Q227" s="347"/>
      <c r="R227" s="340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39">
        <v>4607091387308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7"/>
      <c r="P228" s="347"/>
      <c r="Q228" s="347"/>
      <c r="R228" s="340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39">
        <v>4607091387339</v>
      </c>
      <c r="E229" s="340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7"/>
      <c r="P229" s="347"/>
      <c r="Q229" s="347"/>
      <c r="R229" s="340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39">
        <v>4680115882638</v>
      </c>
      <c r="E230" s="340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7"/>
      <c r="P230" s="347"/>
      <c r="Q230" s="347"/>
      <c r="R230" s="340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39">
        <v>4680115881938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7"/>
      <c r="P231" s="347"/>
      <c r="Q231" s="347"/>
      <c r="R231" s="340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39">
        <v>4607091387346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7"/>
      <c r="P232" s="347"/>
      <c r="Q232" s="347"/>
      <c r="R232" s="340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39">
        <v>4607091389807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7"/>
      <c r="P233" s="347"/>
      <c r="Q233" s="347"/>
      <c r="R233" s="340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56"/>
      <c r="N234" s="343" t="s">
        <v>66</v>
      </c>
      <c r="O234" s="344"/>
      <c r="P234" s="344"/>
      <c r="Q234" s="344"/>
      <c r="R234" s="344"/>
      <c r="S234" s="344"/>
      <c r="T234" s="345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12.962962962962962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13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0.28275</v>
      </c>
      <c r="Y234" s="338"/>
      <c r="Z234" s="338"/>
    </row>
    <row r="235" spans="1:53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6"/>
      <c r="N235" s="343" t="s">
        <v>66</v>
      </c>
      <c r="O235" s="344"/>
      <c r="P235" s="344"/>
      <c r="Q235" s="344"/>
      <c r="R235" s="344"/>
      <c r="S235" s="344"/>
      <c r="T235" s="345"/>
      <c r="U235" s="37" t="s">
        <v>65</v>
      </c>
      <c r="V235" s="337">
        <f>IFERROR(SUM(V219:V233),"0")</f>
        <v>140</v>
      </c>
      <c r="W235" s="337">
        <f>IFERROR(SUM(W219:W233),"0")</f>
        <v>140.4</v>
      </c>
      <c r="X235" s="37"/>
      <c r="Y235" s="338"/>
      <c r="Z235" s="338"/>
    </row>
    <row r="236" spans="1:53" ht="14.25" hidden="1" customHeight="1" x14ac:dyDescent="0.25">
      <c r="A236" s="341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39">
        <v>4680115881914</v>
      </c>
      <c r="E237" s="340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7"/>
      <c r="P237" s="347"/>
      <c r="Q237" s="347"/>
      <c r="R237" s="340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5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56"/>
      <c r="N238" s="343" t="s">
        <v>66</v>
      </c>
      <c r="O238" s="344"/>
      <c r="P238" s="344"/>
      <c r="Q238" s="344"/>
      <c r="R238" s="344"/>
      <c r="S238" s="344"/>
      <c r="T238" s="345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6"/>
      <c r="N239" s="343" t="s">
        <v>66</v>
      </c>
      <c r="O239" s="344"/>
      <c r="P239" s="344"/>
      <c r="Q239" s="344"/>
      <c r="R239" s="344"/>
      <c r="S239" s="344"/>
      <c r="T239" s="345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41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1"/>
      <c r="Z240" s="331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39">
        <v>4607091387193</v>
      </c>
      <c r="E241" s="340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7"/>
      <c r="P241" s="347"/>
      <c r="Q241" s="347"/>
      <c r="R241" s="340"/>
      <c r="S241" s="34"/>
      <c r="T241" s="34"/>
      <c r="U241" s="35" t="s">
        <v>65</v>
      </c>
      <c r="V241" s="335">
        <v>20</v>
      </c>
      <c r="W241" s="336">
        <f>IFERROR(IF(V241="",0,CEILING((V241/$H241),1)*$H241),"")</f>
        <v>21</v>
      </c>
      <c r="X241" s="36">
        <f>IFERROR(IF(W241=0,"",ROUNDUP(W241/H241,0)*0.00753),"")</f>
        <v>3.7650000000000003E-2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39">
        <v>4607091387230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7"/>
      <c r="P242" s="347"/>
      <c r="Q242" s="347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39">
        <v>4607091387285</v>
      </c>
      <c r="E243" s="340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7"/>
      <c r="P243" s="347"/>
      <c r="Q243" s="347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39">
        <v>4680115880481</v>
      </c>
      <c r="E244" s="340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7"/>
      <c r="P244" s="347"/>
      <c r="Q244" s="347"/>
      <c r="R244" s="340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56"/>
      <c r="N245" s="343" t="s">
        <v>66</v>
      </c>
      <c r="O245" s="344"/>
      <c r="P245" s="344"/>
      <c r="Q245" s="344"/>
      <c r="R245" s="344"/>
      <c r="S245" s="344"/>
      <c r="T245" s="345"/>
      <c r="U245" s="37" t="s">
        <v>67</v>
      </c>
      <c r="V245" s="337">
        <f>IFERROR(V241/H241,"0")+IFERROR(V242/H242,"0")+IFERROR(V243/H243,"0")+IFERROR(V244/H244,"0")</f>
        <v>4.7619047619047619</v>
      </c>
      <c r="W245" s="337">
        <f>IFERROR(W241/H241,"0")+IFERROR(W242/H242,"0")+IFERROR(W243/H243,"0")+IFERROR(W244/H244,"0")</f>
        <v>5</v>
      </c>
      <c r="X245" s="337">
        <f>IFERROR(IF(X241="",0,X241),"0")+IFERROR(IF(X242="",0,X242),"0")+IFERROR(IF(X243="",0,X243),"0")+IFERROR(IF(X244="",0,X244),"0")</f>
        <v>3.7650000000000003E-2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6"/>
      <c r="N246" s="343" t="s">
        <v>66</v>
      </c>
      <c r="O246" s="344"/>
      <c r="P246" s="344"/>
      <c r="Q246" s="344"/>
      <c r="R246" s="344"/>
      <c r="S246" s="344"/>
      <c r="T246" s="345"/>
      <c r="U246" s="37" t="s">
        <v>65</v>
      </c>
      <c r="V246" s="337">
        <f>IFERROR(SUM(V241:V244),"0")</f>
        <v>20</v>
      </c>
      <c r="W246" s="337">
        <f>IFERROR(SUM(W241:W244),"0")</f>
        <v>21</v>
      </c>
      <c r="X246" s="37"/>
      <c r="Y246" s="338"/>
      <c r="Z246" s="338"/>
    </row>
    <row r="247" spans="1:53" ht="14.25" hidden="1" customHeight="1" x14ac:dyDescent="0.25">
      <c r="A247" s="341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39">
        <v>4607091387766</v>
      </c>
      <c r="E248" s="340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7"/>
      <c r="P248" s="347"/>
      <c r="Q248" s="347"/>
      <c r="R248" s="340"/>
      <c r="S248" s="34"/>
      <c r="T248" s="34"/>
      <c r="U248" s="35" t="s">
        <v>65</v>
      </c>
      <c r="V248" s="335">
        <v>160</v>
      </c>
      <c r="W248" s="336">
        <f t="shared" ref="W248:W257" si="13">IFERROR(IF(V248="",0,CEILING((V248/$H248),1)*$H248),"")</f>
        <v>163.79999999999998</v>
      </c>
      <c r="X248" s="36">
        <f>IFERROR(IF(W248=0,"",ROUNDUP(W248/H248,0)*0.02175),"")</f>
        <v>0.45674999999999999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39">
        <v>4607091387957</v>
      </c>
      <c r="E249" s="340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7"/>
      <c r="P249" s="347"/>
      <c r="Q249" s="347"/>
      <c r="R249" s="340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39">
        <v>4607091387964</v>
      </c>
      <c r="E250" s="340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7"/>
      <c r="P250" s="347"/>
      <c r="Q250" s="347"/>
      <c r="R250" s="340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406</v>
      </c>
      <c r="B251" s="54" t="s">
        <v>407</v>
      </c>
      <c r="C251" s="31">
        <v>4301051461</v>
      </c>
      <c r="D251" s="339">
        <v>4680115883604</v>
      </c>
      <c r="E251" s="340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0" t="s">
        <v>408</v>
      </c>
      <c r="O251" s="347"/>
      <c r="P251" s="347"/>
      <c r="Q251" s="347"/>
      <c r="R251" s="340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4301051485</v>
      </c>
      <c r="D252" s="339">
        <v>4680115883567</v>
      </c>
      <c r="E252" s="340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6" t="s">
        <v>411</v>
      </c>
      <c r="O252" s="347"/>
      <c r="P252" s="347"/>
      <c r="Q252" s="347"/>
      <c r="R252" s="340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39">
        <v>4607091381672</v>
      </c>
      <c r="E253" s="340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7"/>
      <c r="P253" s="347"/>
      <c r="Q253" s="347"/>
      <c r="R253" s="340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39">
        <v>4607091387537</v>
      </c>
      <c r="E254" s="340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7"/>
      <c r="P254" s="347"/>
      <c r="Q254" s="347"/>
      <c r="R254" s="340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39">
        <v>4607091387513</v>
      </c>
      <c r="E255" s="340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7"/>
      <c r="P255" s="347"/>
      <c r="Q255" s="347"/>
      <c r="R255" s="340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39">
        <v>4680115880511</v>
      </c>
      <c r="E256" s="340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7"/>
      <c r="P256" s="347"/>
      <c r="Q256" s="347"/>
      <c r="R256" s="340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39">
        <v>4680115880412</v>
      </c>
      <c r="E257" s="340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7"/>
      <c r="P257" s="347"/>
      <c r="Q257" s="347"/>
      <c r="R257" s="340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56"/>
      <c r="N258" s="343" t="s">
        <v>66</v>
      </c>
      <c r="O258" s="344"/>
      <c r="P258" s="344"/>
      <c r="Q258" s="344"/>
      <c r="R258" s="344"/>
      <c r="S258" s="344"/>
      <c r="T258" s="345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20.512820512820515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21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0.45674999999999999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6"/>
      <c r="N259" s="343" t="s">
        <v>66</v>
      </c>
      <c r="O259" s="344"/>
      <c r="P259" s="344"/>
      <c r="Q259" s="344"/>
      <c r="R259" s="344"/>
      <c r="S259" s="344"/>
      <c r="T259" s="345"/>
      <c r="U259" s="37" t="s">
        <v>65</v>
      </c>
      <c r="V259" s="337">
        <f>IFERROR(SUM(V248:V257),"0")</f>
        <v>160</v>
      </c>
      <c r="W259" s="337">
        <f>IFERROR(SUM(W248:W257),"0")</f>
        <v>163.79999999999998</v>
      </c>
      <c r="X259" s="37"/>
      <c r="Y259" s="338"/>
      <c r="Z259" s="338"/>
    </row>
    <row r="260" spans="1:53" ht="14.25" hidden="1" customHeight="1" x14ac:dyDescent="0.25">
      <c r="A260" s="341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1"/>
      <c r="Z260" s="331"/>
    </row>
    <row r="261" spans="1:53" ht="16.5" hidden="1" customHeight="1" x14ac:dyDescent="0.25">
      <c r="A261" s="54" t="s">
        <v>422</v>
      </c>
      <c r="B261" s="54" t="s">
        <v>423</v>
      </c>
      <c r="C261" s="31">
        <v>4301060326</v>
      </c>
      <c r="D261" s="339">
        <v>4607091380880</v>
      </c>
      <c r="E261" s="340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7"/>
      <c r="P261" s="347"/>
      <c r="Q261" s="347"/>
      <c r="R261" s="340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424</v>
      </c>
      <c r="B262" s="54" t="s">
        <v>425</v>
      </c>
      <c r="C262" s="31">
        <v>4301060308</v>
      </c>
      <c r="D262" s="339">
        <v>4607091384482</v>
      </c>
      <c r="E262" s="340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7"/>
      <c r="P262" s="347"/>
      <c r="Q262" s="347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39">
        <v>4607091380897</v>
      </c>
      <c r="E263" s="340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7"/>
      <c r="P263" s="347"/>
      <c r="Q263" s="347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55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56"/>
      <c r="N264" s="343" t="s">
        <v>66</v>
      </c>
      <c r="O264" s="344"/>
      <c r="P264" s="344"/>
      <c r="Q264" s="344"/>
      <c r="R264" s="344"/>
      <c r="S264" s="344"/>
      <c r="T264" s="345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hidden="1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6"/>
      <c r="N265" s="343" t="s">
        <v>66</v>
      </c>
      <c r="O265" s="344"/>
      <c r="P265" s="344"/>
      <c r="Q265" s="344"/>
      <c r="R265" s="344"/>
      <c r="S265" s="344"/>
      <c r="T265" s="345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hidden="1" customHeight="1" x14ac:dyDescent="0.25">
      <c r="A266" s="341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39">
        <v>4607091388374</v>
      </c>
      <c r="E267" s="340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66" t="s">
        <v>430</v>
      </c>
      <c r="O267" s="347"/>
      <c r="P267" s="347"/>
      <c r="Q267" s="347"/>
      <c r="R267" s="340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39">
        <v>4607091388381</v>
      </c>
      <c r="E268" s="340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53" t="s">
        <v>433</v>
      </c>
      <c r="O268" s="347"/>
      <c r="P268" s="347"/>
      <c r="Q268" s="347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39">
        <v>4607091388404</v>
      </c>
      <c r="E269" s="340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7"/>
      <c r="P269" s="347"/>
      <c r="Q269" s="347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5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56"/>
      <c r="N270" s="343" t="s">
        <v>66</v>
      </c>
      <c r="O270" s="344"/>
      <c r="P270" s="344"/>
      <c r="Q270" s="344"/>
      <c r="R270" s="344"/>
      <c r="S270" s="344"/>
      <c r="T270" s="345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6"/>
      <c r="N271" s="343" t="s">
        <v>66</v>
      </c>
      <c r="O271" s="344"/>
      <c r="P271" s="344"/>
      <c r="Q271" s="344"/>
      <c r="R271" s="344"/>
      <c r="S271" s="344"/>
      <c r="T271" s="345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41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1"/>
      <c r="Z272" s="331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39">
        <v>4680115881808</v>
      </c>
      <c r="E273" s="340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7"/>
      <c r="P273" s="347"/>
      <c r="Q273" s="347"/>
      <c r="R273" s="340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39">
        <v>4680115881822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7"/>
      <c r="P274" s="347"/>
      <c r="Q274" s="347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39">
        <v>4680115880016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7"/>
      <c r="P275" s="347"/>
      <c r="Q275" s="347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5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56"/>
      <c r="N276" s="343" t="s">
        <v>66</v>
      </c>
      <c r="O276" s="344"/>
      <c r="P276" s="344"/>
      <c r="Q276" s="344"/>
      <c r="R276" s="344"/>
      <c r="S276" s="344"/>
      <c r="T276" s="345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6"/>
      <c r="N277" s="343" t="s">
        <v>66</v>
      </c>
      <c r="O277" s="344"/>
      <c r="P277" s="344"/>
      <c r="Q277" s="344"/>
      <c r="R277" s="344"/>
      <c r="S277" s="344"/>
      <c r="T277" s="345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57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0"/>
      <c r="Z278" s="330"/>
    </row>
    <row r="279" spans="1:53" ht="14.25" hidden="1" customHeight="1" x14ac:dyDescent="0.25">
      <c r="A279" s="341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39">
        <v>4607091387421</v>
      </c>
      <c r="E280" s="340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7"/>
      <c r="P280" s="347"/>
      <c r="Q280" s="347"/>
      <c r="R280" s="340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7"/>
      <c r="P281" s="347"/>
      <c r="Q281" s="347"/>
      <c r="R281" s="340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39">
        <v>4607091387452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5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7"/>
      <c r="P282" s="347"/>
      <c r="Q282" s="347"/>
      <c r="R282" s="340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7"/>
      <c r="P283" s="347"/>
      <c r="Q283" s="347"/>
      <c r="R283" s="340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39">
        <v>4607091387452</v>
      </c>
      <c r="E284" s="340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32" t="s">
        <v>453</v>
      </c>
      <c r="O284" s="347"/>
      <c r="P284" s="347"/>
      <c r="Q284" s="347"/>
      <c r="R284" s="340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39">
        <v>4607091385984</v>
      </c>
      <c r="E285" s="340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7"/>
      <c r="P285" s="347"/>
      <c r="Q285" s="347"/>
      <c r="R285" s="340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39">
        <v>4607091387438</v>
      </c>
      <c r="E286" s="340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7"/>
      <c r="P286" s="347"/>
      <c r="Q286" s="347"/>
      <c r="R286" s="340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39">
        <v>4607091387469</v>
      </c>
      <c r="E287" s="340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7"/>
      <c r="P287" s="347"/>
      <c r="Q287" s="347"/>
      <c r="R287" s="340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5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56"/>
      <c r="N288" s="343" t="s">
        <v>66</v>
      </c>
      <c r="O288" s="344"/>
      <c r="P288" s="344"/>
      <c r="Q288" s="344"/>
      <c r="R288" s="344"/>
      <c r="S288" s="344"/>
      <c r="T288" s="345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6"/>
      <c r="N289" s="343" t="s">
        <v>66</v>
      </c>
      <c r="O289" s="344"/>
      <c r="P289" s="344"/>
      <c r="Q289" s="344"/>
      <c r="R289" s="344"/>
      <c r="S289" s="344"/>
      <c r="T289" s="345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41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39">
        <v>4607091387292</v>
      </c>
      <c r="E291" s="340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7"/>
      <c r="P291" s="347"/>
      <c r="Q291" s="347"/>
      <c r="R291" s="340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39">
        <v>4607091387315</v>
      </c>
      <c r="E292" s="340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7"/>
      <c r="P292" s="347"/>
      <c r="Q292" s="347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5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56"/>
      <c r="N293" s="343" t="s">
        <v>66</v>
      </c>
      <c r="O293" s="344"/>
      <c r="P293" s="344"/>
      <c r="Q293" s="344"/>
      <c r="R293" s="344"/>
      <c r="S293" s="344"/>
      <c r="T293" s="345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6"/>
      <c r="N294" s="343" t="s">
        <v>66</v>
      </c>
      <c r="O294" s="344"/>
      <c r="P294" s="344"/>
      <c r="Q294" s="344"/>
      <c r="R294" s="344"/>
      <c r="S294" s="344"/>
      <c r="T294" s="345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57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0"/>
      <c r="Z295" s="330"/>
    </row>
    <row r="296" spans="1:53" ht="14.25" hidden="1" customHeight="1" x14ac:dyDescent="0.25">
      <c r="A296" s="341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27" hidden="1" customHeight="1" x14ac:dyDescent="0.25">
      <c r="A297" s="54" t="s">
        <v>465</v>
      </c>
      <c r="B297" s="54" t="s">
        <v>466</v>
      </c>
      <c r="C297" s="31">
        <v>4301031066</v>
      </c>
      <c r="D297" s="339">
        <v>4607091383836</v>
      </c>
      <c r="E297" s="340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7"/>
      <c r="P297" s="347"/>
      <c r="Q297" s="347"/>
      <c r="R297" s="340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5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56"/>
      <c r="N298" s="343" t="s">
        <v>66</v>
      </c>
      <c r="O298" s="344"/>
      <c r="P298" s="344"/>
      <c r="Q298" s="344"/>
      <c r="R298" s="344"/>
      <c r="S298" s="344"/>
      <c r="T298" s="345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6"/>
      <c r="N299" s="343" t="s">
        <v>66</v>
      </c>
      <c r="O299" s="344"/>
      <c r="P299" s="344"/>
      <c r="Q299" s="344"/>
      <c r="R299" s="344"/>
      <c r="S299" s="344"/>
      <c r="T299" s="345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hidden="1" customHeight="1" x14ac:dyDescent="0.25">
      <c r="A300" s="341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1"/>
      <c r="Z300" s="331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39">
        <v>4607091387919</v>
      </c>
      <c r="E301" s="340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7"/>
      <c r="P301" s="347"/>
      <c r="Q301" s="347"/>
      <c r="R301" s="340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5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56"/>
      <c r="N302" s="343" t="s">
        <v>66</v>
      </c>
      <c r="O302" s="344"/>
      <c r="P302" s="344"/>
      <c r="Q302" s="344"/>
      <c r="R302" s="344"/>
      <c r="S302" s="344"/>
      <c r="T302" s="345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6"/>
      <c r="N303" s="343" t="s">
        <v>66</v>
      </c>
      <c r="O303" s="344"/>
      <c r="P303" s="344"/>
      <c r="Q303" s="344"/>
      <c r="R303" s="344"/>
      <c r="S303" s="344"/>
      <c r="T303" s="345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41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39">
        <v>4607091388831</v>
      </c>
      <c r="E305" s="340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7"/>
      <c r="P305" s="347"/>
      <c r="Q305" s="347"/>
      <c r="R305" s="340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5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56"/>
      <c r="N306" s="343" t="s">
        <v>66</v>
      </c>
      <c r="O306" s="344"/>
      <c r="P306" s="344"/>
      <c r="Q306" s="344"/>
      <c r="R306" s="344"/>
      <c r="S306" s="344"/>
      <c r="T306" s="345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6"/>
      <c r="N307" s="343" t="s">
        <v>66</v>
      </c>
      <c r="O307" s="344"/>
      <c r="P307" s="344"/>
      <c r="Q307" s="344"/>
      <c r="R307" s="344"/>
      <c r="S307" s="344"/>
      <c r="T307" s="345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41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39">
        <v>4607091383102</v>
      </c>
      <c r="E309" s="340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7"/>
      <c r="P309" s="347"/>
      <c r="Q309" s="347"/>
      <c r="R309" s="340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5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56"/>
      <c r="N310" s="343" t="s">
        <v>66</v>
      </c>
      <c r="O310" s="344"/>
      <c r="P310" s="344"/>
      <c r="Q310" s="344"/>
      <c r="R310" s="344"/>
      <c r="S310" s="344"/>
      <c r="T310" s="345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6"/>
      <c r="N311" s="343" t="s">
        <v>66</v>
      </c>
      <c r="O311" s="344"/>
      <c r="P311" s="344"/>
      <c r="Q311" s="344"/>
      <c r="R311" s="344"/>
      <c r="S311" s="344"/>
      <c r="T311" s="345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92" t="s">
        <v>473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48"/>
      <c r="Z312" s="48"/>
    </row>
    <row r="313" spans="1:53" ht="16.5" hidden="1" customHeight="1" x14ac:dyDescent="0.25">
      <c r="A313" s="357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0"/>
      <c r="Z313" s="330"/>
    </row>
    <row r="314" spans="1:53" ht="14.25" hidden="1" customHeight="1" x14ac:dyDescent="0.25">
      <c r="A314" s="341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39">
        <v>4607091383928</v>
      </c>
      <c r="E315" s="340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6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7"/>
      <c r="P315" s="347"/>
      <c r="Q315" s="347"/>
      <c r="R315" s="340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5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56"/>
      <c r="N316" s="343" t="s">
        <v>66</v>
      </c>
      <c r="O316" s="344"/>
      <c r="P316" s="344"/>
      <c r="Q316" s="344"/>
      <c r="R316" s="344"/>
      <c r="S316" s="344"/>
      <c r="T316" s="345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56"/>
      <c r="N317" s="343" t="s">
        <v>66</v>
      </c>
      <c r="O317" s="344"/>
      <c r="P317" s="344"/>
      <c r="Q317" s="344"/>
      <c r="R317" s="344"/>
      <c r="S317" s="344"/>
      <c r="T317" s="345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92" t="s">
        <v>478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48"/>
      <c r="Z318" s="48"/>
    </row>
    <row r="319" spans="1:53" ht="16.5" hidden="1" customHeight="1" x14ac:dyDescent="0.25">
      <c r="A319" s="357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0"/>
      <c r="Z319" s="330"/>
    </row>
    <row r="320" spans="1:53" ht="14.25" hidden="1" customHeight="1" x14ac:dyDescent="0.25">
      <c r="A320" s="341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1"/>
      <c r="Z320" s="331"/>
    </row>
    <row r="321" spans="1:53" ht="27" hidden="1" customHeight="1" x14ac:dyDescent="0.25">
      <c r="A321" s="54" t="s">
        <v>480</v>
      </c>
      <c r="B321" s="54" t="s">
        <v>481</v>
      </c>
      <c r="C321" s="31">
        <v>4301011339</v>
      </c>
      <c r="D321" s="339">
        <v>4607091383997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7"/>
      <c r="P321" s="347"/>
      <c r="Q321" s="347"/>
      <c r="R321" s="340"/>
      <c r="S321" s="34"/>
      <c r="T321" s="34"/>
      <c r="U321" s="35" t="s">
        <v>65</v>
      </c>
      <c r="V321" s="335">
        <v>0</v>
      </c>
      <c r="W321" s="336">
        <f t="shared" ref="W321:W328" si="15"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39">
        <v>4607091383997</v>
      </c>
      <c r="E322" s="340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7"/>
      <c r="P322" s="347"/>
      <c r="Q322" s="347"/>
      <c r="R322" s="340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hidden="1" customHeight="1" x14ac:dyDescent="0.25">
      <c r="A323" s="54" t="s">
        <v>483</v>
      </c>
      <c r="B323" s="54" t="s">
        <v>484</v>
      </c>
      <c r="C323" s="31">
        <v>4301011326</v>
      </c>
      <c r="D323" s="339">
        <v>4607091384130</v>
      </c>
      <c r="E323" s="340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7"/>
      <c r="P323" s="347"/>
      <c r="Q323" s="347"/>
      <c r="R323" s="340"/>
      <c r="S323" s="34"/>
      <c r="T323" s="34"/>
      <c r="U323" s="35" t="s">
        <v>65</v>
      </c>
      <c r="V323" s="335">
        <v>0</v>
      </c>
      <c r="W323" s="336">
        <f t="shared" si="15"/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39">
        <v>4607091384130</v>
      </c>
      <c r="E324" s="340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7"/>
      <c r="P324" s="347"/>
      <c r="Q324" s="347"/>
      <c r="R324" s="340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39">
        <v>4607091384147</v>
      </c>
      <c r="E325" s="340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7"/>
      <c r="P325" s="347"/>
      <c r="Q325" s="347"/>
      <c r="R325" s="340"/>
      <c r="S325" s="34"/>
      <c r="T325" s="34"/>
      <c r="U325" s="35" t="s">
        <v>65</v>
      </c>
      <c r="V325" s="335">
        <v>45</v>
      </c>
      <c r="W325" s="336">
        <f t="shared" si="15"/>
        <v>45</v>
      </c>
      <c r="X325" s="36">
        <f>IFERROR(IF(W325=0,"",ROUNDUP(W325/H325,0)*0.02175),"")</f>
        <v>6.5250000000000002E-2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39">
        <v>4607091384147</v>
      </c>
      <c r="E326" s="340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9" t="s">
        <v>489</v>
      </c>
      <c r="O326" s="347"/>
      <c r="P326" s="347"/>
      <c r="Q326" s="347"/>
      <c r="R326" s="340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490</v>
      </c>
      <c r="B327" s="54" t="s">
        <v>491</v>
      </c>
      <c r="C327" s="31">
        <v>4301011327</v>
      </c>
      <c r="D327" s="339">
        <v>4607091384154</v>
      </c>
      <c r="E327" s="340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7"/>
      <c r="P327" s="347"/>
      <c r="Q327" s="347"/>
      <c r="R327" s="340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39">
        <v>4607091384161</v>
      </c>
      <c r="E328" s="340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7"/>
      <c r="P328" s="347"/>
      <c r="Q328" s="347"/>
      <c r="R328" s="340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55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56"/>
      <c r="N329" s="343" t="s">
        <v>66</v>
      </c>
      <c r="O329" s="344"/>
      <c r="P329" s="344"/>
      <c r="Q329" s="344"/>
      <c r="R329" s="344"/>
      <c r="S329" s="344"/>
      <c r="T329" s="345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3</v>
      </c>
      <c r="W329" s="337">
        <f>IFERROR(W321/H321,"0")+IFERROR(W322/H322,"0")+IFERROR(W323/H323,"0")+IFERROR(W324/H324,"0")+IFERROR(W325/H325,"0")+IFERROR(W326/H326,"0")+IFERROR(W327/H327,"0")+IFERROR(W328/H328,"0")</f>
        <v>3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6.5250000000000002E-2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6"/>
      <c r="N330" s="343" t="s">
        <v>66</v>
      </c>
      <c r="O330" s="344"/>
      <c r="P330" s="344"/>
      <c r="Q330" s="344"/>
      <c r="R330" s="344"/>
      <c r="S330" s="344"/>
      <c r="T330" s="345"/>
      <c r="U330" s="37" t="s">
        <v>65</v>
      </c>
      <c r="V330" s="337">
        <f>IFERROR(SUM(V321:V328),"0")</f>
        <v>45</v>
      </c>
      <c r="W330" s="337">
        <f>IFERROR(SUM(W321:W328),"0")</f>
        <v>45</v>
      </c>
      <c r="X330" s="37"/>
      <c r="Y330" s="338"/>
      <c r="Z330" s="338"/>
    </row>
    <row r="331" spans="1:53" ht="14.25" hidden="1" customHeight="1" x14ac:dyDescent="0.25">
      <c r="A331" s="341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39">
        <v>4607091383980</v>
      </c>
      <c r="E332" s="340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7"/>
      <c r="P332" s="347"/>
      <c r="Q332" s="347"/>
      <c r="R332" s="340"/>
      <c r="S332" s="34"/>
      <c r="T332" s="34"/>
      <c r="U332" s="35" t="s">
        <v>65</v>
      </c>
      <c r="V332" s="335">
        <v>15</v>
      </c>
      <c r="W332" s="336">
        <f>IFERROR(IF(V332="",0,CEILING((V332/$H332),1)*$H332),"")</f>
        <v>15</v>
      </c>
      <c r="X332" s="36">
        <f>IFERROR(IF(W332=0,"",ROUNDUP(W332/H332,0)*0.02175),"")</f>
        <v>2.1749999999999999E-2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39">
        <v>4680115883314</v>
      </c>
      <c r="E333" s="340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74" t="s">
        <v>498</v>
      </c>
      <c r="O333" s="347"/>
      <c r="P333" s="347"/>
      <c r="Q333" s="347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39">
        <v>4607091384178</v>
      </c>
      <c r="E334" s="340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7"/>
      <c r="P334" s="347"/>
      <c r="Q334" s="347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55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6"/>
      <c r="N335" s="343" t="s">
        <v>66</v>
      </c>
      <c r="O335" s="344"/>
      <c r="P335" s="344"/>
      <c r="Q335" s="344"/>
      <c r="R335" s="344"/>
      <c r="S335" s="344"/>
      <c r="T335" s="345"/>
      <c r="U335" s="37" t="s">
        <v>67</v>
      </c>
      <c r="V335" s="337">
        <f>IFERROR(V332/H332,"0")+IFERROR(V333/H333,"0")+IFERROR(V334/H334,"0")</f>
        <v>1</v>
      </c>
      <c r="W335" s="337">
        <f>IFERROR(W332/H332,"0")+IFERROR(W333/H333,"0")+IFERROR(W334/H334,"0")</f>
        <v>1</v>
      </c>
      <c r="X335" s="337">
        <f>IFERROR(IF(X332="",0,X332),"0")+IFERROR(IF(X333="",0,X333),"0")+IFERROR(IF(X334="",0,X334),"0")</f>
        <v>2.1749999999999999E-2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6"/>
      <c r="N336" s="343" t="s">
        <v>66</v>
      </c>
      <c r="O336" s="344"/>
      <c r="P336" s="344"/>
      <c r="Q336" s="344"/>
      <c r="R336" s="344"/>
      <c r="S336" s="344"/>
      <c r="T336" s="345"/>
      <c r="U336" s="37" t="s">
        <v>65</v>
      </c>
      <c r="V336" s="337">
        <f>IFERROR(SUM(V332:V334),"0")</f>
        <v>15</v>
      </c>
      <c r="W336" s="337">
        <f>IFERROR(SUM(W332:W334),"0")</f>
        <v>15</v>
      </c>
      <c r="X336" s="37"/>
      <c r="Y336" s="338"/>
      <c r="Z336" s="338"/>
    </row>
    <row r="337" spans="1:53" ht="14.25" hidden="1" customHeight="1" x14ac:dyDescent="0.25">
      <c r="A337" s="341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39">
        <v>4607091383928</v>
      </c>
      <c r="E338" s="340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3" t="s">
        <v>503</v>
      </c>
      <c r="O338" s="347"/>
      <c r="P338" s="347"/>
      <c r="Q338" s="347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39">
        <v>4607091384260</v>
      </c>
      <c r="E339" s="340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7"/>
      <c r="P339" s="347"/>
      <c r="Q339" s="347"/>
      <c r="R339" s="340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5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6"/>
      <c r="N340" s="343" t="s">
        <v>66</v>
      </c>
      <c r="O340" s="344"/>
      <c r="P340" s="344"/>
      <c r="Q340" s="344"/>
      <c r="R340" s="344"/>
      <c r="S340" s="344"/>
      <c r="T340" s="345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56"/>
      <c r="N341" s="343" t="s">
        <v>66</v>
      </c>
      <c r="O341" s="344"/>
      <c r="P341" s="344"/>
      <c r="Q341" s="344"/>
      <c r="R341" s="344"/>
      <c r="S341" s="344"/>
      <c r="T341" s="345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41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39">
        <v>4607091384673</v>
      </c>
      <c r="E343" s="340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7"/>
      <c r="P343" s="347"/>
      <c r="Q343" s="347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5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56"/>
      <c r="N344" s="343" t="s">
        <v>66</v>
      </c>
      <c r="O344" s="344"/>
      <c r="P344" s="344"/>
      <c r="Q344" s="344"/>
      <c r="R344" s="344"/>
      <c r="S344" s="344"/>
      <c r="T344" s="345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56"/>
      <c r="N345" s="343" t="s">
        <v>66</v>
      </c>
      <c r="O345" s="344"/>
      <c r="P345" s="344"/>
      <c r="Q345" s="344"/>
      <c r="R345" s="344"/>
      <c r="S345" s="344"/>
      <c r="T345" s="345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57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0"/>
      <c r="Z346" s="330"/>
    </row>
    <row r="347" spans="1:53" ht="14.25" hidden="1" customHeight="1" x14ac:dyDescent="0.25">
      <c r="A347" s="341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1"/>
      <c r="Z347" s="331"/>
    </row>
    <row r="348" spans="1:53" ht="27" hidden="1" customHeight="1" x14ac:dyDescent="0.25">
      <c r="A348" s="54" t="s">
        <v>509</v>
      </c>
      <c r="B348" s="54" t="s">
        <v>510</v>
      </c>
      <c r="C348" s="31">
        <v>4301011324</v>
      </c>
      <c r="D348" s="339">
        <v>4607091384185</v>
      </c>
      <c r="E348" s="340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7"/>
      <c r="P348" s="347"/>
      <c r="Q348" s="347"/>
      <c r="R348" s="340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39">
        <v>4607091384192</v>
      </c>
      <c r="E349" s="340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7"/>
      <c r="P349" s="347"/>
      <c r="Q349" s="347"/>
      <c r="R349" s="340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39">
        <v>4680115881907</v>
      </c>
      <c r="E350" s="340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7"/>
      <c r="P350" s="347"/>
      <c r="Q350" s="347"/>
      <c r="R350" s="340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39">
        <v>4680115883925</v>
      </c>
      <c r="E351" s="340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594" t="s">
        <v>517</v>
      </c>
      <c r="O351" s="347"/>
      <c r="P351" s="347"/>
      <c r="Q351" s="347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39">
        <v>4607091384680</v>
      </c>
      <c r="E352" s="340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3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7"/>
      <c r="P352" s="347"/>
      <c r="Q352" s="347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hidden="1" x14ac:dyDescent="0.2">
      <c r="A353" s="355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6"/>
      <c r="N353" s="343" t="s">
        <v>66</v>
      </c>
      <c r="O353" s="344"/>
      <c r="P353" s="344"/>
      <c r="Q353" s="344"/>
      <c r="R353" s="344"/>
      <c r="S353" s="344"/>
      <c r="T353" s="345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6"/>
      <c r="N354" s="343" t="s">
        <v>66</v>
      </c>
      <c r="O354" s="344"/>
      <c r="P354" s="344"/>
      <c r="Q354" s="344"/>
      <c r="R354" s="344"/>
      <c r="S354" s="344"/>
      <c r="T354" s="345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hidden="1" customHeight="1" x14ac:dyDescent="0.25">
      <c r="A355" s="341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1"/>
      <c r="Z355" s="331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39">
        <v>4607091384802</v>
      </c>
      <c r="E356" s="340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7"/>
      <c r="P356" s="347"/>
      <c r="Q356" s="347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39">
        <v>4607091384826</v>
      </c>
      <c r="E357" s="340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7"/>
      <c r="P357" s="347"/>
      <c r="Q357" s="347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55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56"/>
      <c r="N358" s="343" t="s">
        <v>66</v>
      </c>
      <c r="O358" s="344"/>
      <c r="P358" s="344"/>
      <c r="Q358" s="344"/>
      <c r="R358" s="344"/>
      <c r="S358" s="344"/>
      <c r="T358" s="345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56"/>
      <c r="N359" s="343" t="s">
        <v>66</v>
      </c>
      <c r="O359" s="344"/>
      <c r="P359" s="344"/>
      <c r="Q359" s="344"/>
      <c r="R359" s="344"/>
      <c r="S359" s="344"/>
      <c r="T359" s="345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41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1"/>
      <c r="Z360" s="331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39">
        <v>4607091384246</v>
      </c>
      <c r="E361" s="340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7"/>
      <c r="P361" s="347"/>
      <c r="Q361" s="347"/>
      <c r="R361" s="340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39">
        <v>4680115881976</v>
      </c>
      <c r="E362" s="340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7"/>
      <c r="P362" s="347"/>
      <c r="Q362" s="347"/>
      <c r="R362" s="340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39">
        <v>4607091384253</v>
      </c>
      <c r="E363" s="340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7"/>
      <c r="P363" s="347"/>
      <c r="Q363" s="347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39">
        <v>4680115881969</v>
      </c>
      <c r="E364" s="340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7"/>
      <c r="P364" s="347"/>
      <c r="Q364" s="347"/>
      <c r="R364" s="340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55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6"/>
      <c r="N365" s="343" t="s">
        <v>66</v>
      </c>
      <c r="O365" s="344"/>
      <c r="P365" s="344"/>
      <c r="Q365" s="344"/>
      <c r="R365" s="344"/>
      <c r="S365" s="344"/>
      <c r="T365" s="345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56"/>
      <c r="N366" s="343" t="s">
        <v>66</v>
      </c>
      <c r="O366" s="344"/>
      <c r="P366" s="344"/>
      <c r="Q366" s="344"/>
      <c r="R366" s="344"/>
      <c r="S366" s="344"/>
      <c r="T366" s="345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41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39">
        <v>4607091389357</v>
      </c>
      <c r="E368" s="340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7"/>
      <c r="P368" s="347"/>
      <c r="Q368" s="347"/>
      <c r="R368" s="340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5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56"/>
      <c r="N369" s="343" t="s">
        <v>66</v>
      </c>
      <c r="O369" s="344"/>
      <c r="P369" s="344"/>
      <c r="Q369" s="344"/>
      <c r="R369" s="344"/>
      <c r="S369" s="344"/>
      <c r="T369" s="345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56"/>
      <c r="N370" s="343" t="s">
        <v>66</v>
      </c>
      <c r="O370" s="344"/>
      <c r="P370" s="344"/>
      <c r="Q370" s="344"/>
      <c r="R370" s="344"/>
      <c r="S370" s="344"/>
      <c r="T370" s="345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92" t="s">
        <v>534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48"/>
      <c r="Z371" s="48"/>
    </row>
    <row r="372" spans="1:53" ht="16.5" hidden="1" customHeight="1" x14ac:dyDescent="0.25">
      <c r="A372" s="357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0"/>
      <c r="Z372" s="330"/>
    </row>
    <row r="373" spans="1:53" ht="14.25" hidden="1" customHeight="1" x14ac:dyDescent="0.25">
      <c r="A373" s="341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1"/>
      <c r="Z373" s="331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39">
        <v>4607091389708</v>
      </c>
      <c r="E374" s="340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7"/>
      <c r="P374" s="347"/>
      <c r="Q374" s="347"/>
      <c r="R374" s="340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39">
        <v>4607091389692</v>
      </c>
      <c r="E375" s="340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7"/>
      <c r="P375" s="347"/>
      <c r="Q375" s="347"/>
      <c r="R375" s="340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55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56"/>
      <c r="N376" s="343" t="s">
        <v>66</v>
      </c>
      <c r="O376" s="344"/>
      <c r="P376" s="344"/>
      <c r="Q376" s="344"/>
      <c r="R376" s="344"/>
      <c r="S376" s="344"/>
      <c r="T376" s="345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56"/>
      <c r="N377" s="343" t="s">
        <v>66</v>
      </c>
      <c r="O377" s="344"/>
      <c r="P377" s="344"/>
      <c r="Q377" s="344"/>
      <c r="R377" s="344"/>
      <c r="S377" s="344"/>
      <c r="T377" s="345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41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1"/>
      <c r="Z378" s="331"/>
    </row>
    <row r="379" spans="1:53" ht="27" hidden="1" customHeight="1" x14ac:dyDescent="0.25">
      <c r="A379" s="54" t="s">
        <v>540</v>
      </c>
      <c r="B379" s="54" t="s">
        <v>541</v>
      </c>
      <c r="C379" s="31">
        <v>4301031177</v>
      </c>
      <c r="D379" s="339">
        <v>4607091389753</v>
      </c>
      <c r="E379" s="340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7"/>
      <c r="P379" s="347"/>
      <c r="Q379" s="347"/>
      <c r="R379" s="340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39">
        <v>4607091389760</v>
      </c>
      <c r="E380" s="340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7"/>
      <c r="P380" s="347"/>
      <c r="Q380" s="347"/>
      <c r="R380" s="340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544</v>
      </c>
      <c r="B381" s="54" t="s">
        <v>545</v>
      </c>
      <c r="C381" s="31">
        <v>4301031175</v>
      </c>
      <c r="D381" s="339">
        <v>4607091389746</v>
      </c>
      <c r="E381" s="340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7"/>
      <c r="P381" s="347"/>
      <c r="Q381" s="347"/>
      <c r="R381" s="340"/>
      <c r="S381" s="34"/>
      <c r="T381" s="34"/>
      <c r="U381" s="35" t="s">
        <v>65</v>
      </c>
      <c r="V381" s="335">
        <v>0</v>
      </c>
      <c r="W381" s="336">
        <f t="shared" si="16"/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ht="37.5" hidden="1" customHeight="1" x14ac:dyDescent="0.25">
      <c r="A382" s="54" t="s">
        <v>546</v>
      </c>
      <c r="B382" s="54" t="s">
        <v>547</v>
      </c>
      <c r="C382" s="31">
        <v>4301031236</v>
      </c>
      <c r="D382" s="339">
        <v>4680115882928</v>
      </c>
      <c r="E382" s="340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7"/>
      <c r="P382" s="347"/>
      <c r="Q382" s="347"/>
      <c r="R382" s="340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39">
        <v>4680115883147</v>
      </c>
      <c r="E383" s="340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7"/>
      <c r="P383" s="347"/>
      <c r="Q383" s="347"/>
      <c r="R383" s="340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550</v>
      </c>
      <c r="B384" s="54" t="s">
        <v>551</v>
      </c>
      <c r="C384" s="31">
        <v>4301031178</v>
      </c>
      <c r="D384" s="339">
        <v>4607091384338</v>
      </c>
      <c r="E384" s="340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7"/>
      <c r="P384" s="347"/>
      <c r="Q384" s="347"/>
      <c r="R384" s="340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39">
        <v>4680115883154</v>
      </c>
      <c r="E385" s="340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7"/>
      <c r="P385" s="347"/>
      <c r="Q385" s="347"/>
      <c r="R385" s="340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39">
        <v>4607091389524</v>
      </c>
      <c r="E386" s="340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7"/>
      <c r="P386" s="347"/>
      <c r="Q386" s="347"/>
      <c r="R386" s="340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39">
        <v>4680115883161</v>
      </c>
      <c r="E387" s="340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7"/>
      <c r="P387" s="347"/>
      <c r="Q387" s="347"/>
      <c r="R387" s="340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39">
        <v>4607091384345</v>
      </c>
      <c r="E388" s="340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7"/>
      <c r="P388" s="347"/>
      <c r="Q388" s="347"/>
      <c r="R388" s="340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39">
        <v>4680115883178</v>
      </c>
      <c r="E389" s="340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7"/>
      <c r="P389" s="347"/>
      <c r="Q389" s="347"/>
      <c r="R389" s="340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562</v>
      </c>
      <c r="B390" s="54" t="s">
        <v>563</v>
      </c>
      <c r="C390" s="31">
        <v>4301031172</v>
      </c>
      <c r="D390" s="339">
        <v>4607091389531</v>
      </c>
      <c r="E390" s="340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7"/>
      <c r="P390" s="347"/>
      <c r="Q390" s="347"/>
      <c r="R390" s="340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39">
        <v>4680115883185</v>
      </c>
      <c r="E391" s="340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8" t="s">
        <v>566</v>
      </c>
      <c r="O391" s="347"/>
      <c r="P391" s="347"/>
      <c r="Q391" s="347"/>
      <c r="R391" s="340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hidden="1" x14ac:dyDescent="0.2">
      <c r="A392" s="355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56"/>
      <c r="N392" s="343" t="s">
        <v>66</v>
      </c>
      <c r="O392" s="344"/>
      <c r="P392" s="344"/>
      <c r="Q392" s="344"/>
      <c r="R392" s="344"/>
      <c r="S392" s="344"/>
      <c r="T392" s="345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338"/>
      <c r="Z392" s="338"/>
    </row>
    <row r="393" spans="1:53" hidden="1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56"/>
      <c r="N393" s="343" t="s">
        <v>66</v>
      </c>
      <c r="O393" s="344"/>
      <c r="P393" s="344"/>
      <c r="Q393" s="344"/>
      <c r="R393" s="344"/>
      <c r="S393" s="344"/>
      <c r="T393" s="345"/>
      <c r="U393" s="37" t="s">
        <v>65</v>
      </c>
      <c r="V393" s="337">
        <f>IFERROR(SUM(V379:V391),"0")</f>
        <v>0</v>
      </c>
      <c r="W393" s="337">
        <f>IFERROR(SUM(W379:W391),"0")</f>
        <v>0</v>
      </c>
      <c r="X393" s="37"/>
      <c r="Y393" s="338"/>
      <c r="Z393" s="338"/>
    </row>
    <row r="394" spans="1:53" ht="14.25" hidden="1" customHeight="1" x14ac:dyDescent="0.25">
      <c r="A394" s="341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39">
        <v>4607091389685</v>
      </c>
      <c r="E395" s="340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7"/>
      <c r="P395" s="347"/>
      <c r="Q395" s="347"/>
      <c r="R395" s="340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39">
        <v>4607091389654</v>
      </c>
      <c r="E396" s="340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7"/>
      <c r="P396" s="347"/>
      <c r="Q396" s="347"/>
      <c r="R396" s="340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39">
        <v>4607091384352</v>
      </c>
      <c r="E397" s="340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7"/>
      <c r="P397" s="347"/>
      <c r="Q397" s="347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39">
        <v>4607091389661</v>
      </c>
      <c r="E398" s="340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7"/>
      <c r="P398" s="347"/>
      <c r="Q398" s="347"/>
      <c r="R398" s="340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5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6"/>
      <c r="N399" s="343" t="s">
        <v>66</v>
      </c>
      <c r="O399" s="344"/>
      <c r="P399" s="344"/>
      <c r="Q399" s="344"/>
      <c r="R399" s="344"/>
      <c r="S399" s="344"/>
      <c r="T399" s="345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56"/>
      <c r="N400" s="343" t="s">
        <v>66</v>
      </c>
      <c r="O400" s="344"/>
      <c r="P400" s="344"/>
      <c r="Q400" s="344"/>
      <c r="R400" s="344"/>
      <c r="S400" s="344"/>
      <c r="T400" s="345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41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39">
        <v>4680115881648</v>
      </c>
      <c r="E402" s="340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7"/>
      <c r="P402" s="347"/>
      <c r="Q402" s="347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5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56"/>
      <c r="N403" s="343" t="s">
        <v>66</v>
      </c>
      <c r="O403" s="344"/>
      <c r="P403" s="344"/>
      <c r="Q403" s="344"/>
      <c r="R403" s="344"/>
      <c r="S403" s="344"/>
      <c r="T403" s="345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56"/>
      <c r="N404" s="343" t="s">
        <v>66</v>
      </c>
      <c r="O404" s="344"/>
      <c r="P404" s="344"/>
      <c r="Q404" s="344"/>
      <c r="R404" s="344"/>
      <c r="S404" s="344"/>
      <c r="T404" s="345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41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39">
        <v>4680115884359</v>
      </c>
      <c r="E406" s="340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17" t="s">
        <v>581</v>
      </c>
      <c r="O406" s="347"/>
      <c r="P406" s="347"/>
      <c r="Q406" s="347"/>
      <c r="R406" s="340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39">
        <v>4680115884335</v>
      </c>
      <c r="E407" s="340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30" t="s">
        <v>584</v>
      </c>
      <c r="O407" s="347"/>
      <c r="P407" s="347"/>
      <c r="Q407" s="347"/>
      <c r="R407" s="340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39">
        <v>4680115884342</v>
      </c>
      <c r="E408" s="340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62" t="s">
        <v>587</v>
      </c>
      <c r="O408" s="347"/>
      <c r="P408" s="347"/>
      <c r="Q408" s="347"/>
      <c r="R408" s="340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39">
        <v>4680115884113</v>
      </c>
      <c r="E409" s="340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9" t="s">
        <v>590</v>
      </c>
      <c r="O409" s="347"/>
      <c r="P409" s="347"/>
      <c r="Q409" s="347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5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56"/>
      <c r="N410" s="343" t="s">
        <v>66</v>
      </c>
      <c r="O410" s="344"/>
      <c r="P410" s="344"/>
      <c r="Q410" s="344"/>
      <c r="R410" s="344"/>
      <c r="S410" s="344"/>
      <c r="T410" s="345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6"/>
      <c r="N411" s="343" t="s">
        <v>66</v>
      </c>
      <c r="O411" s="344"/>
      <c r="P411" s="344"/>
      <c r="Q411" s="344"/>
      <c r="R411" s="344"/>
      <c r="S411" s="344"/>
      <c r="T411" s="345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57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0"/>
      <c r="Z412" s="330"/>
    </row>
    <row r="413" spans="1:53" ht="14.25" hidden="1" customHeight="1" x14ac:dyDescent="0.25">
      <c r="A413" s="341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1"/>
      <c r="Z413" s="331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39">
        <v>4607091389388</v>
      </c>
      <c r="E414" s="340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7"/>
      <c r="P414" s="347"/>
      <c r="Q414" s="347"/>
      <c r="R414" s="340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39">
        <v>4607091389364</v>
      </c>
      <c r="E415" s="340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7"/>
      <c r="P415" s="347"/>
      <c r="Q415" s="347"/>
      <c r="R415" s="340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55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56"/>
      <c r="N416" s="343" t="s">
        <v>66</v>
      </c>
      <c r="O416" s="344"/>
      <c r="P416" s="344"/>
      <c r="Q416" s="344"/>
      <c r="R416" s="344"/>
      <c r="S416" s="344"/>
      <c r="T416" s="345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56"/>
      <c r="N417" s="343" t="s">
        <v>66</v>
      </c>
      <c r="O417" s="344"/>
      <c r="P417" s="344"/>
      <c r="Q417" s="344"/>
      <c r="R417" s="344"/>
      <c r="S417" s="344"/>
      <c r="T417" s="345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41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1"/>
      <c r="Z418" s="331"/>
    </row>
    <row r="419" spans="1:53" ht="27" hidden="1" customHeight="1" x14ac:dyDescent="0.25">
      <c r="A419" s="54" t="s">
        <v>596</v>
      </c>
      <c r="B419" s="54" t="s">
        <v>597</v>
      </c>
      <c r="C419" s="31">
        <v>4301031212</v>
      </c>
      <c r="D419" s="339">
        <v>4607091389739</v>
      </c>
      <c r="E419" s="340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7"/>
      <c r="P419" s="347"/>
      <c r="Q419" s="347"/>
      <c r="R419" s="340"/>
      <c r="S419" s="34"/>
      <c r="T419" s="34"/>
      <c r="U419" s="35" t="s">
        <v>65</v>
      </c>
      <c r="V419" s="335">
        <v>0</v>
      </c>
      <c r="W419" s="336">
        <f t="shared" ref="W419:W425" si="18"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39">
        <v>4680115883048</v>
      </c>
      <c r="E420" s="340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7"/>
      <c r="P420" s="347"/>
      <c r="Q420" s="347"/>
      <c r="R420" s="340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39">
        <v>4607091389425</v>
      </c>
      <c r="E421" s="340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7"/>
      <c r="P421" s="347"/>
      <c r="Q421" s="347"/>
      <c r="R421" s="340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39">
        <v>4680115882911</v>
      </c>
      <c r="E422" s="340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83" t="s">
        <v>604</v>
      </c>
      <c r="O422" s="347"/>
      <c r="P422" s="347"/>
      <c r="Q422" s="347"/>
      <c r="R422" s="340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39">
        <v>4680115880771</v>
      </c>
      <c r="E423" s="340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7"/>
      <c r="P423" s="347"/>
      <c r="Q423" s="347"/>
      <c r="R423" s="340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39">
        <v>4607091389500</v>
      </c>
      <c r="E424" s="340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7"/>
      <c r="P424" s="347"/>
      <c r="Q424" s="347"/>
      <c r="R424" s="340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39">
        <v>4680115881983</v>
      </c>
      <c r="E425" s="340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7"/>
      <c r="P425" s="347"/>
      <c r="Q425" s="347"/>
      <c r="R425" s="340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idden="1" x14ac:dyDescent="0.2">
      <c r="A426" s="355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6"/>
      <c r="N426" s="343" t="s">
        <v>66</v>
      </c>
      <c r="O426" s="344"/>
      <c r="P426" s="344"/>
      <c r="Q426" s="344"/>
      <c r="R426" s="344"/>
      <c r="S426" s="344"/>
      <c r="T426" s="345"/>
      <c r="U426" s="37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hidden="1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56"/>
      <c r="N427" s="343" t="s">
        <v>66</v>
      </c>
      <c r="O427" s="344"/>
      <c r="P427" s="344"/>
      <c r="Q427" s="344"/>
      <c r="R427" s="344"/>
      <c r="S427" s="344"/>
      <c r="T427" s="345"/>
      <c r="U427" s="37" t="s">
        <v>65</v>
      </c>
      <c r="V427" s="337">
        <f>IFERROR(SUM(V419:V425),"0")</f>
        <v>0</v>
      </c>
      <c r="W427" s="337">
        <f>IFERROR(SUM(W419:W425),"0")</f>
        <v>0</v>
      </c>
      <c r="X427" s="37"/>
      <c r="Y427" s="338"/>
      <c r="Z427" s="338"/>
    </row>
    <row r="428" spans="1:53" ht="14.25" hidden="1" customHeight="1" x14ac:dyDescent="0.25">
      <c r="A428" s="341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39">
        <v>4680115884571</v>
      </c>
      <c r="E429" s="340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7" t="s">
        <v>613</v>
      </c>
      <c r="O429" s="347"/>
      <c r="P429" s="347"/>
      <c r="Q429" s="347"/>
      <c r="R429" s="340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5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6"/>
      <c r="N430" s="343" t="s">
        <v>66</v>
      </c>
      <c r="O430" s="344"/>
      <c r="P430" s="344"/>
      <c r="Q430" s="344"/>
      <c r="R430" s="344"/>
      <c r="S430" s="344"/>
      <c r="T430" s="345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56"/>
      <c r="N431" s="343" t="s">
        <v>66</v>
      </c>
      <c r="O431" s="344"/>
      <c r="P431" s="344"/>
      <c r="Q431" s="344"/>
      <c r="R431" s="344"/>
      <c r="S431" s="344"/>
      <c r="T431" s="345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41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39">
        <v>4680115884090</v>
      </c>
      <c r="E433" s="340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1" t="s">
        <v>616</v>
      </c>
      <c r="O433" s="347"/>
      <c r="P433" s="347"/>
      <c r="Q433" s="347"/>
      <c r="R433" s="340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5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6"/>
      <c r="N434" s="343" t="s">
        <v>66</v>
      </c>
      <c r="O434" s="344"/>
      <c r="P434" s="344"/>
      <c r="Q434" s="344"/>
      <c r="R434" s="344"/>
      <c r="S434" s="344"/>
      <c r="T434" s="345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56"/>
      <c r="N435" s="343" t="s">
        <v>66</v>
      </c>
      <c r="O435" s="344"/>
      <c r="P435" s="344"/>
      <c r="Q435" s="344"/>
      <c r="R435" s="344"/>
      <c r="S435" s="344"/>
      <c r="T435" s="345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41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39">
        <v>4680115884564</v>
      </c>
      <c r="E437" s="340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00" t="s">
        <v>620</v>
      </c>
      <c r="O437" s="347"/>
      <c r="P437" s="347"/>
      <c r="Q437" s="347"/>
      <c r="R437" s="340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5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56"/>
      <c r="N438" s="343" t="s">
        <v>66</v>
      </c>
      <c r="O438" s="344"/>
      <c r="P438" s="344"/>
      <c r="Q438" s="344"/>
      <c r="R438" s="344"/>
      <c r="S438" s="344"/>
      <c r="T438" s="345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56"/>
      <c r="N439" s="343" t="s">
        <v>66</v>
      </c>
      <c r="O439" s="344"/>
      <c r="P439" s="344"/>
      <c r="Q439" s="344"/>
      <c r="R439" s="344"/>
      <c r="S439" s="344"/>
      <c r="T439" s="345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92" t="s">
        <v>621</v>
      </c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  <c r="X440" s="393"/>
      <c r="Y440" s="48"/>
      <c r="Z440" s="48"/>
    </row>
    <row r="441" spans="1:53" ht="16.5" hidden="1" customHeight="1" x14ac:dyDescent="0.25">
      <c r="A441" s="357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0"/>
      <c r="Z441" s="330"/>
    </row>
    <row r="442" spans="1:53" ht="14.25" hidden="1" customHeight="1" x14ac:dyDescent="0.25">
      <c r="A442" s="341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1"/>
      <c r="Z442" s="331"/>
    </row>
    <row r="443" spans="1:53" ht="27" hidden="1" customHeight="1" x14ac:dyDescent="0.25">
      <c r="A443" s="54" t="s">
        <v>622</v>
      </c>
      <c r="B443" s="54" t="s">
        <v>623</v>
      </c>
      <c r="C443" s="31">
        <v>4301011371</v>
      </c>
      <c r="D443" s="339">
        <v>4607091389067</v>
      </c>
      <c r="E443" s="340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7"/>
      <c r="P443" s="347"/>
      <c r="Q443" s="347"/>
      <c r="R443" s="340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hidden="1" customHeight="1" x14ac:dyDescent="0.25">
      <c r="A444" s="54" t="s">
        <v>624</v>
      </c>
      <c r="B444" s="54" t="s">
        <v>625</v>
      </c>
      <c r="C444" s="31">
        <v>4301011363</v>
      </c>
      <c r="D444" s="339">
        <v>4607091383522</v>
      </c>
      <c r="E444" s="340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7"/>
      <c r="P444" s="347"/>
      <c r="Q444" s="347"/>
      <c r="R444" s="340"/>
      <c r="S444" s="34"/>
      <c r="T444" s="34"/>
      <c r="U444" s="35" t="s">
        <v>65</v>
      </c>
      <c r="V444" s="335">
        <v>0</v>
      </c>
      <c r="W444" s="336">
        <f t="shared" si="19"/>
        <v>0</v>
      </c>
      <c r="X444" s="36" t="str">
        <f>IFERROR(IF(W444=0,"",ROUNDUP(W444/H444,0)*0.01196),"")</f>
        <v/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39">
        <v>4607091384437</v>
      </c>
      <c r="E445" s="340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7"/>
      <c r="P445" s="347"/>
      <c r="Q445" s="347"/>
      <c r="R445" s="340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39">
        <v>4607091389104</v>
      </c>
      <c r="E446" s="340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7"/>
      <c r="P446" s="347"/>
      <c r="Q446" s="347"/>
      <c r="R446" s="340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39">
        <v>4680115880603</v>
      </c>
      <c r="E447" s="340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8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7"/>
      <c r="P447" s="347"/>
      <c r="Q447" s="347"/>
      <c r="R447" s="340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39">
        <v>4607091389999</v>
      </c>
      <c r="E448" s="340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7"/>
      <c r="P448" s="347"/>
      <c r="Q448" s="347"/>
      <c r="R448" s="340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39">
        <v>4680115882782</v>
      </c>
      <c r="E449" s="340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7"/>
      <c r="P449" s="347"/>
      <c r="Q449" s="347"/>
      <c r="R449" s="340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39">
        <v>4607091389098</v>
      </c>
      <c r="E450" s="340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4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7"/>
      <c r="P450" s="347"/>
      <c r="Q450" s="347"/>
      <c r="R450" s="340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39">
        <v>4607091389982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7"/>
      <c r="P451" s="347"/>
      <c r="Q451" s="347"/>
      <c r="R451" s="340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idden="1" x14ac:dyDescent="0.2">
      <c r="A452" s="355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6"/>
      <c r="N452" s="343" t="s">
        <v>66</v>
      </c>
      <c r="O452" s="344"/>
      <c r="P452" s="344"/>
      <c r="Q452" s="344"/>
      <c r="R452" s="344"/>
      <c r="S452" s="344"/>
      <c r="T452" s="345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0</v>
      </c>
      <c r="W452" s="337">
        <f>IFERROR(W443/H443,"0")+IFERROR(W444/H444,"0")+IFERROR(W445/H445,"0")+IFERROR(W446/H446,"0")+IFERROR(W447/H447,"0")+IFERROR(W448/H448,"0")+IFERROR(W449/H449,"0")+IFERROR(W450/H450,"0")+IFERROR(W451/H451,"0")</f>
        <v>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6"/>
      <c r="N453" s="343" t="s">
        <v>66</v>
      </c>
      <c r="O453" s="344"/>
      <c r="P453" s="344"/>
      <c r="Q453" s="344"/>
      <c r="R453" s="344"/>
      <c r="S453" s="344"/>
      <c r="T453" s="345"/>
      <c r="U453" s="37" t="s">
        <v>65</v>
      </c>
      <c r="V453" s="337">
        <f>IFERROR(SUM(V443:V451),"0")</f>
        <v>0</v>
      </c>
      <c r="W453" s="337">
        <f>IFERROR(SUM(W443:W451),"0")</f>
        <v>0</v>
      </c>
      <c r="X453" s="37"/>
      <c r="Y453" s="338"/>
      <c r="Z453" s="338"/>
    </row>
    <row r="454" spans="1:53" ht="14.25" hidden="1" customHeight="1" x14ac:dyDescent="0.25">
      <c r="A454" s="341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1"/>
      <c r="Z454" s="331"/>
    </row>
    <row r="455" spans="1:53" ht="16.5" hidden="1" customHeight="1" x14ac:dyDescent="0.25">
      <c r="A455" s="54" t="s">
        <v>640</v>
      </c>
      <c r="B455" s="54" t="s">
        <v>641</v>
      </c>
      <c r="C455" s="31">
        <v>4301020222</v>
      </c>
      <c r="D455" s="339">
        <v>4607091388930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7"/>
      <c r="P455" s="347"/>
      <c r="Q455" s="347"/>
      <c r="R455" s="340"/>
      <c r="S455" s="34"/>
      <c r="T455" s="34"/>
      <c r="U455" s="35" t="s">
        <v>65</v>
      </c>
      <c r="V455" s="335">
        <v>0</v>
      </c>
      <c r="W455" s="336">
        <f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39">
        <v>4680115880054</v>
      </c>
      <c r="E456" s="340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7"/>
      <c r="P456" s="347"/>
      <c r="Q456" s="347"/>
      <c r="R456" s="340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hidden="1" x14ac:dyDescent="0.2">
      <c r="A457" s="355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56"/>
      <c r="N457" s="343" t="s">
        <v>66</v>
      </c>
      <c r="O457" s="344"/>
      <c r="P457" s="344"/>
      <c r="Q457" s="344"/>
      <c r="R457" s="344"/>
      <c r="S457" s="344"/>
      <c r="T457" s="345"/>
      <c r="U457" s="37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56"/>
      <c r="N458" s="343" t="s">
        <v>66</v>
      </c>
      <c r="O458" s="344"/>
      <c r="P458" s="344"/>
      <c r="Q458" s="344"/>
      <c r="R458" s="344"/>
      <c r="S458" s="344"/>
      <c r="T458" s="345"/>
      <c r="U458" s="37" t="s">
        <v>65</v>
      </c>
      <c r="V458" s="337">
        <f>IFERROR(SUM(V455:V456),"0")</f>
        <v>0</v>
      </c>
      <c r="W458" s="337">
        <f>IFERROR(SUM(W455:W456),"0")</f>
        <v>0</v>
      </c>
      <c r="X458" s="37"/>
      <c r="Y458" s="338"/>
      <c r="Z458" s="338"/>
    </row>
    <row r="459" spans="1:53" ht="14.25" hidden="1" customHeight="1" x14ac:dyDescent="0.25">
      <c r="A459" s="341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1"/>
      <c r="Z459" s="331"/>
    </row>
    <row r="460" spans="1:53" ht="27" hidden="1" customHeight="1" x14ac:dyDescent="0.25">
      <c r="A460" s="54" t="s">
        <v>644</v>
      </c>
      <c r="B460" s="54" t="s">
        <v>645</v>
      </c>
      <c r="C460" s="31">
        <v>4301031252</v>
      </c>
      <c r="D460" s="339">
        <v>4680115883116</v>
      </c>
      <c r="E460" s="340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7"/>
      <c r="P460" s="347"/>
      <c r="Q460" s="347"/>
      <c r="R460" s="340"/>
      <c r="S460" s="34"/>
      <c r="T460" s="34"/>
      <c r="U460" s="35" t="s">
        <v>65</v>
      </c>
      <c r="V460" s="335">
        <v>0</v>
      </c>
      <c r="W460" s="336">
        <f t="shared" ref="W460:W465" si="20">IFERROR(IF(V460="",0,CEILING((V460/$H460),1)*$H460),"")</f>
        <v>0</v>
      </c>
      <c r="X460" s="36" t="str">
        <f>IFERROR(IF(W460=0,"",ROUNDUP(W460/H460,0)*0.01196),"")</f>
        <v/>
      </c>
      <c r="Y460" s="56"/>
      <c r="Z460" s="57"/>
      <c r="AD460" s="58"/>
      <c r="BA460" s="305" t="s">
        <v>1</v>
      </c>
    </row>
    <row r="461" spans="1:53" ht="27" hidden="1" customHeight="1" x14ac:dyDescent="0.25">
      <c r="A461" s="54" t="s">
        <v>646</v>
      </c>
      <c r="B461" s="54" t="s">
        <v>647</v>
      </c>
      <c r="C461" s="31">
        <v>4301031248</v>
      </c>
      <c r="D461" s="339">
        <v>4680115883093</v>
      </c>
      <c r="E461" s="340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7"/>
      <c r="P461" s="347"/>
      <c r="Q461" s="347"/>
      <c r="R461" s="340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hidden="1" customHeight="1" x14ac:dyDescent="0.25">
      <c r="A462" s="54" t="s">
        <v>648</v>
      </c>
      <c r="B462" s="54" t="s">
        <v>649</v>
      </c>
      <c r="C462" s="31">
        <v>4301031250</v>
      </c>
      <c r="D462" s="339">
        <v>4680115883109</v>
      </c>
      <c r="E462" s="340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7"/>
      <c r="P462" s="347"/>
      <c r="Q462" s="347"/>
      <c r="R462" s="340"/>
      <c r="S462" s="34"/>
      <c r="T462" s="34"/>
      <c r="U462" s="35" t="s">
        <v>65</v>
      </c>
      <c r="V462" s="335">
        <v>0</v>
      </c>
      <c r="W462" s="336">
        <f t="shared" si="20"/>
        <v>0</v>
      </c>
      <c r="X462" s="36" t="str">
        <f>IFERROR(IF(W462=0,"",ROUNDUP(W462/H462,0)*0.01196),"")</f>
        <v/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39">
        <v>4680115882072</v>
      </c>
      <c r="E463" s="340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404" t="s">
        <v>652</v>
      </c>
      <c r="O463" s="347"/>
      <c r="P463" s="347"/>
      <c r="Q463" s="347"/>
      <c r="R463" s="340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39">
        <v>4680115882102</v>
      </c>
      <c r="E464" s="340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47" t="s">
        <v>655</v>
      </c>
      <c r="O464" s="347"/>
      <c r="P464" s="347"/>
      <c r="Q464" s="347"/>
      <c r="R464" s="340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39">
        <v>4680115882096</v>
      </c>
      <c r="E465" s="340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97" t="s">
        <v>658</v>
      </c>
      <c r="O465" s="347"/>
      <c r="P465" s="347"/>
      <c r="Q465" s="347"/>
      <c r="R465" s="340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hidden="1" x14ac:dyDescent="0.2">
      <c r="A466" s="355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6"/>
      <c r="N466" s="343" t="s">
        <v>66</v>
      </c>
      <c r="O466" s="344"/>
      <c r="P466" s="344"/>
      <c r="Q466" s="344"/>
      <c r="R466" s="344"/>
      <c r="S466" s="344"/>
      <c r="T466" s="345"/>
      <c r="U466" s="37" t="s">
        <v>67</v>
      </c>
      <c r="V466" s="337">
        <f>IFERROR(V460/H460,"0")+IFERROR(V461/H461,"0")+IFERROR(V462/H462,"0")+IFERROR(V463/H463,"0")+IFERROR(V464/H464,"0")+IFERROR(V465/H465,"0")</f>
        <v>0</v>
      </c>
      <c r="W466" s="337">
        <f>IFERROR(W460/H460,"0")+IFERROR(W461/H461,"0")+IFERROR(W462/H462,"0")+IFERROR(W463/H463,"0")+IFERROR(W464/H464,"0")+IFERROR(W465/H465,"0")</f>
        <v>0</v>
      </c>
      <c r="X466" s="337">
        <f>IFERROR(IF(X460="",0,X460),"0")+IFERROR(IF(X461="",0,X461),"0")+IFERROR(IF(X462="",0,X462),"0")+IFERROR(IF(X463="",0,X463),"0")+IFERROR(IF(X464="",0,X464),"0")+IFERROR(IF(X465="",0,X465),"0")</f>
        <v>0</v>
      </c>
      <c r="Y466" s="338"/>
      <c r="Z466" s="338"/>
    </row>
    <row r="467" spans="1:53" hidden="1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6"/>
      <c r="N467" s="343" t="s">
        <v>66</v>
      </c>
      <c r="O467" s="344"/>
      <c r="P467" s="344"/>
      <c r="Q467" s="344"/>
      <c r="R467" s="344"/>
      <c r="S467" s="344"/>
      <c r="T467" s="345"/>
      <c r="U467" s="37" t="s">
        <v>65</v>
      </c>
      <c r="V467" s="337">
        <f>IFERROR(SUM(V460:V465),"0")</f>
        <v>0</v>
      </c>
      <c r="W467" s="337">
        <f>IFERROR(SUM(W460:W465),"0")</f>
        <v>0</v>
      </c>
      <c r="X467" s="37"/>
      <c r="Y467" s="338"/>
      <c r="Z467" s="338"/>
    </row>
    <row r="468" spans="1:53" ht="14.25" hidden="1" customHeight="1" x14ac:dyDescent="0.25">
      <c r="A468" s="341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39">
        <v>4680115883536</v>
      </c>
      <c r="E469" s="340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38" t="s">
        <v>661</v>
      </c>
      <c r="O469" s="347"/>
      <c r="P469" s="347"/>
      <c r="Q469" s="347"/>
      <c r="R469" s="340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39">
        <v>4607091383409</v>
      </c>
      <c r="E470" s="340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7"/>
      <c r="P470" s="347"/>
      <c r="Q470" s="347"/>
      <c r="R470" s="340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39">
        <v>4607091383416</v>
      </c>
      <c r="E471" s="340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7"/>
      <c r="P471" s="347"/>
      <c r="Q471" s="347"/>
      <c r="R471" s="340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5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56"/>
      <c r="N472" s="343" t="s">
        <v>66</v>
      </c>
      <c r="O472" s="344"/>
      <c r="P472" s="344"/>
      <c r="Q472" s="344"/>
      <c r="R472" s="344"/>
      <c r="S472" s="344"/>
      <c r="T472" s="345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56"/>
      <c r="N473" s="343" t="s">
        <v>66</v>
      </c>
      <c r="O473" s="344"/>
      <c r="P473" s="344"/>
      <c r="Q473" s="344"/>
      <c r="R473" s="344"/>
      <c r="S473" s="344"/>
      <c r="T473" s="345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92" t="s">
        <v>666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48"/>
      <c r="Z474" s="48"/>
    </row>
    <row r="475" spans="1:53" ht="16.5" hidden="1" customHeight="1" x14ac:dyDescent="0.25">
      <c r="A475" s="357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0"/>
      <c r="Z475" s="330"/>
    </row>
    <row r="476" spans="1:53" ht="14.25" hidden="1" customHeight="1" x14ac:dyDescent="0.25">
      <c r="A476" s="341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39">
        <v>4640242180038</v>
      </c>
      <c r="E477" s="340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47" t="s">
        <v>670</v>
      </c>
      <c r="O477" s="347"/>
      <c r="P477" s="347"/>
      <c r="Q477" s="347"/>
      <c r="R477" s="340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39">
        <v>4640242180441</v>
      </c>
      <c r="E478" s="340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12" t="s">
        <v>673</v>
      </c>
      <c r="O478" s="347"/>
      <c r="P478" s="347"/>
      <c r="Q478" s="347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hidden="1" customHeight="1" x14ac:dyDescent="0.25">
      <c r="A479" s="54" t="s">
        <v>674</v>
      </c>
      <c r="B479" s="54" t="s">
        <v>675</v>
      </c>
      <c r="C479" s="31">
        <v>4301011584</v>
      </c>
      <c r="D479" s="339">
        <v>4640242180564</v>
      </c>
      <c r="E479" s="340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46" t="s">
        <v>676</v>
      </c>
      <c r="O479" s="347"/>
      <c r="P479" s="347"/>
      <c r="Q479" s="347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hidden="1" x14ac:dyDescent="0.2">
      <c r="A480" s="355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6"/>
      <c r="N480" s="343" t="s">
        <v>66</v>
      </c>
      <c r="O480" s="344"/>
      <c r="P480" s="344"/>
      <c r="Q480" s="344"/>
      <c r="R480" s="344"/>
      <c r="S480" s="344"/>
      <c r="T480" s="345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6"/>
      <c r="N481" s="343" t="s">
        <v>66</v>
      </c>
      <c r="O481" s="344"/>
      <c r="P481" s="344"/>
      <c r="Q481" s="344"/>
      <c r="R481" s="344"/>
      <c r="S481" s="344"/>
      <c r="T481" s="345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hidden="1" customHeight="1" x14ac:dyDescent="0.25">
      <c r="A482" s="341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39">
        <v>4640242180526</v>
      </c>
      <c r="E483" s="340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2" t="s">
        <v>679</v>
      </c>
      <c r="O483" s="347"/>
      <c r="P483" s="347"/>
      <c r="Q483" s="347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39">
        <v>4640242180519</v>
      </c>
      <c r="E484" s="340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472" t="s">
        <v>682</v>
      </c>
      <c r="O484" s="347"/>
      <c r="P484" s="347"/>
      <c r="Q484" s="347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5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56"/>
      <c r="N485" s="343" t="s">
        <v>66</v>
      </c>
      <c r="O485" s="344"/>
      <c r="P485" s="344"/>
      <c r="Q485" s="344"/>
      <c r="R485" s="344"/>
      <c r="S485" s="344"/>
      <c r="T485" s="345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56"/>
      <c r="N486" s="343" t="s">
        <v>66</v>
      </c>
      <c r="O486" s="344"/>
      <c r="P486" s="344"/>
      <c r="Q486" s="344"/>
      <c r="R486" s="344"/>
      <c r="S486" s="344"/>
      <c r="T486" s="345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41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39">
        <v>4640242180816</v>
      </c>
      <c r="E488" s="340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5" t="s">
        <v>685</v>
      </c>
      <c r="O488" s="347"/>
      <c r="P488" s="347"/>
      <c r="Q488" s="347"/>
      <c r="R488" s="340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39">
        <v>4640242180595</v>
      </c>
      <c r="E489" s="340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370" t="s">
        <v>688</v>
      </c>
      <c r="O489" s="347"/>
      <c r="P489" s="347"/>
      <c r="Q489" s="347"/>
      <c r="R489" s="340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39">
        <v>4640242180908</v>
      </c>
      <c r="E490" s="340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46" t="s">
        <v>691</v>
      </c>
      <c r="O490" s="347"/>
      <c r="P490" s="347"/>
      <c r="Q490" s="347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39">
        <v>4640242180489</v>
      </c>
      <c r="E491" s="340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75" t="s">
        <v>694</v>
      </c>
      <c r="O491" s="347"/>
      <c r="P491" s="347"/>
      <c r="Q491" s="347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5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56"/>
      <c r="N492" s="343" t="s">
        <v>66</v>
      </c>
      <c r="O492" s="344"/>
      <c r="P492" s="344"/>
      <c r="Q492" s="344"/>
      <c r="R492" s="344"/>
      <c r="S492" s="344"/>
      <c r="T492" s="345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56"/>
      <c r="N493" s="343" t="s">
        <v>66</v>
      </c>
      <c r="O493" s="344"/>
      <c r="P493" s="344"/>
      <c r="Q493" s="344"/>
      <c r="R493" s="344"/>
      <c r="S493" s="344"/>
      <c r="T493" s="345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41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39">
        <v>4680115880870</v>
      </c>
      <c r="E495" s="340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7"/>
      <c r="P495" s="347"/>
      <c r="Q495" s="347"/>
      <c r="R495" s="340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39">
        <v>4640242180540</v>
      </c>
      <c r="E496" s="340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88" t="s">
        <v>699</v>
      </c>
      <c r="O496" s="347"/>
      <c r="P496" s="347"/>
      <c r="Q496" s="347"/>
      <c r="R496" s="340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39">
        <v>4640242181233</v>
      </c>
      <c r="E497" s="340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8" t="s">
        <v>702</v>
      </c>
      <c r="O497" s="347"/>
      <c r="P497" s="347"/>
      <c r="Q497" s="347"/>
      <c r="R497" s="340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39">
        <v>4640242180557</v>
      </c>
      <c r="E498" s="340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69" t="s">
        <v>705</v>
      </c>
      <c r="O498" s="347"/>
      <c r="P498" s="347"/>
      <c r="Q498" s="347"/>
      <c r="R498" s="340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39">
        <v>4640242181226</v>
      </c>
      <c r="E499" s="340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21" t="s">
        <v>708</v>
      </c>
      <c r="O499" s="347"/>
      <c r="P499" s="347"/>
      <c r="Q499" s="347"/>
      <c r="R499" s="340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5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56"/>
      <c r="N500" s="343" t="s">
        <v>66</v>
      </c>
      <c r="O500" s="344"/>
      <c r="P500" s="344"/>
      <c r="Q500" s="344"/>
      <c r="R500" s="344"/>
      <c r="S500" s="344"/>
      <c r="T500" s="345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56"/>
      <c r="N501" s="343" t="s">
        <v>66</v>
      </c>
      <c r="O501" s="344"/>
      <c r="P501" s="344"/>
      <c r="Q501" s="344"/>
      <c r="R501" s="344"/>
      <c r="S501" s="344"/>
      <c r="T501" s="345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637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10"/>
      <c r="N502" s="352" t="s">
        <v>709</v>
      </c>
      <c r="O502" s="353"/>
      <c r="P502" s="353"/>
      <c r="Q502" s="353"/>
      <c r="R502" s="353"/>
      <c r="S502" s="353"/>
      <c r="T502" s="354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485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503.79999999999995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410"/>
      <c r="N503" s="352" t="s">
        <v>710</v>
      </c>
      <c r="O503" s="353"/>
      <c r="P503" s="353"/>
      <c r="Q503" s="353"/>
      <c r="R503" s="353"/>
      <c r="S503" s="353"/>
      <c r="T503" s="354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511.82789987789994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531.76400000000001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410"/>
      <c r="N504" s="352" t="s">
        <v>711</v>
      </c>
      <c r="O504" s="353"/>
      <c r="P504" s="353"/>
      <c r="Q504" s="353"/>
      <c r="R504" s="353"/>
      <c r="S504" s="353"/>
      <c r="T504" s="354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1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1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410"/>
      <c r="N505" s="352" t="s">
        <v>713</v>
      </c>
      <c r="O505" s="353"/>
      <c r="P505" s="353"/>
      <c r="Q505" s="353"/>
      <c r="R505" s="353"/>
      <c r="S505" s="353"/>
      <c r="T505" s="354"/>
      <c r="U505" s="37" t="s">
        <v>65</v>
      </c>
      <c r="V505" s="337">
        <f>GrossWeightTotal+PalletQtyTotal*25</f>
        <v>536.82789987789988</v>
      </c>
      <c r="W505" s="337">
        <f>GrossWeightTotalR+PalletQtyTotalR*25</f>
        <v>556.76400000000001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410"/>
      <c r="N506" s="352" t="s">
        <v>714</v>
      </c>
      <c r="O506" s="353"/>
      <c r="P506" s="353"/>
      <c r="Q506" s="353"/>
      <c r="R506" s="353"/>
      <c r="S506" s="353"/>
      <c r="T506" s="354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56.305148555148556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59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410"/>
      <c r="N507" s="352" t="s">
        <v>715</v>
      </c>
      <c r="O507" s="353"/>
      <c r="P507" s="353"/>
      <c r="Q507" s="353"/>
      <c r="R507" s="353"/>
      <c r="S507" s="353"/>
      <c r="T507" s="354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1.1303300000000001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63" t="s">
        <v>93</v>
      </c>
      <c r="D509" s="431"/>
      <c r="E509" s="431"/>
      <c r="F509" s="400"/>
      <c r="G509" s="363" t="s">
        <v>249</v>
      </c>
      <c r="H509" s="431"/>
      <c r="I509" s="431"/>
      <c r="J509" s="431"/>
      <c r="K509" s="431"/>
      <c r="L509" s="431"/>
      <c r="M509" s="431"/>
      <c r="N509" s="431"/>
      <c r="O509" s="400"/>
      <c r="P509" s="332" t="s">
        <v>473</v>
      </c>
      <c r="Q509" s="363" t="s">
        <v>478</v>
      </c>
      <c r="R509" s="400"/>
      <c r="S509" s="363" t="s">
        <v>534</v>
      </c>
      <c r="T509" s="400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560" t="s">
        <v>718</v>
      </c>
      <c r="B510" s="363" t="s">
        <v>59</v>
      </c>
      <c r="C510" s="363" t="s">
        <v>94</v>
      </c>
      <c r="D510" s="363" t="s">
        <v>102</v>
      </c>
      <c r="E510" s="363" t="s">
        <v>93</v>
      </c>
      <c r="F510" s="363" t="s">
        <v>240</v>
      </c>
      <c r="G510" s="363" t="s">
        <v>250</v>
      </c>
      <c r="H510" s="363" t="s">
        <v>257</v>
      </c>
      <c r="I510" s="363" t="s">
        <v>277</v>
      </c>
      <c r="J510" s="363" t="s">
        <v>343</v>
      </c>
      <c r="K510" s="333"/>
      <c r="L510" s="363" t="s">
        <v>346</v>
      </c>
      <c r="M510" s="363" t="s">
        <v>360</v>
      </c>
      <c r="N510" s="363" t="s">
        <v>445</v>
      </c>
      <c r="O510" s="363" t="s">
        <v>464</v>
      </c>
      <c r="P510" s="363" t="s">
        <v>474</v>
      </c>
      <c r="Q510" s="363" t="s">
        <v>479</v>
      </c>
      <c r="R510" s="363" t="s">
        <v>508</v>
      </c>
      <c r="S510" s="363" t="s">
        <v>535</v>
      </c>
      <c r="T510" s="363" t="s">
        <v>591</v>
      </c>
      <c r="U510" s="363" t="s">
        <v>621</v>
      </c>
      <c r="V510" s="363" t="s">
        <v>667</v>
      </c>
      <c r="Z510" s="52"/>
      <c r="AC510" s="333"/>
    </row>
    <row r="511" spans="1:53" ht="13.5" customHeight="1" thickBot="1" x14ac:dyDescent="0.25">
      <c r="A511" s="561"/>
      <c r="B511" s="364"/>
      <c r="C511" s="364"/>
      <c r="D511" s="364"/>
      <c r="E511" s="364"/>
      <c r="F511" s="364"/>
      <c r="G511" s="364"/>
      <c r="H511" s="364"/>
      <c r="I511" s="364"/>
      <c r="J511" s="364"/>
      <c r="K511" s="333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4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0</v>
      </c>
      <c r="D512" s="46">
        <f>IFERROR(W55*1,"0")+IFERROR(W56*1,"0")+IFERROR(W57*1,"0")+IFERROR(W58*1,"0")</f>
        <v>64.800000000000011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46">
        <f>IFERROR(W132*1,"0")+IFERROR(W133*1,"0")+IFERROR(W134*1,"0")+IFERROR(W135*1,"0")</f>
        <v>25.200000000000003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12.600000000000001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16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325.2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60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,00"/>
        <filter val="10,00"/>
        <filter val="12,96"/>
        <filter val="140,00"/>
        <filter val="15,00"/>
        <filter val="160,00"/>
        <filter val="2,38"/>
        <filter val="20,00"/>
        <filter val="20,51"/>
        <filter val="3,00"/>
        <filter val="3,75"/>
        <filter val="4,76"/>
        <filter val="45,00"/>
        <filter val="485,00"/>
        <filter val="5,56"/>
        <filter val="511,83"/>
        <filter val="536,83"/>
        <filter val="56,31"/>
        <filter val="60,00"/>
      </filters>
    </filterColumn>
  </autoFilter>
  <mergeCells count="911"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D98:E98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2024-01-30T10:08:14Z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