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25,01,24 ЗПФ\"/>
    </mc:Choice>
  </mc:AlternateContent>
  <xr:revisionPtr revIDLastSave="0" documentId="13_ncr:1_{B484F831-DC8B-4097-9C90-22D8764385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B13" i="1"/>
  <c r="AB15" i="1"/>
  <c r="AB20" i="1"/>
  <c r="AB23" i="1"/>
  <c r="AB28" i="1"/>
  <c r="AB29" i="1"/>
  <c r="AB30" i="1"/>
  <c r="AB33" i="1"/>
  <c r="AB35" i="1"/>
  <c r="AB37" i="1"/>
  <c r="AB39" i="1"/>
  <c r="AB43" i="1"/>
  <c r="AB44" i="1"/>
  <c r="AB48" i="1"/>
  <c r="AB49" i="1"/>
  <c r="AC11" i="1" l="1"/>
  <c r="AC13" i="1"/>
  <c r="AC15" i="1"/>
  <c r="AC16" i="1"/>
  <c r="AC20" i="1"/>
  <c r="AC23" i="1"/>
  <c r="AC25" i="1"/>
  <c r="AC26" i="1"/>
  <c r="AC28" i="1"/>
  <c r="AC29" i="1"/>
  <c r="AC30" i="1"/>
  <c r="AC33" i="1"/>
  <c r="AC35" i="1"/>
  <c r="AC37" i="1"/>
  <c r="AC39" i="1"/>
  <c r="AC43" i="1"/>
  <c r="AC44" i="1"/>
  <c r="AC48" i="1"/>
  <c r="AC49" i="1"/>
  <c r="AB6" i="1"/>
  <c r="AC6" i="1" s="1"/>
  <c r="Z48" i="1" l="1"/>
  <c r="Z44" i="1"/>
  <c r="Z28" i="1"/>
  <c r="Z20" i="1"/>
  <c r="Z16" i="1"/>
  <c r="Z25" i="1"/>
  <c r="Z26" i="1"/>
  <c r="P7" i="1"/>
  <c r="Q7" i="1" s="1"/>
  <c r="P8" i="1"/>
  <c r="Q8" i="1" s="1"/>
  <c r="P9" i="1"/>
  <c r="Q9" i="1" s="1"/>
  <c r="P10" i="1"/>
  <c r="Q10" i="1" s="1"/>
  <c r="P11" i="1"/>
  <c r="U11" i="1" s="1"/>
  <c r="P12" i="1"/>
  <c r="U12" i="1" s="1"/>
  <c r="P13" i="1"/>
  <c r="U13" i="1" s="1"/>
  <c r="P14" i="1"/>
  <c r="Q14" i="1" s="1"/>
  <c r="P15" i="1"/>
  <c r="U15" i="1" s="1"/>
  <c r="P16" i="1"/>
  <c r="U16" i="1" s="1"/>
  <c r="P17" i="1"/>
  <c r="Q17" i="1" s="1"/>
  <c r="P18" i="1"/>
  <c r="Q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Q27" i="1" s="1"/>
  <c r="P28" i="1"/>
  <c r="U28" i="1" s="1"/>
  <c r="P29" i="1"/>
  <c r="U29" i="1" s="1"/>
  <c r="P30" i="1"/>
  <c r="U30" i="1" s="1"/>
  <c r="P31" i="1"/>
  <c r="Q31" i="1" s="1"/>
  <c r="P32" i="1"/>
  <c r="Q32" i="1" s="1"/>
  <c r="P33" i="1"/>
  <c r="U33" i="1" s="1"/>
  <c r="P34" i="1"/>
  <c r="Q34" i="1" s="1"/>
  <c r="P35" i="1"/>
  <c r="U35" i="1" s="1"/>
  <c r="P36" i="1"/>
  <c r="U36" i="1" s="1"/>
  <c r="P37" i="1"/>
  <c r="U37" i="1" s="1"/>
  <c r="P38" i="1"/>
  <c r="Q38" i="1" s="1"/>
  <c r="P39" i="1"/>
  <c r="U39" i="1" s="1"/>
  <c r="P40" i="1"/>
  <c r="U40" i="1" s="1"/>
  <c r="P41" i="1"/>
  <c r="U41" i="1" s="1"/>
  <c r="P42" i="1"/>
  <c r="Q42" i="1" s="1"/>
  <c r="P43" i="1"/>
  <c r="U43" i="1" s="1"/>
  <c r="P44" i="1"/>
  <c r="U44" i="1" s="1"/>
  <c r="P45" i="1"/>
  <c r="Q45" i="1" s="1"/>
  <c r="P46" i="1"/>
  <c r="U46" i="1" s="1"/>
  <c r="P47" i="1"/>
  <c r="P48" i="1"/>
  <c r="U48" i="1" s="1"/>
  <c r="P49" i="1"/>
  <c r="U49" i="1" s="1"/>
  <c r="P6" i="1"/>
  <c r="X5" i="1"/>
  <c r="W5" i="1"/>
  <c r="U42" i="1" l="1"/>
  <c r="Z42" i="1"/>
  <c r="U38" i="1"/>
  <c r="U34" i="1"/>
  <c r="U32" i="1"/>
  <c r="U18" i="1"/>
  <c r="U14" i="1"/>
  <c r="AC14" i="1"/>
  <c r="U10" i="1"/>
  <c r="U8" i="1"/>
  <c r="AC8" i="1"/>
  <c r="U45" i="1"/>
  <c r="U31" i="1"/>
  <c r="U27" i="1"/>
  <c r="U17" i="1"/>
  <c r="U9" i="1"/>
  <c r="U7" i="1"/>
  <c r="U47" i="1"/>
  <c r="Q47" i="1"/>
  <c r="Q36" i="1"/>
  <c r="Q21" i="1"/>
  <c r="AC21" i="1" s="1"/>
  <c r="Q22" i="1"/>
  <c r="Q46" i="1"/>
  <c r="AC46" i="1" s="1"/>
  <c r="Q19" i="1"/>
  <c r="AC19" i="1" s="1"/>
  <c r="Q41" i="1"/>
  <c r="Q12" i="1"/>
  <c r="AC12" i="1" s="1"/>
  <c r="Q24" i="1"/>
  <c r="T26" i="1"/>
  <c r="T46" i="1"/>
  <c r="T30" i="1"/>
  <c r="T48" i="1"/>
  <c r="T20" i="1"/>
  <c r="AC32" i="1"/>
  <c r="AB40" i="1"/>
  <c r="AC40" i="1" s="1"/>
  <c r="Z11" i="1"/>
  <c r="Z13" i="1"/>
  <c r="Z15" i="1"/>
  <c r="U6" i="1"/>
  <c r="T44" i="1"/>
  <c r="T28" i="1"/>
  <c r="T16" i="1"/>
  <c r="Z30" i="1"/>
  <c r="AC10" i="1"/>
  <c r="Z19" i="1"/>
  <c r="Z23" i="1"/>
  <c r="Z29" i="1"/>
  <c r="Z33" i="1"/>
  <c r="Z35" i="1"/>
  <c r="Z37" i="1"/>
  <c r="Z39" i="1"/>
  <c r="Z43" i="1"/>
  <c r="Z49" i="1"/>
  <c r="Z6" i="1"/>
  <c r="T6" i="1"/>
  <c r="T43" i="1"/>
  <c r="T39" i="1"/>
  <c r="T35" i="1"/>
  <c r="T25" i="1"/>
  <c r="T23" i="1"/>
  <c r="T15" i="1"/>
  <c r="T1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R5" i="1"/>
  <c r="P5" i="1"/>
  <c r="O5" i="1"/>
  <c r="N5" i="1"/>
  <c r="M5" i="1"/>
  <c r="L5" i="1"/>
  <c r="J5" i="1"/>
  <c r="F5" i="1"/>
  <c r="E5" i="1"/>
  <c r="Z21" i="1" l="1"/>
  <c r="Z47" i="1"/>
  <c r="AC47" i="1"/>
  <c r="Z9" i="1"/>
  <c r="AC9" i="1"/>
  <c r="T18" i="1"/>
  <c r="AC18" i="1"/>
  <c r="T42" i="1"/>
  <c r="AC42" i="1"/>
  <c r="T22" i="1"/>
  <c r="AC22" i="1"/>
  <c r="Z36" i="1"/>
  <c r="AC36" i="1"/>
  <c r="T19" i="1"/>
  <c r="Z45" i="1"/>
  <c r="AC45" i="1"/>
  <c r="Z31" i="1"/>
  <c r="AC31" i="1"/>
  <c r="Z27" i="1"/>
  <c r="AC27" i="1"/>
  <c r="Z17" i="1"/>
  <c r="AC17" i="1"/>
  <c r="Z7" i="1"/>
  <c r="T38" i="1"/>
  <c r="AC38" i="1"/>
  <c r="T34" i="1"/>
  <c r="AC34" i="1"/>
  <c r="Z24" i="1"/>
  <c r="AC24" i="1"/>
  <c r="Z41" i="1"/>
  <c r="AC41" i="1"/>
  <c r="T47" i="1"/>
  <c r="T31" i="1"/>
  <c r="Z34" i="1"/>
  <c r="Z46" i="1"/>
  <c r="Z22" i="1"/>
  <c r="T17" i="1"/>
  <c r="T21" i="1"/>
  <c r="Z18" i="1"/>
  <c r="T7" i="1"/>
  <c r="T27" i="1"/>
  <c r="Z38" i="1"/>
  <c r="T24" i="1"/>
  <c r="T36" i="1"/>
  <c r="Z40" i="1"/>
  <c r="T40" i="1"/>
  <c r="Q5" i="1"/>
  <c r="Z32" i="1"/>
  <c r="T32" i="1"/>
  <c r="Z14" i="1"/>
  <c r="T14" i="1"/>
  <c r="Z10" i="1"/>
  <c r="T10" i="1"/>
  <c r="T9" i="1"/>
  <c r="T13" i="1"/>
  <c r="T29" i="1"/>
  <c r="T33" i="1"/>
  <c r="T37" i="1"/>
  <c r="T41" i="1"/>
  <c r="T45" i="1"/>
  <c r="T49" i="1"/>
  <c r="Z12" i="1"/>
  <c r="T12" i="1"/>
  <c r="Z8" i="1"/>
  <c r="T8" i="1"/>
  <c r="K5" i="1"/>
  <c r="AC7" i="1" l="1"/>
  <c r="AC5" i="1" s="1"/>
  <c r="AB5" i="1"/>
  <c r="Z5" i="1"/>
</calcChain>
</file>

<file path=xl/sharedStrings.xml><?xml version="1.0" encoding="utf-8"?>
<sst xmlns="http://schemas.openxmlformats.org/spreadsheetml/2006/main" count="130" uniqueCount="82">
  <si>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</si>
  <si>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</si>
  <si>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</si>
  <si>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</si>
  <si>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</si>
  <si>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</si>
  <si>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</si>
  <si>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</si>
  <si>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</si>
  <si>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</si>
  <si>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</si>
  <si>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</si>
  <si>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</si>
  <si>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</si>
  <si>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</si>
  <si>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</si>
  <si>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</si>
  <si>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</si>
  <si>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</si>
  <si>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</si>
  <si>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</si>
  <si>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</si>
  <si>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</si>
  <si>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</si>
  <si>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</si>
  <si>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</si>
  <si>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</si>
  <si>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23,01,</t>
  </si>
  <si>
    <t>18,01,</t>
  </si>
  <si>
    <t>04,01,</t>
  </si>
  <si>
    <t>11,01,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</si>
  <si>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</si>
  <si>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</si>
  <si>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</si>
  <si>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</si>
  <si>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</si>
  <si>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</si>
  <si>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</si>
  <si>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</si>
  <si>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</si>
  <si>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</si>
  <si>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</si>
  <si>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</si>
  <si>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</si>
  <si>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</si>
  <si>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</si>
  <si>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</si>
  <si>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</si>
  <si>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</si>
  <si>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</si>
  <si>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</si>
  <si>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</si>
  <si>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</si>
  <si>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</si>
  <si>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</si>
  <si>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</si>
  <si>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</si>
  <si>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</si>
  <si>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</si>
  <si>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</si>
  <si>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</si>
  <si>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</si>
  <si>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</si>
  <si>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</si>
  <si>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</si>
  <si>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</si>
  <si>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</si>
  <si>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</si>
  <si>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</si>
  <si>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</si>
  <si>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</si>
  <si>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</si>
  <si>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</si>
  <si>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</si>
  <si>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</si>
  <si>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</si>
  <si>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</si>
  <si>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</si>
  <si>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</si>
  <si>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устар.</t>
  </si>
  <si>
    <t>29,01,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</si>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</sst>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AE8" sqref="AE8"/>
    </sheetView>
  </sheetViews>
  <sheetFormatPr defaultRowHeight="15" x14ac:dyDescent="0.25"/>
  <cols>
    <col min="1" max="1" width="60" customWidth="1"/>
    <col min="2" max="2" width="3.42578125" customWidth="1"/>
    <col min="3" max="4" width="6.28515625" customWidth="1"/>
    <col min="5" max="5" width="6.5703125" customWidth="1"/>
    <col min="6" max="6" width="6.28515625" customWidth="1"/>
    <col min="7" max="7" width="4.5703125" style="8" customWidth="1"/>
    <col min="8" max="8" width="5.7109375" customWidth="1"/>
    <col min="9" max="9" width="1" customWidth="1"/>
    <col min="10" max="11" width="8" customWidth="1"/>
    <col min="12" max="13" width="1.28515625" customWidth="1"/>
    <col min="14" max="18" width="8" customWidth="1"/>
    <col min="19" max="19" width="21.42578125" customWidth="1"/>
    <col min="20" max="21" width="4.85546875" customWidth="1"/>
    <col min="22" max="24" width="7" customWidth="1"/>
    <col min="25" max="25" width="24.570312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3" t="s">
        <v>13</v>
      </c>
      <c r="O3" s="13" t="s">
        <v>13</v>
      </c>
      <c r="P3" s="2" t="s">
        <v>14</v>
      </c>
      <c r="Q3" s="3" t="s">
        <v>15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81</v>
      </c>
      <c r="Q4" s="1"/>
      <c r="R4" s="1"/>
      <c r="S4" s="1"/>
      <c r="T4" s="1"/>
      <c r="U4" s="1"/>
      <c r="V4" s="1" t="s">
        <v>28</v>
      </c>
      <c r="W4" s="1" t="s">
        <v>30</v>
      </c>
      <c r="X4" s="1" t="s">
        <v>29</v>
      </c>
      <c r="Y4" s="1"/>
      <c r="Z4" s="1"/>
      <c r="AA4" s="6"/>
      <c r="AB4" s="9" t="s">
        <v>80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14418</v>
      </c>
      <c r="F5" s="4">
        <f>SUM(F6:F500)</f>
        <v>2666.5</v>
      </c>
      <c r="G5" s="6"/>
      <c r="H5" s="1"/>
      <c r="I5" s="1"/>
      <c r="J5" s="4">
        <f t="shared" ref="J5:R5" si="0">SUM(J6:J500)</f>
        <v>14688.800000000001</v>
      </c>
      <c r="K5" s="4">
        <f t="shared" si="0"/>
        <v>-270.8</v>
      </c>
      <c r="L5" s="4">
        <f t="shared" si="0"/>
        <v>0</v>
      </c>
      <c r="M5" s="4">
        <f t="shared" si="0"/>
        <v>0</v>
      </c>
      <c r="N5" s="4">
        <f t="shared" si="0"/>
        <v>15578.2</v>
      </c>
      <c r="O5" s="4">
        <f t="shared" si="0"/>
        <v>9797.5</v>
      </c>
      <c r="P5" s="4">
        <f t="shared" si="0"/>
        <v>2883.6000000000004</v>
      </c>
      <c r="Q5" s="4">
        <f t="shared" si="0"/>
        <v>14115.099999999997</v>
      </c>
      <c r="R5" s="4">
        <f t="shared" si="0"/>
        <v>0</v>
      </c>
      <c r="S5" s="1"/>
      <c r="T5" s="1"/>
      <c r="U5" s="1"/>
      <c r="V5" s="4">
        <f>SUM(V6:V500)</f>
        <v>3188.8000000000006</v>
      </c>
      <c r="W5" s="4">
        <f>SUM(W6:W500)</f>
        <v>2897.6400000000003</v>
      </c>
      <c r="X5" s="4">
        <f>SUM(X6:X500)</f>
        <v>2297.4000000000005</v>
      </c>
      <c r="Y5" s="1"/>
      <c r="Z5" s="4">
        <f>SUM(Z6:Z500)</f>
        <v>7259.7100000000009</v>
      </c>
      <c r="AA5" s="6"/>
      <c r="AB5" s="11">
        <f>SUM(AB6:AB500)</f>
        <v>1839</v>
      </c>
      <c r="AC5" s="4">
        <f>SUM(AC6:AC500)</f>
        <v>7324.6800000000012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210</v>
      </c>
      <c r="D6" s="1"/>
      <c r="E6" s="1">
        <v>110</v>
      </c>
      <c r="F6" s="1"/>
      <c r="G6" s="6">
        <v>0.3</v>
      </c>
      <c r="H6" s="1">
        <v>180</v>
      </c>
      <c r="I6" s="1"/>
      <c r="J6" s="1">
        <v>116</v>
      </c>
      <c r="K6" s="1">
        <f t="shared" ref="K6:K49" si="1">E6-J6</f>
        <v>-6</v>
      </c>
      <c r="L6" s="1"/>
      <c r="M6" s="1"/>
      <c r="N6" s="1">
        <v>228</v>
      </c>
      <c r="O6" s="1">
        <v>192</v>
      </c>
      <c r="P6" s="1">
        <f>E6/5</f>
        <v>22</v>
      </c>
      <c r="Q6" s="5"/>
      <c r="R6" s="5"/>
      <c r="S6" s="1"/>
      <c r="T6" s="1">
        <f>(F6+N6+O6+Q6)/P6</f>
        <v>19.09090909090909</v>
      </c>
      <c r="U6" s="1">
        <f>(F6+N6+O6)/P6</f>
        <v>19.09090909090909</v>
      </c>
      <c r="V6" s="1">
        <v>52.4</v>
      </c>
      <c r="W6" s="1">
        <v>46.8</v>
      </c>
      <c r="X6" s="1">
        <v>42.333333333333343</v>
      </c>
      <c r="Y6" s="1"/>
      <c r="Z6" s="1">
        <f>Q6*G6</f>
        <v>0</v>
      </c>
      <c r="AA6" s="6">
        <v>12</v>
      </c>
      <c r="AB6" s="9">
        <f>Q6/AA6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962</v>
      </c>
      <c r="D7" s="1"/>
      <c r="E7" s="1">
        <v>545</v>
      </c>
      <c r="F7" s="1">
        <v>24</v>
      </c>
      <c r="G7" s="6">
        <v>0.3</v>
      </c>
      <c r="H7" s="1">
        <v>180</v>
      </c>
      <c r="I7" s="1"/>
      <c r="J7" s="1">
        <v>545</v>
      </c>
      <c r="K7" s="1">
        <f t="shared" si="1"/>
        <v>0</v>
      </c>
      <c r="L7" s="1"/>
      <c r="M7" s="1"/>
      <c r="N7" s="1">
        <v>444</v>
      </c>
      <c r="O7" s="1">
        <v>300</v>
      </c>
      <c r="P7" s="1">
        <f t="shared" ref="P7:P49" si="2">E7/5</f>
        <v>109</v>
      </c>
      <c r="Q7" s="5">
        <f t="shared" ref="Q7:Q10" si="3">14*P7-O7-N7-F7</f>
        <v>758</v>
      </c>
      <c r="R7" s="5"/>
      <c r="S7" s="1"/>
      <c r="T7" s="1">
        <f t="shared" ref="T7:T49" si="4">(F7+N7+O7+Q7)/P7</f>
        <v>14</v>
      </c>
      <c r="U7" s="1">
        <f t="shared" ref="U7:U49" si="5">(F7+N7+O7)/P7</f>
        <v>7.0458715596330279</v>
      </c>
      <c r="V7" s="1">
        <v>116.4</v>
      </c>
      <c r="W7" s="1">
        <v>116.8</v>
      </c>
      <c r="X7" s="1">
        <v>73.666666666666671</v>
      </c>
      <c r="Y7" s="1"/>
      <c r="Z7" s="1">
        <f t="shared" ref="Z7:Z49" si="6">Q7*G7</f>
        <v>227.4</v>
      </c>
      <c r="AA7" s="6">
        <v>12</v>
      </c>
      <c r="AB7" s="9">
        <v>63</v>
      </c>
      <c r="AC7" s="1">
        <f t="shared" ref="AC7:AC49" si="7">AB7*AA7*G7</f>
        <v>226.79999999999998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941</v>
      </c>
      <c r="D8" s="1"/>
      <c r="E8" s="1">
        <v>560</v>
      </c>
      <c r="F8" s="1">
        <v>13</v>
      </c>
      <c r="G8" s="6">
        <v>0.3</v>
      </c>
      <c r="H8" s="1">
        <v>180</v>
      </c>
      <c r="I8" s="1"/>
      <c r="J8" s="1">
        <v>560</v>
      </c>
      <c r="K8" s="1">
        <f t="shared" si="1"/>
        <v>0</v>
      </c>
      <c r="L8" s="1"/>
      <c r="M8" s="1"/>
      <c r="N8" s="1">
        <v>396</v>
      </c>
      <c r="O8" s="1">
        <v>300</v>
      </c>
      <c r="P8" s="1">
        <f t="shared" si="2"/>
        <v>112</v>
      </c>
      <c r="Q8" s="5">
        <f t="shared" si="3"/>
        <v>859</v>
      </c>
      <c r="R8" s="5"/>
      <c r="S8" s="1"/>
      <c r="T8" s="1">
        <f t="shared" si="4"/>
        <v>14</v>
      </c>
      <c r="U8" s="1">
        <f t="shared" si="5"/>
        <v>6.3303571428571432</v>
      </c>
      <c r="V8" s="1">
        <v>109.8</v>
      </c>
      <c r="W8" s="1">
        <v>132.19999999999999</v>
      </c>
      <c r="X8" s="1">
        <v>73.333333333333329</v>
      </c>
      <c r="Y8" s="1"/>
      <c r="Z8" s="1">
        <f t="shared" si="6"/>
        <v>257.7</v>
      </c>
      <c r="AA8" s="6">
        <v>12</v>
      </c>
      <c r="AB8" s="9">
        <v>71</v>
      </c>
      <c r="AC8" s="1">
        <f t="shared" si="7"/>
        <v>255.6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328</v>
      </c>
      <c r="D9" s="1"/>
      <c r="E9" s="1">
        <v>216</v>
      </c>
      <c r="F9" s="1">
        <v>21</v>
      </c>
      <c r="G9" s="6">
        <v>0.36</v>
      </c>
      <c r="H9" s="1">
        <v>180</v>
      </c>
      <c r="I9" s="1"/>
      <c r="J9" s="1">
        <v>219</v>
      </c>
      <c r="K9" s="1">
        <f t="shared" si="1"/>
        <v>-3</v>
      </c>
      <c r="L9" s="1"/>
      <c r="M9" s="1"/>
      <c r="N9" s="1">
        <v>270</v>
      </c>
      <c r="O9" s="1">
        <v>100</v>
      </c>
      <c r="P9" s="1">
        <f t="shared" si="2"/>
        <v>43.2</v>
      </c>
      <c r="Q9" s="5">
        <f t="shared" si="3"/>
        <v>213.80000000000007</v>
      </c>
      <c r="R9" s="5"/>
      <c r="S9" s="1"/>
      <c r="T9" s="1">
        <f t="shared" si="4"/>
        <v>14</v>
      </c>
      <c r="U9" s="1">
        <f t="shared" si="5"/>
        <v>9.0509259259259256</v>
      </c>
      <c r="V9" s="1">
        <v>45</v>
      </c>
      <c r="W9" s="1">
        <v>44.4</v>
      </c>
      <c r="X9" s="1">
        <v>31</v>
      </c>
      <c r="Y9" s="1"/>
      <c r="Z9" s="1">
        <f t="shared" si="6"/>
        <v>76.968000000000018</v>
      </c>
      <c r="AA9" s="6">
        <v>10</v>
      </c>
      <c r="AB9" s="9">
        <v>21</v>
      </c>
      <c r="AC9" s="1">
        <f t="shared" si="7"/>
        <v>75.599999999999994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37</v>
      </c>
      <c r="C10" s="1">
        <v>385.5</v>
      </c>
      <c r="D10" s="1"/>
      <c r="E10" s="1">
        <v>212.5</v>
      </c>
      <c r="F10" s="1">
        <v>118.5</v>
      </c>
      <c r="G10" s="6">
        <v>1</v>
      </c>
      <c r="H10" s="1">
        <v>180</v>
      </c>
      <c r="I10" s="1"/>
      <c r="J10" s="1">
        <v>228.5</v>
      </c>
      <c r="K10" s="1">
        <f t="shared" si="1"/>
        <v>-16</v>
      </c>
      <c r="L10" s="1"/>
      <c r="M10" s="1"/>
      <c r="N10" s="1">
        <v>99</v>
      </c>
      <c r="O10" s="1">
        <v>77</v>
      </c>
      <c r="P10" s="1">
        <f t="shared" si="2"/>
        <v>42.5</v>
      </c>
      <c r="Q10" s="5">
        <f t="shared" si="3"/>
        <v>300.5</v>
      </c>
      <c r="R10" s="5"/>
      <c r="S10" s="1"/>
      <c r="T10" s="1">
        <f t="shared" si="4"/>
        <v>14</v>
      </c>
      <c r="U10" s="1">
        <f t="shared" si="5"/>
        <v>6.9294117647058826</v>
      </c>
      <c r="V10" s="1">
        <v>39.1</v>
      </c>
      <c r="W10" s="1">
        <v>37.200000000000003</v>
      </c>
      <c r="X10" s="1">
        <v>16.333333333333329</v>
      </c>
      <c r="Y10" s="1"/>
      <c r="Z10" s="1">
        <f t="shared" si="6"/>
        <v>300.5</v>
      </c>
      <c r="AA10" s="6">
        <v>5.5</v>
      </c>
      <c r="AB10" s="9">
        <v>54</v>
      </c>
      <c r="AC10" s="1">
        <f t="shared" si="7"/>
        <v>297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37</v>
      </c>
      <c r="C11" s="1">
        <v>29.6</v>
      </c>
      <c r="D11" s="1"/>
      <c r="E11" s="1">
        <v>3.7</v>
      </c>
      <c r="F11" s="1">
        <v>25.9</v>
      </c>
      <c r="G11" s="6">
        <v>1</v>
      </c>
      <c r="H11" s="1">
        <v>180</v>
      </c>
      <c r="I11" s="1"/>
      <c r="J11" s="1">
        <v>3.7</v>
      </c>
      <c r="K11" s="1">
        <f t="shared" si="1"/>
        <v>0</v>
      </c>
      <c r="L11" s="1"/>
      <c r="M11" s="1"/>
      <c r="N11" s="1">
        <v>0</v>
      </c>
      <c r="O11" s="1">
        <v>0</v>
      </c>
      <c r="P11" s="1">
        <f t="shared" si="2"/>
        <v>0.74</v>
      </c>
      <c r="Q11" s="5"/>
      <c r="R11" s="5"/>
      <c r="S11" s="1"/>
      <c r="T11" s="1">
        <f t="shared" si="4"/>
        <v>35</v>
      </c>
      <c r="U11" s="1">
        <f t="shared" si="5"/>
        <v>35</v>
      </c>
      <c r="V11" s="1">
        <v>1.48</v>
      </c>
      <c r="W11" s="1">
        <v>0</v>
      </c>
      <c r="X11" s="1">
        <v>0</v>
      </c>
      <c r="Y11" s="16" t="s">
        <v>39</v>
      </c>
      <c r="Z11" s="1">
        <f t="shared" si="6"/>
        <v>0</v>
      </c>
      <c r="AA11" s="6">
        <v>3.7</v>
      </c>
      <c r="AB11" s="9">
        <f t="shared" ref="AB11:AB49" si="8">Q11/AA11</f>
        <v>0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32</v>
      </c>
      <c r="C12" s="1">
        <v>195</v>
      </c>
      <c r="D12" s="1"/>
      <c r="E12" s="1">
        <v>161</v>
      </c>
      <c r="F12" s="1">
        <v>14</v>
      </c>
      <c r="G12" s="6">
        <v>0.25</v>
      </c>
      <c r="H12" s="1">
        <v>180</v>
      </c>
      <c r="I12" s="1"/>
      <c r="J12" s="1">
        <v>175</v>
      </c>
      <c r="K12" s="1">
        <f t="shared" si="1"/>
        <v>-14</v>
      </c>
      <c r="L12" s="1"/>
      <c r="M12" s="1"/>
      <c r="N12" s="1">
        <v>0</v>
      </c>
      <c r="O12" s="1">
        <v>0</v>
      </c>
      <c r="P12" s="1">
        <f t="shared" si="2"/>
        <v>32.200000000000003</v>
      </c>
      <c r="Q12" s="5">
        <f>10*P12-O12-N12-F12</f>
        <v>308</v>
      </c>
      <c r="R12" s="5"/>
      <c r="S12" s="1"/>
      <c r="T12" s="1">
        <f t="shared" si="4"/>
        <v>10</v>
      </c>
      <c r="U12" s="1">
        <f t="shared" si="5"/>
        <v>0.43478260869565216</v>
      </c>
      <c r="V12" s="1">
        <v>8.1999999999999993</v>
      </c>
      <c r="W12" s="1">
        <v>27.4</v>
      </c>
      <c r="X12" s="1">
        <v>14.33333333333333</v>
      </c>
      <c r="Y12" s="1"/>
      <c r="Z12" s="1">
        <f t="shared" si="6"/>
        <v>77</v>
      </c>
      <c r="AA12" s="6">
        <v>12</v>
      </c>
      <c r="AB12" s="9">
        <v>53</v>
      </c>
      <c r="AC12" s="1">
        <f t="shared" si="7"/>
        <v>159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39</v>
      </c>
      <c r="D13" s="1"/>
      <c r="E13" s="1"/>
      <c r="F13" s="1">
        <v>39</v>
      </c>
      <c r="G13" s="6">
        <v>1</v>
      </c>
      <c r="H13" s="1">
        <v>180</v>
      </c>
      <c r="I13" s="1"/>
      <c r="J13" s="1"/>
      <c r="K13" s="1">
        <f t="shared" si="1"/>
        <v>0</v>
      </c>
      <c r="L13" s="1"/>
      <c r="M13" s="1"/>
      <c r="N13" s="1">
        <v>0</v>
      </c>
      <c r="O13" s="1">
        <v>0</v>
      </c>
      <c r="P13" s="1">
        <f t="shared" si="2"/>
        <v>0</v>
      </c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6" t="s">
        <v>39</v>
      </c>
      <c r="Z13" s="1">
        <f t="shared" si="6"/>
        <v>0</v>
      </c>
      <c r="AA13" s="6">
        <v>3</v>
      </c>
      <c r="AB13" s="9">
        <f t="shared" si="8"/>
        <v>0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32</v>
      </c>
      <c r="C14" s="1">
        <v>288</v>
      </c>
      <c r="D14" s="1"/>
      <c r="E14" s="1">
        <v>219</v>
      </c>
      <c r="F14" s="1">
        <v>-7</v>
      </c>
      <c r="G14" s="6">
        <v>0.25</v>
      </c>
      <c r="H14" s="1">
        <v>180</v>
      </c>
      <c r="I14" s="1"/>
      <c r="J14" s="1">
        <v>227</v>
      </c>
      <c r="K14" s="1">
        <f t="shared" si="1"/>
        <v>-8</v>
      </c>
      <c r="L14" s="1"/>
      <c r="M14" s="1"/>
      <c r="N14" s="1">
        <v>324</v>
      </c>
      <c r="O14" s="1">
        <v>192</v>
      </c>
      <c r="P14" s="1">
        <f t="shared" si="2"/>
        <v>43.8</v>
      </c>
      <c r="Q14" s="5">
        <f>14*P14-O14-N14-F14</f>
        <v>104.19999999999993</v>
      </c>
      <c r="R14" s="5"/>
      <c r="S14" s="1"/>
      <c r="T14" s="1">
        <f t="shared" si="4"/>
        <v>14</v>
      </c>
      <c r="U14" s="1">
        <f t="shared" si="5"/>
        <v>11.621004566210047</v>
      </c>
      <c r="V14" s="1">
        <v>59.4</v>
      </c>
      <c r="W14" s="1">
        <v>42.2</v>
      </c>
      <c r="X14" s="1">
        <v>41.666666666666657</v>
      </c>
      <c r="Y14" s="1"/>
      <c r="Z14" s="1">
        <f t="shared" si="6"/>
        <v>26.049999999999983</v>
      </c>
      <c r="AA14" s="6">
        <v>12</v>
      </c>
      <c r="AB14" s="9">
        <v>9</v>
      </c>
      <c r="AC14" s="1">
        <f t="shared" si="7"/>
        <v>27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37</v>
      </c>
      <c r="C15" s="1">
        <v>21</v>
      </c>
      <c r="D15" s="1"/>
      <c r="E15" s="1"/>
      <c r="F15" s="1">
        <v>21</v>
      </c>
      <c r="G15" s="6">
        <v>1</v>
      </c>
      <c r="H15" s="1">
        <v>180</v>
      </c>
      <c r="I15" s="1"/>
      <c r="J15" s="1"/>
      <c r="K15" s="1">
        <f t="shared" si="1"/>
        <v>0</v>
      </c>
      <c r="L15" s="1"/>
      <c r="M15" s="1"/>
      <c r="N15" s="1">
        <v>0</v>
      </c>
      <c r="O15" s="1">
        <v>0</v>
      </c>
      <c r="P15" s="1">
        <f t="shared" si="2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6" t="s">
        <v>39</v>
      </c>
      <c r="Z15" s="1">
        <f t="shared" si="6"/>
        <v>0</v>
      </c>
      <c r="AA15" s="6">
        <v>3</v>
      </c>
      <c r="AB15" s="9">
        <f t="shared" si="8"/>
        <v>0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1.8</v>
      </c>
      <c r="D16" s="1">
        <v>3.7</v>
      </c>
      <c r="E16" s="1">
        <v>3.7</v>
      </c>
      <c r="F16" s="1"/>
      <c r="G16" s="6">
        <v>0</v>
      </c>
      <c r="H16" s="1">
        <v>180</v>
      </c>
      <c r="I16" s="1"/>
      <c r="J16" s="1">
        <v>3.7</v>
      </c>
      <c r="K16" s="1">
        <f t="shared" si="1"/>
        <v>0</v>
      </c>
      <c r="L16" s="1"/>
      <c r="M16" s="1"/>
      <c r="N16" s="1">
        <v>0</v>
      </c>
      <c r="O16" s="1">
        <v>0</v>
      </c>
      <c r="P16" s="1">
        <f t="shared" si="2"/>
        <v>0.74</v>
      </c>
      <c r="Q16" s="5"/>
      <c r="R16" s="5"/>
      <c r="S16" s="1"/>
      <c r="T16" s="1">
        <f t="shared" si="4"/>
        <v>0</v>
      </c>
      <c r="U16" s="1">
        <f t="shared" si="5"/>
        <v>0</v>
      </c>
      <c r="V16" s="1">
        <v>9.36</v>
      </c>
      <c r="W16" s="1">
        <v>16.559999999999999</v>
      </c>
      <c r="X16" s="1">
        <v>0.6</v>
      </c>
      <c r="Y16" s="1"/>
      <c r="Z16" s="1">
        <f t="shared" si="6"/>
        <v>0</v>
      </c>
      <c r="AA16" s="6">
        <v>0</v>
      </c>
      <c r="AB16" s="9"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37</v>
      </c>
      <c r="C17" s="1">
        <v>188.7</v>
      </c>
      <c r="D17" s="1">
        <v>7</v>
      </c>
      <c r="E17" s="1">
        <v>144</v>
      </c>
      <c r="F17" s="1"/>
      <c r="G17" s="6">
        <v>1</v>
      </c>
      <c r="H17" s="1">
        <v>180</v>
      </c>
      <c r="I17" s="1"/>
      <c r="J17" s="1">
        <v>140.4</v>
      </c>
      <c r="K17" s="1">
        <f t="shared" si="1"/>
        <v>3.5999999999999943</v>
      </c>
      <c r="L17" s="1"/>
      <c r="M17" s="1"/>
      <c r="N17" s="1">
        <v>177.6</v>
      </c>
      <c r="O17" s="1">
        <v>99.9</v>
      </c>
      <c r="P17" s="1">
        <f t="shared" si="2"/>
        <v>28.8</v>
      </c>
      <c r="Q17" s="5">
        <f t="shared" ref="Q17:Q18" si="9">14*P17-O17-N17-F17</f>
        <v>125.69999999999996</v>
      </c>
      <c r="R17" s="5"/>
      <c r="S17" s="1"/>
      <c r="T17" s="1">
        <f t="shared" si="4"/>
        <v>13.999999999999996</v>
      </c>
      <c r="U17" s="1">
        <f t="shared" si="5"/>
        <v>9.6354166666666661</v>
      </c>
      <c r="V17" s="1">
        <v>33.28</v>
      </c>
      <c r="W17" s="1">
        <v>13.32</v>
      </c>
      <c r="X17" s="1">
        <v>30.86666666666666</v>
      </c>
      <c r="Y17" s="1"/>
      <c r="Z17" s="1">
        <f t="shared" si="6"/>
        <v>125.69999999999996</v>
      </c>
      <c r="AA17" s="6">
        <v>3.7</v>
      </c>
      <c r="AB17" s="9">
        <v>34</v>
      </c>
      <c r="AC17" s="1">
        <f t="shared" si="7"/>
        <v>125.80000000000001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37</v>
      </c>
      <c r="C18" s="1">
        <v>149.4</v>
      </c>
      <c r="D18" s="1">
        <v>1.8</v>
      </c>
      <c r="E18" s="1">
        <v>65.400000000000006</v>
      </c>
      <c r="F18" s="1">
        <v>75.099999999999994</v>
      </c>
      <c r="G18" s="6">
        <v>1</v>
      </c>
      <c r="H18" s="1">
        <v>180</v>
      </c>
      <c r="I18" s="1"/>
      <c r="J18" s="1">
        <v>70.8</v>
      </c>
      <c r="K18" s="1">
        <f t="shared" si="1"/>
        <v>-5.3999999999999915</v>
      </c>
      <c r="L18" s="1"/>
      <c r="M18" s="1"/>
      <c r="N18" s="1">
        <v>0</v>
      </c>
      <c r="O18" s="1">
        <v>0</v>
      </c>
      <c r="P18" s="1">
        <f t="shared" si="2"/>
        <v>13.080000000000002</v>
      </c>
      <c r="Q18" s="5">
        <f t="shared" si="9"/>
        <v>108.02000000000004</v>
      </c>
      <c r="R18" s="5"/>
      <c r="S18" s="1"/>
      <c r="T18" s="1">
        <f t="shared" si="4"/>
        <v>14</v>
      </c>
      <c r="U18" s="1">
        <f t="shared" si="5"/>
        <v>5.7415902140672772</v>
      </c>
      <c r="V18" s="1">
        <v>0</v>
      </c>
      <c r="W18" s="1">
        <v>16.559999999999999</v>
      </c>
      <c r="X18" s="1">
        <v>0.6</v>
      </c>
      <c r="Y18" s="1"/>
      <c r="Z18" s="1">
        <f t="shared" si="6"/>
        <v>108.02000000000004</v>
      </c>
      <c r="AA18" s="6">
        <v>1.8</v>
      </c>
      <c r="AB18" s="9">
        <v>60</v>
      </c>
      <c r="AC18" s="1">
        <f t="shared" si="7"/>
        <v>108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32</v>
      </c>
      <c r="C19" s="1">
        <v>1320</v>
      </c>
      <c r="D19" s="1"/>
      <c r="E19" s="1">
        <v>954</v>
      </c>
      <c r="F19" s="1">
        <v>10</v>
      </c>
      <c r="G19" s="6">
        <v>0.25</v>
      </c>
      <c r="H19" s="1">
        <v>180</v>
      </c>
      <c r="I19" s="1"/>
      <c r="J19" s="1">
        <v>954</v>
      </c>
      <c r="K19" s="1">
        <f t="shared" si="1"/>
        <v>0</v>
      </c>
      <c r="L19" s="1"/>
      <c r="M19" s="1"/>
      <c r="N19" s="1">
        <v>0</v>
      </c>
      <c r="O19" s="1">
        <v>0</v>
      </c>
      <c r="P19" s="1">
        <f t="shared" si="2"/>
        <v>190.8</v>
      </c>
      <c r="Q19" s="5">
        <f>10*P19-O19-N19-F19</f>
        <v>1898</v>
      </c>
      <c r="R19" s="5"/>
      <c r="S19" s="1"/>
      <c r="T19" s="1">
        <f t="shared" si="4"/>
        <v>10</v>
      </c>
      <c r="U19" s="1">
        <f t="shared" si="5"/>
        <v>5.2410901467505239E-2</v>
      </c>
      <c r="V19" s="1">
        <v>21</v>
      </c>
      <c r="W19" s="1">
        <v>164.4</v>
      </c>
      <c r="X19" s="1">
        <v>59.333333333333343</v>
      </c>
      <c r="Y19" s="1"/>
      <c r="Z19" s="1">
        <f t="shared" si="6"/>
        <v>474.5</v>
      </c>
      <c r="AA19" s="6">
        <v>6</v>
      </c>
      <c r="AB19" s="9">
        <v>316</v>
      </c>
      <c r="AC19" s="1">
        <f t="shared" si="7"/>
        <v>474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32</v>
      </c>
      <c r="C20" s="1">
        <v>53</v>
      </c>
      <c r="D20" s="1"/>
      <c r="E20" s="1"/>
      <c r="F20" s="1"/>
      <c r="G20" s="6">
        <v>0.25</v>
      </c>
      <c r="H20" s="1">
        <v>180</v>
      </c>
      <c r="I20" s="1"/>
      <c r="J20" s="1">
        <v>6</v>
      </c>
      <c r="K20" s="1">
        <f t="shared" si="1"/>
        <v>-6</v>
      </c>
      <c r="L20" s="1"/>
      <c r="M20" s="1"/>
      <c r="N20" s="1">
        <v>360</v>
      </c>
      <c r="O20" s="1">
        <v>300</v>
      </c>
      <c r="P20" s="1">
        <f t="shared" si="2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75.400000000000006</v>
      </c>
      <c r="W20" s="1">
        <v>39.799999999999997</v>
      </c>
      <c r="X20" s="1">
        <v>47.333333333333343</v>
      </c>
      <c r="Y20" s="1"/>
      <c r="Z20" s="1">
        <f t="shared" si="6"/>
        <v>0</v>
      </c>
      <c r="AA20" s="6">
        <v>6</v>
      </c>
      <c r="AB20" s="9">
        <f t="shared" si="8"/>
        <v>0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37</v>
      </c>
      <c r="C21" s="1">
        <v>552</v>
      </c>
      <c r="D21" s="1"/>
      <c r="E21" s="1">
        <v>328</v>
      </c>
      <c r="F21" s="1">
        <v>168</v>
      </c>
      <c r="G21" s="6">
        <v>1</v>
      </c>
      <c r="H21" s="1">
        <v>180</v>
      </c>
      <c r="I21" s="1"/>
      <c r="J21" s="1">
        <v>321</v>
      </c>
      <c r="K21" s="1">
        <f t="shared" si="1"/>
        <v>7</v>
      </c>
      <c r="L21" s="1"/>
      <c r="M21" s="1"/>
      <c r="N21" s="1">
        <v>0</v>
      </c>
      <c r="O21" s="1">
        <v>0</v>
      </c>
      <c r="P21" s="1">
        <f t="shared" si="2"/>
        <v>65.599999999999994</v>
      </c>
      <c r="Q21" s="5">
        <f>13*P21-O21-N21-F21</f>
        <v>684.8</v>
      </c>
      <c r="R21" s="5"/>
      <c r="S21" s="1"/>
      <c r="T21" s="1">
        <f t="shared" si="4"/>
        <v>13</v>
      </c>
      <c r="U21" s="1">
        <f t="shared" si="5"/>
        <v>2.5609756097560976</v>
      </c>
      <c r="V21" s="1">
        <v>29.4</v>
      </c>
      <c r="W21" s="1">
        <v>59.4</v>
      </c>
      <c r="X21" s="1">
        <v>10</v>
      </c>
      <c r="Y21" s="1"/>
      <c r="Z21" s="1">
        <f t="shared" si="6"/>
        <v>684.8</v>
      </c>
      <c r="AA21" s="6">
        <v>6</v>
      </c>
      <c r="AB21" s="9">
        <v>114</v>
      </c>
      <c r="AC21" s="1">
        <f t="shared" si="7"/>
        <v>684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32</v>
      </c>
      <c r="C22" s="1">
        <v>1198</v>
      </c>
      <c r="D22" s="1"/>
      <c r="E22" s="1">
        <v>667</v>
      </c>
      <c r="F22" s="1">
        <v>431</v>
      </c>
      <c r="G22" s="6">
        <v>0.25</v>
      </c>
      <c r="H22" s="1">
        <v>180</v>
      </c>
      <c r="I22" s="1"/>
      <c r="J22" s="1">
        <v>677</v>
      </c>
      <c r="K22" s="1">
        <f t="shared" si="1"/>
        <v>-10</v>
      </c>
      <c r="L22" s="1"/>
      <c r="M22" s="1"/>
      <c r="N22" s="1">
        <v>0</v>
      </c>
      <c r="O22" s="1">
        <v>0</v>
      </c>
      <c r="P22" s="1">
        <f t="shared" si="2"/>
        <v>133.4</v>
      </c>
      <c r="Q22" s="5">
        <f>13*P22-O22-N22-F22</f>
        <v>1303.2</v>
      </c>
      <c r="R22" s="5"/>
      <c r="S22" s="1"/>
      <c r="T22" s="1">
        <f t="shared" si="4"/>
        <v>13</v>
      </c>
      <c r="U22" s="1">
        <f t="shared" si="5"/>
        <v>3.2308845577211391</v>
      </c>
      <c r="V22" s="1">
        <v>59.6</v>
      </c>
      <c r="W22" s="1">
        <v>140.80000000000001</v>
      </c>
      <c r="X22" s="1">
        <v>40</v>
      </c>
      <c r="Y22" s="1"/>
      <c r="Z22" s="1">
        <f t="shared" si="6"/>
        <v>325.8</v>
      </c>
      <c r="AA22" s="6">
        <v>12</v>
      </c>
      <c r="AB22" s="9">
        <v>108</v>
      </c>
      <c r="AC22" s="1">
        <f t="shared" si="7"/>
        <v>324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32</v>
      </c>
      <c r="C23" s="1">
        <v>427</v>
      </c>
      <c r="D23" s="1"/>
      <c r="E23" s="1">
        <v>296</v>
      </c>
      <c r="F23" s="1">
        <v>-4</v>
      </c>
      <c r="G23" s="6">
        <v>0.25</v>
      </c>
      <c r="H23" s="1">
        <v>180</v>
      </c>
      <c r="I23" s="1"/>
      <c r="J23" s="1">
        <v>329</v>
      </c>
      <c r="K23" s="1">
        <f t="shared" si="1"/>
        <v>-33</v>
      </c>
      <c r="L23" s="1"/>
      <c r="M23" s="1"/>
      <c r="N23" s="1">
        <v>792</v>
      </c>
      <c r="O23" s="1">
        <v>600</v>
      </c>
      <c r="P23" s="1">
        <f t="shared" si="2"/>
        <v>59.2</v>
      </c>
      <c r="Q23" s="5"/>
      <c r="R23" s="5"/>
      <c r="S23" s="1"/>
      <c r="T23" s="1">
        <f t="shared" si="4"/>
        <v>23.445945945945944</v>
      </c>
      <c r="U23" s="1">
        <f t="shared" si="5"/>
        <v>23.445945945945944</v>
      </c>
      <c r="V23" s="1">
        <v>154</v>
      </c>
      <c r="W23" s="1">
        <v>119.6</v>
      </c>
      <c r="X23" s="1">
        <v>148.66666666666671</v>
      </c>
      <c r="Y23" s="1"/>
      <c r="Z23" s="1">
        <f t="shared" si="6"/>
        <v>0</v>
      </c>
      <c r="AA23" s="6">
        <v>12</v>
      </c>
      <c r="AB23" s="9">
        <f t="shared" si="8"/>
        <v>0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32</v>
      </c>
      <c r="C24" s="1">
        <v>36</v>
      </c>
      <c r="D24" s="1"/>
      <c r="E24" s="1">
        <v>33</v>
      </c>
      <c r="F24" s="1"/>
      <c r="G24" s="6">
        <v>0.25</v>
      </c>
      <c r="H24" s="1">
        <v>180</v>
      </c>
      <c r="I24" s="1"/>
      <c r="J24" s="1">
        <v>33</v>
      </c>
      <c r="K24" s="1">
        <f t="shared" si="1"/>
        <v>0</v>
      </c>
      <c r="L24" s="1"/>
      <c r="M24" s="1"/>
      <c r="N24" s="1">
        <v>0</v>
      </c>
      <c r="O24" s="1">
        <v>0</v>
      </c>
      <c r="P24" s="1">
        <f t="shared" si="2"/>
        <v>6.6</v>
      </c>
      <c r="Q24" s="5">
        <f>10*P24-O24-N24-F24</f>
        <v>66</v>
      </c>
      <c r="R24" s="5"/>
      <c r="S24" s="1"/>
      <c r="T24" s="1">
        <f t="shared" si="4"/>
        <v>10</v>
      </c>
      <c r="U24" s="1">
        <f t="shared" si="5"/>
        <v>0</v>
      </c>
      <c r="V24" s="1">
        <v>0.6</v>
      </c>
      <c r="W24" s="1">
        <v>2.4</v>
      </c>
      <c r="X24" s="1">
        <v>0</v>
      </c>
      <c r="Y24" s="1" t="s">
        <v>53</v>
      </c>
      <c r="Z24" s="1">
        <f t="shared" si="6"/>
        <v>16.5</v>
      </c>
      <c r="AA24" s="6">
        <v>12</v>
      </c>
      <c r="AB24" s="9">
        <v>6</v>
      </c>
      <c r="AC24" s="1">
        <f t="shared" si="7"/>
        <v>18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54</v>
      </c>
      <c r="B25" s="15" t="s">
        <v>37</v>
      </c>
      <c r="C25" s="15"/>
      <c r="D25" s="15">
        <v>6</v>
      </c>
      <c r="E25" s="15">
        <v>6</v>
      </c>
      <c r="F25" s="15"/>
      <c r="G25" s="6">
        <v>0</v>
      </c>
      <c r="H25" s="1" t="e">
        <v>#N/A</v>
      </c>
      <c r="I25" s="1"/>
      <c r="J25" s="1">
        <v>6</v>
      </c>
      <c r="K25" s="1">
        <f t="shared" si="1"/>
        <v>0</v>
      </c>
      <c r="L25" s="1"/>
      <c r="M25" s="1"/>
      <c r="N25" s="1"/>
      <c r="O25" s="1"/>
      <c r="P25" s="1">
        <f t="shared" si="2"/>
        <v>1.2</v>
      </c>
      <c r="Q25" s="5"/>
      <c r="R25" s="5"/>
      <c r="S25" s="1"/>
      <c r="T25" s="1">
        <f t="shared" si="4"/>
        <v>0</v>
      </c>
      <c r="U25" s="1">
        <f t="shared" si="5"/>
        <v>0</v>
      </c>
      <c r="V25" s="1">
        <v>0</v>
      </c>
      <c r="W25" s="1">
        <v>0</v>
      </c>
      <c r="X25" s="1">
        <v>0</v>
      </c>
      <c r="Y25" s="15" t="s">
        <v>79</v>
      </c>
      <c r="Z25" s="1">
        <f t="shared" si="6"/>
        <v>0</v>
      </c>
      <c r="AA25" s="6">
        <v>0</v>
      </c>
      <c r="AB25" s="9">
        <v>0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32</v>
      </c>
      <c r="C26" s="1">
        <v>3</v>
      </c>
      <c r="D26" s="1"/>
      <c r="E26" s="1">
        <v>1</v>
      </c>
      <c r="F26" s="1">
        <v>2</v>
      </c>
      <c r="G26" s="6">
        <v>0</v>
      </c>
      <c r="H26" s="1">
        <v>180</v>
      </c>
      <c r="I26" s="1"/>
      <c r="J26" s="1"/>
      <c r="K26" s="1">
        <f t="shared" si="1"/>
        <v>1</v>
      </c>
      <c r="L26" s="1"/>
      <c r="M26" s="1"/>
      <c r="N26" s="1">
        <v>0</v>
      </c>
      <c r="O26" s="1">
        <v>0</v>
      </c>
      <c r="P26" s="1">
        <f t="shared" si="2"/>
        <v>0.2</v>
      </c>
      <c r="Q26" s="5"/>
      <c r="R26" s="5"/>
      <c r="S26" s="1"/>
      <c r="T26" s="1">
        <f t="shared" si="4"/>
        <v>10</v>
      </c>
      <c r="U26" s="1">
        <f t="shared" si="5"/>
        <v>10</v>
      </c>
      <c r="V26" s="1">
        <v>0</v>
      </c>
      <c r="W26" s="1">
        <v>0</v>
      </c>
      <c r="X26" s="1">
        <v>0</v>
      </c>
      <c r="Y26" s="1"/>
      <c r="Z26" s="1">
        <f t="shared" si="6"/>
        <v>0</v>
      </c>
      <c r="AA26" s="6">
        <v>0</v>
      </c>
      <c r="AB26" s="9">
        <v>0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32</v>
      </c>
      <c r="C27" s="1">
        <v>504</v>
      </c>
      <c r="D27" s="1"/>
      <c r="E27" s="1">
        <v>298</v>
      </c>
      <c r="F27" s="1">
        <v>78</v>
      </c>
      <c r="G27" s="6">
        <v>0.75</v>
      </c>
      <c r="H27" s="1">
        <v>180</v>
      </c>
      <c r="I27" s="1"/>
      <c r="J27" s="1">
        <v>310</v>
      </c>
      <c r="K27" s="1">
        <f t="shared" si="1"/>
        <v>-12</v>
      </c>
      <c r="L27" s="1"/>
      <c r="M27" s="1"/>
      <c r="N27" s="1">
        <v>216</v>
      </c>
      <c r="O27" s="1">
        <v>96</v>
      </c>
      <c r="P27" s="1">
        <f t="shared" si="2"/>
        <v>59.6</v>
      </c>
      <c r="Q27" s="5">
        <f>14*P27-O27-N27-F27</f>
        <v>444.4</v>
      </c>
      <c r="R27" s="5"/>
      <c r="S27" s="1"/>
      <c r="T27" s="1">
        <f t="shared" si="4"/>
        <v>14</v>
      </c>
      <c r="U27" s="1">
        <f t="shared" si="5"/>
        <v>6.5436241610738257</v>
      </c>
      <c r="V27" s="1">
        <v>26.6</v>
      </c>
      <c r="W27" s="1">
        <v>53.4</v>
      </c>
      <c r="X27" s="1">
        <v>18.666666666666671</v>
      </c>
      <c r="Y27" s="1"/>
      <c r="Z27" s="1">
        <f t="shared" si="6"/>
        <v>333.29999999999995</v>
      </c>
      <c r="AA27" s="6">
        <v>8</v>
      </c>
      <c r="AB27" s="9">
        <v>55</v>
      </c>
      <c r="AC27" s="1">
        <f t="shared" si="7"/>
        <v>330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32</v>
      </c>
      <c r="C28" s="1">
        <v>104</v>
      </c>
      <c r="D28" s="1"/>
      <c r="E28" s="1">
        <v>3</v>
      </c>
      <c r="F28" s="1"/>
      <c r="G28" s="6">
        <v>0.9</v>
      </c>
      <c r="H28" s="1">
        <v>180</v>
      </c>
      <c r="I28" s="1"/>
      <c r="J28" s="1">
        <v>34</v>
      </c>
      <c r="K28" s="1">
        <f t="shared" si="1"/>
        <v>-31</v>
      </c>
      <c r="L28" s="1"/>
      <c r="M28" s="1"/>
      <c r="N28" s="1">
        <v>448</v>
      </c>
      <c r="O28" s="1">
        <v>296</v>
      </c>
      <c r="P28" s="1">
        <f t="shared" si="2"/>
        <v>0.6</v>
      </c>
      <c r="Q28" s="5"/>
      <c r="R28" s="5"/>
      <c r="S28" s="1"/>
      <c r="T28" s="1">
        <f t="shared" si="4"/>
        <v>1240</v>
      </c>
      <c r="U28" s="1">
        <f t="shared" si="5"/>
        <v>1240</v>
      </c>
      <c r="V28" s="1">
        <v>89.6</v>
      </c>
      <c r="W28" s="1">
        <v>0</v>
      </c>
      <c r="X28" s="1">
        <v>43.666666666666657</v>
      </c>
      <c r="Y28" s="1"/>
      <c r="Z28" s="1">
        <f t="shared" si="6"/>
        <v>0</v>
      </c>
      <c r="AA28" s="6">
        <v>8</v>
      </c>
      <c r="AB28" s="9">
        <f t="shared" si="8"/>
        <v>0</v>
      </c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32</v>
      </c>
      <c r="C29" s="1">
        <v>748</v>
      </c>
      <c r="D29" s="1"/>
      <c r="E29" s="1">
        <v>571</v>
      </c>
      <c r="F29" s="1">
        <v>-5</v>
      </c>
      <c r="G29" s="6">
        <v>0.9</v>
      </c>
      <c r="H29" s="1">
        <v>180</v>
      </c>
      <c r="I29" s="1"/>
      <c r="J29" s="1">
        <v>641</v>
      </c>
      <c r="K29" s="1">
        <f t="shared" si="1"/>
        <v>-70</v>
      </c>
      <c r="L29" s="1"/>
      <c r="M29" s="1"/>
      <c r="N29" s="1">
        <v>1200</v>
      </c>
      <c r="O29" s="1">
        <v>800</v>
      </c>
      <c r="P29" s="1">
        <f t="shared" si="2"/>
        <v>114.2</v>
      </c>
      <c r="Q29" s="5"/>
      <c r="R29" s="5"/>
      <c r="S29" s="1"/>
      <c r="T29" s="1">
        <f t="shared" si="4"/>
        <v>17.469352014010507</v>
      </c>
      <c r="U29" s="1">
        <f t="shared" si="5"/>
        <v>17.469352014010507</v>
      </c>
      <c r="V29" s="1">
        <v>223.4</v>
      </c>
      <c r="W29" s="1">
        <v>132.80000000000001</v>
      </c>
      <c r="X29" s="1">
        <v>125</v>
      </c>
      <c r="Y29" s="1"/>
      <c r="Z29" s="1">
        <f t="shared" si="6"/>
        <v>0</v>
      </c>
      <c r="AA29" s="6">
        <v>8</v>
      </c>
      <c r="AB29" s="9">
        <f t="shared" si="8"/>
        <v>0</v>
      </c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32</v>
      </c>
      <c r="C30" s="1">
        <v>213</v>
      </c>
      <c r="D30" s="1">
        <v>12</v>
      </c>
      <c r="E30" s="1">
        <v>148</v>
      </c>
      <c r="F30" s="1">
        <v>9</v>
      </c>
      <c r="G30" s="6">
        <v>0.43</v>
      </c>
      <c r="H30" s="1">
        <v>180</v>
      </c>
      <c r="I30" s="1"/>
      <c r="J30" s="1">
        <v>192</v>
      </c>
      <c r="K30" s="1">
        <f t="shared" si="1"/>
        <v>-44</v>
      </c>
      <c r="L30" s="1"/>
      <c r="M30" s="1"/>
      <c r="N30" s="1">
        <v>336</v>
      </c>
      <c r="O30" s="1">
        <v>192</v>
      </c>
      <c r="P30" s="1">
        <f t="shared" si="2"/>
        <v>29.6</v>
      </c>
      <c r="Q30" s="5"/>
      <c r="R30" s="5"/>
      <c r="S30" s="1"/>
      <c r="T30" s="1">
        <f t="shared" si="4"/>
        <v>18.141891891891891</v>
      </c>
      <c r="U30" s="1">
        <f t="shared" si="5"/>
        <v>18.141891891891891</v>
      </c>
      <c r="V30" s="1">
        <v>66.599999999999994</v>
      </c>
      <c r="W30" s="1">
        <v>0</v>
      </c>
      <c r="X30" s="1">
        <v>52.333333333333343</v>
      </c>
      <c r="Y30" s="1"/>
      <c r="Z30" s="1">
        <f t="shared" si="6"/>
        <v>0</v>
      </c>
      <c r="AA30" s="6">
        <v>16</v>
      </c>
      <c r="AB30" s="9">
        <f t="shared" si="8"/>
        <v>0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37</v>
      </c>
      <c r="C31" s="1">
        <v>2120</v>
      </c>
      <c r="D31" s="1"/>
      <c r="E31" s="1">
        <v>1735</v>
      </c>
      <c r="F31" s="1">
        <v>55</v>
      </c>
      <c r="G31" s="6">
        <v>1</v>
      </c>
      <c r="H31" s="1">
        <v>180</v>
      </c>
      <c r="I31" s="1"/>
      <c r="J31" s="1">
        <v>1775</v>
      </c>
      <c r="K31" s="1">
        <f t="shared" si="1"/>
        <v>-40</v>
      </c>
      <c r="L31" s="1"/>
      <c r="M31" s="1"/>
      <c r="N31" s="1">
        <v>2300</v>
      </c>
      <c r="O31" s="1">
        <v>1400</v>
      </c>
      <c r="P31" s="1">
        <f t="shared" si="2"/>
        <v>347</v>
      </c>
      <c r="Q31" s="5">
        <f t="shared" ref="Q31:Q32" si="10">14*P31-O31-N31-F31</f>
        <v>1103</v>
      </c>
      <c r="R31" s="5"/>
      <c r="S31" s="1"/>
      <c r="T31" s="1">
        <f t="shared" si="4"/>
        <v>14</v>
      </c>
      <c r="U31" s="1">
        <f t="shared" si="5"/>
        <v>10.821325648414986</v>
      </c>
      <c r="V31" s="1">
        <v>343</v>
      </c>
      <c r="W31" s="1">
        <v>209</v>
      </c>
      <c r="X31" s="1">
        <v>450</v>
      </c>
      <c r="Y31" s="1"/>
      <c r="Z31" s="1">
        <f t="shared" si="6"/>
        <v>1103</v>
      </c>
      <c r="AA31" s="6">
        <v>5</v>
      </c>
      <c r="AB31" s="9">
        <v>220</v>
      </c>
      <c r="AC31" s="1">
        <f t="shared" si="7"/>
        <v>1100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32</v>
      </c>
      <c r="C32" s="1">
        <v>2458</v>
      </c>
      <c r="D32" s="1"/>
      <c r="E32" s="1">
        <v>1735</v>
      </c>
      <c r="F32" s="1">
        <v>351</v>
      </c>
      <c r="G32" s="6">
        <v>0.9</v>
      </c>
      <c r="H32" s="1">
        <v>180</v>
      </c>
      <c r="I32" s="1"/>
      <c r="J32" s="1">
        <v>1595</v>
      </c>
      <c r="K32" s="1">
        <f t="shared" si="1"/>
        <v>140</v>
      </c>
      <c r="L32" s="1"/>
      <c r="M32" s="1"/>
      <c r="N32" s="1">
        <v>1800</v>
      </c>
      <c r="O32" s="1">
        <v>1400</v>
      </c>
      <c r="P32" s="1">
        <f t="shared" si="2"/>
        <v>347</v>
      </c>
      <c r="Q32" s="5">
        <f t="shared" si="10"/>
        <v>1307</v>
      </c>
      <c r="R32" s="5"/>
      <c r="S32" s="1"/>
      <c r="T32" s="1">
        <f t="shared" si="4"/>
        <v>14</v>
      </c>
      <c r="U32" s="1">
        <f t="shared" si="5"/>
        <v>10.23342939481268</v>
      </c>
      <c r="V32" s="1">
        <v>393.6</v>
      </c>
      <c r="W32" s="1">
        <v>311.39999999999998</v>
      </c>
      <c r="X32" s="1">
        <v>234</v>
      </c>
      <c r="Y32" s="1"/>
      <c r="Z32" s="1">
        <f t="shared" si="6"/>
        <v>1176.3</v>
      </c>
      <c r="AA32" s="6">
        <v>8</v>
      </c>
      <c r="AB32" s="9">
        <v>163</v>
      </c>
      <c r="AC32" s="1">
        <f t="shared" si="7"/>
        <v>1173.6000000000001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32</v>
      </c>
      <c r="C33" s="1">
        <v>234</v>
      </c>
      <c r="D33" s="1"/>
      <c r="E33" s="1">
        <v>188</v>
      </c>
      <c r="F33" s="1">
        <v>-46</v>
      </c>
      <c r="G33" s="6">
        <v>0.43</v>
      </c>
      <c r="H33" s="1">
        <v>180</v>
      </c>
      <c r="I33" s="1"/>
      <c r="J33" s="1">
        <v>185</v>
      </c>
      <c r="K33" s="1">
        <f t="shared" si="1"/>
        <v>3</v>
      </c>
      <c r="L33" s="1"/>
      <c r="M33" s="1"/>
      <c r="N33" s="1">
        <v>336</v>
      </c>
      <c r="O33" s="1">
        <v>288</v>
      </c>
      <c r="P33" s="1">
        <f t="shared" si="2"/>
        <v>37.6</v>
      </c>
      <c r="Q33" s="5"/>
      <c r="R33" s="5"/>
      <c r="S33" s="1"/>
      <c r="T33" s="1">
        <f t="shared" si="4"/>
        <v>15.372340425531915</v>
      </c>
      <c r="U33" s="1">
        <f t="shared" si="5"/>
        <v>15.372340425531915</v>
      </c>
      <c r="V33" s="1">
        <v>74.8</v>
      </c>
      <c r="W33" s="1">
        <v>11.6</v>
      </c>
      <c r="X33" s="1">
        <v>76.666666666666671</v>
      </c>
      <c r="Y33" s="1"/>
      <c r="Z33" s="1">
        <f t="shared" si="6"/>
        <v>0</v>
      </c>
      <c r="AA33" s="6">
        <v>16</v>
      </c>
      <c r="AB33" s="9">
        <f t="shared" si="8"/>
        <v>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32</v>
      </c>
      <c r="C34" s="1">
        <v>1074</v>
      </c>
      <c r="D34" s="1"/>
      <c r="E34" s="1">
        <v>523</v>
      </c>
      <c r="F34" s="1">
        <v>388</v>
      </c>
      <c r="G34" s="6">
        <v>0.7</v>
      </c>
      <c r="H34" s="1">
        <v>180</v>
      </c>
      <c r="I34" s="1"/>
      <c r="J34" s="1">
        <v>519</v>
      </c>
      <c r="K34" s="1">
        <f t="shared" si="1"/>
        <v>4</v>
      </c>
      <c r="L34" s="1"/>
      <c r="M34" s="1"/>
      <c r="N34" s="1">
        <v>496</v>
      </c>
      <c r="O34" s="1">
        <v>400</v>
      </c>
      <c r="P34" s="1">
        <f t="shared" si="2"/>
        <v>104.6</v>
      </c>
      <c r="Q34" s="5">
        <f>14*P34-O34-N34-F34</f>
        <v>180.39999999999986</v>
      </c>
      <c r="R34" s="5"/>
      <c r="S34" s="1"/>
      <c r="T34" s="1">
        <f t="shared" si="4"/>
        <v>14</v>
      </c>
      <c r="U34" s="1">
        <f t="shared" si="5"/>
        <v>12.275334608030594</v>
      </c>
      <c r="V34" s="1">
        <v>130.80000000000001</v>
      </c>
      <c r="W34" s="1">
        <v>118.4</v>
      </c>
      <c r="X34" s="1">
        <v>36.333333333333343</v>
      </c>
      <c r="Y34" s="1"/>
      <c r="Z34" s="1">
        <f t="shared" si="6"/>
        <v>126.2799999999999</v>
      </c>
      <c r="AA34" s="6">
        <v>8</v>
      </c>
      <c r="AB34" s="9">
        <v>23</v>
      </c>
      <c r="AC34" s="1">
        <f t="shared" si="7"/>
        <v>128.79999999999998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32</v>
      </c>
      <c r="C35" s="1">
        <v>72</v>
      </c>
      <c r="D35" s="1"/>
      <c r="E35" s="1">
        <v>49</v>
      </c>
      <c r="F35" s="1">
        <v>2</v>
      </c>
      <c r="G35" s="6">
        <v>0.9</v>
      </c>
      <c r="H35" s="1">
        <v>180</v>
      </c>
      <c r="I35" s="1"/>
      <c r="J35" s="1">
        <v>57</v>
      </c>
      <c r="K35" s="1">
        <f t="shared" si="1"/>
        <v>-8</v>
      </c>
      <c r="L35" s="1"/>
      <c r="M35" s="1"/>
      <c r="N35" s="1">
        <v>120</v>
      </c>
      <c r="O35" s="1">
        <v>40</v>
      </c>
      <c r="P35" s="1">
        <f t="shared" si="2"/>
        <v>9.8000000000000007</v>
      </c>
      <c r="Q35" s="5"/>
      <c r="R35" s="5"/>
      <c r="S35" s="1"/>
      <c r="T35" s="1">
        <f t="shared" si="4"/>
        <v>16.530612244897959</v>
      </c>
      <c r="U35" s="1">
        <f t="shared" si="5"/>
        <v>16.530612244897959</v>
      </c>
      <c r="V35" s="1">
        <v>4.2</v>
      </c>
      <c r="W35" s="1">
        <v>9.1999999999999993</v>
      </c>
      <c r="X35" s="1">
        <v>2</v>
      </c>
      <c r="Y35" s="1"/>
      <c r="Z35" s="1">
        <f t="shared" si="6"/>
        <v>0</v>
      </c>
      <c r="AA35" s="6">
        <v>8</v>
      </c>
      <c r="AB35" s="9">
        <f t="shared" si="8"/>
        <v>0</v>
      </c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280</v>
      </c>
      <c r="D36" s="1"/>
      <c r="E36" s="1">
        <v>200</v>
      </c>
      <c r="F36" s="1">
        <v>24</v>
      </c>
      <c r="G36" s="6">
        <v>0.9</v>
      </c>
      <c r="H36" s="1">
        <v>180</v>
      </c>
      <c r="I36" s="1"/>
      <c r="J36" s="1">
        <v>198</v>
      </c>
      <c r="K36" s="1">
        <f t="shared" si="1"/>
        <v>2</v>
      </c>
      <c r="L36" s="1"/>
      <c r="M36" s="1"/>
      <c r="N36" s="1">
        <v>56</v>
      </c>
      <c r="O36" s="1">
        <v>40</v>
      </c>
      <c r="P36" s="1">
        <f t="shared" si="2"/>
        <v>40</v>
      </c>
      <c r="Q36" s="5">
        <f>13*P36-O36-N36-F36</f>
        <v>400</v>
      </c>
      <c r="R36" s="5"/>
      <c r="S36" s="1"/>
      <c r="T36" s="1">
        <f t="shared" si="4"/>
        <v>13</v>
      </c>
      <c r="U36" s="1">
        <f t="shared" si="5"/>
        <v>3</v>
      </c>
      <c r="V36" s="1">
        <v>11.4</v>
      </c>
      <c r="W36" s="1">
        <v>34.4</v>
      </c>
      <c r="X36" s="1">
        <v>7.666666666666667</v>
      </c>
      <c r="Y36" s="1"/>
      <c r="Z36" s="1">
        <f t="shared" si="6"/>
        <v>360</v>
      </c>
      <c r="AA36" s="6">
        <v>8</v>
      </c>
      <c r="AB36" s="9">
        <v>50</v>
      </c>
      <c r="AC36" s="1">
        <f t="shared" si="7"/>
        <v>360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37</v>
      </c>
      <c r="C37" s="1">
        <v>2140</v>
      </c>
      <c r="D37" s="1"/>
      <c r="E37" s="1">
        <v>1295</v>
      </c>
      <c r="F37" s="1">
        <v>510</v>
      </c>
      <c r="G37" s="6">
        <v>1</v>
      </c>
      <c r="H37" s="1">
        <v>180</v>
      </c>
      <c r="I37" s="1"/>
      <c r="J37" s="1">
        <v>1320</v>
      </c>
      <c r="K37" s="1">
        <f t="shared" si="1"/>
        <v>-25</v>
      </c>
      <c r="L37" s="1"/>
      <c r="M37" s="1"/>
      <c r="N37" s="1">
        <v>2600</v>
      </c>
      <c r="O37" s="1">
        <v>1000</v>
      </c>
      <c r="P37" s="1">
        <f t="shared" si="2"/>
        <v>259</v>
      </c>
      <c r="Q37" s="5"/>
      <c r="R37" s="5"/>
      <c r="S37" s="1"/>
      <c r="T37" s="1">
        <f t="shared" si="4"/>
        <v>15.868725868725869</v>
      </c>
      <c r="U37" s="1">
        <f t="shared" si="5"/>
        <v>15.868725868725869</v>
      </c>
      <c r="V37" s="1">
        <v>329</v>
      </c>
      <c r="W37" s="1">
        <v>246</v>
      </c>
      <c r="X37" s="1">
        <v>155</v>
      </c>
      <c r="Y37" s="1"/>
      <c r="Z37" s="1">
        <f t="shared" si="6"/>
        <v>0</v>
      </c>
      <c r="AA37" s="6">
        <v>5</v>
      </c>
      <c r="AB37" s="9">
        <f t="shared" si="8"/>
        <v>0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32</v>
      </c>
      <c r="C38" s="1">
        <v>700</v>
      </c>
      <c r="D38" s="1"/>
      <c r="E38" s="1">
        <v>344</v>
      </c>
      <c r="F38" s="1">
        <v>146</v>
      </c>
      <c r="G38" s="6">
        <v>1</v>
      </c>
      <c r="H38" s="1">
        <v>180</v>
      </c>
      <c r="I38" s="1"/>
      <c r="J38" s="1">
        <v>342</v>
      </c>
      <c r="K38" s="1">
        <f t="shared" si="1"/>
        <v>2</v>
      </c>
      <c r="L38" s="1"/>
      <c r="M38" s="1"/>
      <c r="N38" s="1">
        <v>140</v>
      </c>
      <c r="O38" s="1">
        <v>100</v>
      </c>
      <c r="P38" s="1">
        <f t="shared" si="2"/>
        <v>68.8</v>
      </c>
      <c r="Q38" s="5">
        <f>14*P38-O38-N38-F38</f>
        <v>577.19999999999993</v>
      </c>
      <c r="R38" s="5"/>
      <c r="S38" s="1"/>
      <c r="T38" s="1">
        <f t="shared" si="4"/>
        <v>14</v>
      </c>
      <c r="U38" s="1">
        <f t="shared" si="5"/>
        <v>5.6104651162790704</v>
      </c>
      <c r="V38" s="1">
        <v>64.8</v>
      </c>
      <c r="W38" s="1">
        <v>75.8</v>
      </c>
      <c r="X38" s="1">
        <v>25.666666666666671</v>
      </c>
      <c r="Y38" s="1"/>
      <c r="Z38" s="1">
        <f t="shared" si="6"/>
        <v>577.19999999999993</v>
      </c>
      <c r="AA38" s="6">
        <v>5</v>
      </c>
      <c r="AB38" s="9">
        <v>115</v>
      </c>
      <c r="AC38" s="1">
        <f t="shared" si="7"/>
        <v>575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32</v>
      </c>
      <c r="C39" s="1">
        <v>80</v>
      </c>
      <c r="D39" s="1"/>
      <c r="E39" s="1">
        <v>12</v>
      </c>
      <c r="F39" s="1">
        <v>68</v>
      </c>
      <c r="G39" s="6">
        <v>0.33</v>
      </c>
      <c r="H39" s="1">
        <v>365</v>
      </c>
      <c r="I39" s="1"/>
      <c r="J39" s="1">
        <v>12</v>
      </c>
      <c r="K39" s="1">
        <f t="shared" si="1"/>
        <v>0</v>
      </c>
      <c r="L39" s="1"/>
      <c r="M39" s="1"/>
      <c r="N39" s="1">
        <v>0</v>
      </c>
      <c r="O39" s="1">
        <v>0</v>
      </c>
      <c r="P39" s="1">
        <f t="shared" si="2"/>
        <v>2.4</v>
      </c>
      <c r="Q39" s="5"/>
      <c r="R39" s="5"/>
      <c r="S39" s="1"/>
      <c r="T39" s="1">
        <f t="shared" si="4"/>
        <v>28.333333333333336</v>
      </c>
      <c r="U39" s="1">
        <f t="shared" si="5"/>
        <v>28.333333333333336</v>
      </c>
      <c r="V39" s="1">
        <v>0.6</v>
      </c>
      <c r="W39" s="1">
        <v>0</v>
      </c>
      <c r="X39" s="1">
        <v>0</v>
      </c>
      <c r="Y39" s="16" t="s">
        <v>39</v>
      </c>
      <c r="Z39" s="1">
        <f t="shared" si="6"/>
        <v>0</v>
      </c>
      <c r="AA39" s="6">
        <v>6</v>
      </c>
      <c r="AB39" s="9">
        <f t="shared" si="8"/>
        <v>0</v>
      </c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37</v>
      </c>
      <c r="C40" s="1">
        <v>48</v>
      </c>
      <c r="D40" s="1"/>
      <c r="E40" s="1">
        <v>12</v>
      </c>
      <c r="F40" s="1">
        <v>33</v>
      </c>
      <c r="G40" s="6">
        <v>1</v>
      </c>
      <c r="H40" s="1">
        <v>180</v>
      </c>
      <c r="I40" s="1"/>
      <c r="J40" s="1">
        <v>12</v>
      </c>
      <c r="K40" s="1">
        <f t="shared" si="1"/>
        <v>0</v>
      </c>
      <c r="L40" s="1"/>
      <c r="M40" s="1"/>
      <c r="N40" s="1">
        <v>0</v>
      </c>
      <c r="O40" s="1">
        <v>0</v>
      </c>
      <c r="P40" s="1">
        <f t="shared" si="2"/>
        <v>2.4</v>
      </c>
      <c r="Q40" s="5"/>
      <c r="R40" s="5"/>
      <c r="S40" s="1"/>
      <c r="T40" s="1">
        <f t="shared" si="4"/>
        <v>13.75</v>
      </c>
      <c r="U40" s="1">
        <f t="shared" si="5"/>
        <v>13.75</v>
      </c>
      <c r="V40" s="1">
        <v>2.4</v>
      </c>
      <c r="W40" s="1">
        <v>4.8</v>
      </c>
      <c r="X40" s="1">
        <v>4</v>
      </c>
      <c r="Y40" s="1"/>
      <c r="Z40" s="1">
        <f t="shared" si="6"/>
        <v>0</v>
      </c>
      <c r="AA40" s="6">
        <v>3</v>
      </c>
      <c r="AB40" s="9">
        <f t="shared" si="8"/>
        <v>0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32</v>
      </c>
      <c r="C41" s="1">
        <v>1105</v>
      </c>
      <c r="D41" s="1"/>
      <c r="E41" s="1">
        <v>677</v>
      </c>
      <c r="F41" s="1">
        <v>26</v>
      </c>
      <c r="G41" s="6">
        <v>0.25</v>
      </c>
      <c r="H41" s="1">
        <v>180</v>
      </c>
      <c r="I41" s="1"/>
      <c r="J41" s="1">
        <v>699</v>
      </c>
      <c r="K41" s="1">
        <f t="shared" si="1"/>
        <v>-22</v>
      </c>
      <c r="L41" s="1"/>
      <c r="M41" s="1"/>
      <c r="N41" s="1">
        <v>96</v>
      </c>
      <c r="O41" s="1">
        <v>48</v>
      </c>
      <c r="P41" s="1">
        <f t="shared" si="2"/>
        <v>135.4</v>
      </c>
      <c r="Q41" s="5">
        <f>11*P41-O41-N41-F41</f>
        <v>1319.4</v>
      </c>
      <c r="R41" s="5"/>
      <c r="S41" s="1"/>
      <c r="T41" s="1">
        <f t="shared" si="4"/>
        <v>11</v>
      </c>
      <c r="U41" s="1">
        <f t="shared" si="5"/>
        <v>1.2555391432791727</v>
      </c>
      <c r="V41" s="1">
        <v>82.8</v>
      </c>
      <c r="W41" s="1">
        <v>170.2</v>
      </c>
      <c r="X41" s="1">
        <v>88</v>
      </c>
      <c r="Y41" s="1"/>
      <c r="Z41" s="1">
        <f t="shared" si="6"/>
        <v>329.85</v>
      </c>
      <c r="AA41" s="6">
        <v>12</v>
      </c>
      <c r="AB41" s="9">
        <v>110</v>
      </c>
      <c r="AC41" s="1">
        <f t="shared" si="7"/>
        <v>330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37</v>
      </c>
      <c r="C42" s="1">
        <v>46.8</v>
      </c>
      <c r="D42" s="1"/>
      <c r="E42" s="1">
        <v>39.6</v>
      </c>
      <c r="F42" s="1"/>
      <c r="G42" s="6">
        <v>1</v>
      </c>
      <c r="H42" s="1">
        <v>180</v>
      </c>
      <c r="I42" s="1"/>
      <c r="J42" s="1">
        <v>39.6</v>
      </c>
      <c r="K42" s="1">
        <f t="shared" si="1"/>
        <v>0</v>
      </c>
      <c r="L42" s="1"/>
      <c r="M42" s="1"/>
      <c r="N42" s="1">
        <v>63</v>
      </c>
      <c r="O42" s="1">
        <v>0</v>
      </c>
      <c r="P42" s="1">
        <f t="shared" si="2"/>
        <v>7.92</v>
      </c>
      <c r="Q42" s="5">
        <f>14*P42-O42-N42-F42</f>
        <v>47.879999999999995</v>
      </c>
      <c r="R42" s="5"/>
      <c r="S42" s="1"/>
      <c r="T42" s="1">
        <f t="shared" si="4"/>
        <v>14</v>
      </c>
      <c r="U42" s="1">
        <f t="shared" si="5"/>
        <v>7.954545454545455</v>
      </c>
      <c r="V42" s="1">
        <v>7.38</v>
      </c>
      <c r="W42" s="1">
        <v>6.12</v>
      </c>
      <c r="X42" s="1">
        <v>0</v>
      </c>
      <c r="Y42" s="1"/>
      <c r="Z42" s="1">
        <f t="shared" si="6"/>
        <v>47.879999999999995</v>
      </c>
      <c r="AA42" s="6">
        <v>1.8</v>
      </c>
      <c r="AB42" s="9">
        <v>26</v>
      </c>
      <c r="AC42" s="1">
        <f t="shared" si="7"/>
        <v>46.800000000000004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32</v>
      </c>
      <c r="C43" s="1">
        <v>145</v>
      </c>
      <c r="D43" s="1"/>
      <c r="E43" s="1">
        <v>49</v>
      </c>
      <c r="F43" s="1">
        <v>54</v>
      </c>
      <c r="G43" s="6">
        <v>0.2</v>
      </c>
      <c r="H43" s="1">
        <v>365</v>
      </c>
      <c r="I43" s="1"/>
      <c r="J43" s="1">
        <v>53</v>
      </c>
      <c r="K43" s="1">
        <f t="shared" si="1"/>
        <v>-4</v>
      </c>
      <c r="L43" s="1"/>
      <c r="M43" s="1"/>
      <c r="N43" s="1">
        <v>66</v>
      </c>
      <c r="O43" s="1">
        <v>48</v>
      </c>
      <c r="P43" s="1">
        <f t="shared" si="2"/>
        <v>9.8000000000000007</v>
      </c>
      <c r="Q43" s="5"/>
      <c r="R43" s="5"/>
      <c r="S43" s="1"/>
      <c r="T43" s="1">
        <f t="shared" si="4"/>
        <v>17.142857142857142</v>
      </c>
      <c r="U43" s="1">
        <f t="shared" si="5"/>
        <v>17.142857142857142</v>
      </c>
      <c r="V43" s="1">
        <v>17.600000000000001</v>
      </c>
      <c r="W43" s="1">
        <v>13.2</v>
      </c>
      <c r="X43" s="1">
        <v>2.666666666666667</v>
      </c>
      <c r="Y43" s="1"/>
      <c r="Z43" s="1">
        <f t="shared" si="6"/>
        <v>0</v>
      </c>
      <c r="AA43" s="6">
        <v>6</v>
      </c>
      <c r="AB43" s="9">
        <f t="shared" si="8"/>
        <v>0</v>
      </c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32</v>
      </c>
      <c r="C44" s="1">
        <v>92</v>
      </c>
      <c r="D44" s="1"/>
      <c r="E44" s="1">
        <v>43</v>
      </c>
      <c r="F44" s="1">
        <v>7</v>
      </c>
      <c r="G44" s="6">
        <v>0.2</v>
      </c>
      <c r="H44" s="1">
        <v>365</v>
      </c>
      <c r="I44" s="1"/>
      <c r="J44" s="1">
        <v>47</v>
      </c>
      <c r="K44" s="1">
        <f t="shared" si="1"/>
        <v>-4</v>
      </c>
      <c r="L44" s="1"/>
      <c r="M44" s="1"/>
      <c r="N44" s="1">
        <v>90</v>
      </c>
      <c r="O44" s="1">
        <v>60</v>
      </c>
      <c r="P44" s="1">
        <f t="shared" si="2"/>
        <v>8.6</v>
      </c>
      <c r="Q44" s="5"/>
      <c r="R44" s="5"/>
      <c r="S44" s="1"/>
      <c r="T44" s="1">
        <f t="shared" si="4"/>
        <v>18.255813953488374</v>
      </c>
      <c r="U44" s="1">
        <f t="shared" si="5"/>
        <v>18.255813953488374</v>
      </c>
      <c r="V44" s="1">
        <v>19</v>
      </c>
      <c r="W44" s="1">
        <v>11.8</v>
      </c>
      <c r="X44" s="1">
        <v>4.666666666666667</v>
      </c>
      <c r="Y44" s="1"/>
      <c r="Z44" s="1">
        <f t="shared" si="6"/>
        <v>0</v>
      </c>
      <c r="AA44" s="6">
        <v>6</v>
      </c>
      <c r="AB44" s="9">
        <f t="shared" si="8"/>
        <v>0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32</v>
      </c>
      <c r="C45" s="1">
        <v>177</v>
      </c>
      <c r="D45" s="1"/>
      <c r="E45" s="1">
        <v>113</v>
      </c>
      <c r="F45" s="1">
        <v>6</v>
      </c>
      <c r="G45" s="6">
        <v>0.48</v>
      </c>
      <c r="H45" s="1">
        <v>180</v>
      </c>
      <c r="I45" s="1"/>
      <c r="J45" s="1">
        <v>121</v>
      </c>
      <c r="K45" s="1">
        <f t="shared" si="1"/>
        <v>-8</v>
      </c>
      <c r="L45" s="1"/>
      <c r="M45" s="1"/>
      <c r="N45" s="1">
        <v>200</v>
      </c>
      <c r="O45" s="1">
        <v>96</v>
      </c>
      <c r="P45" s="1">
        <f t="shared" si="2"/>
        <v>22.6</v>
      </c>
      <c r="Q45" s="5">
        <f>14*P45-O45-N45-F45</f>
        <v>14.400000000000034</v>
      </c>
      <c r="R45" s="5"/>
      <c r="S45" s="1"/>
      <c r="T45" s="1">
        <f t="shared" si="4"/>
        <v>14</v>
      </c>
      <c r="U45" s="1">
        <f t="shared" si="5"/>
        <v>13.362831858407079</v>
      </c>
      <c r="V45" s="1">
        <v>35.4</v>
      </c>
      <c r="W45" s="1">
        <v>30.4</v>
      </c>
      <c r="X45" s="1">
        <v>41</v>
      </c>
      <c r="Y45" s="1"/>
      <c r="Z45" s="1">
        <f t="shared" si="6"/>
        <v>6.9120000000000159</v>
      </c>
      <c r="AA45" s="6">
        <v>8</v>
      </c>
      <c r="AB45" s="9">
        <v>2</v>
      </c>
      <c r="AC45" s="1">
        <f t="shared" si="7"/>
        <v>7.68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32</v>
      </c>
      <c r="C46" s="1">
        <v>1295</v>
      </c>
      <c r="D46" s="1"/>
      <c r="E46" s="1">
        <v>789</v>
      </c>
      <c r="F46" s="1">
        <v>33</v>
      </c>
      <c r="G46" s="6">
        <v>0.25</v>
      </c>
      <c r="H46" s="1">
        <v>180</v>
      </c>
      <c r="I46" s="1"/>
      <c r="J46" s="1">
        <v>791</v>
      </c>
      <c r="K46" s="1">
        <f t="shared" si="1"/>
        <v>-2</v>
      </c>
      <c r="L46" s="1"/>
      <c r="M46" s="1"/>
      <c r="N46" s="1">
        <v>276</v>
      </c>
      <c r="O46" s="1">
        <v>192</v>
      </c>
      <c r="P46" s="1">
        <f t="shared" si="2"/>
        <v>157.80000000000001</v>
      </c>
      <c r="Q46" s="5">
        <f>13*P46-O46-N46-F46</f>
        <v>1550.4</v>
      </c>
      <c r="R46" s="5"/>
      <c r="S46" s="1"/>
      <c r="T46" s="1">
        <f t="shared" si="4"/>
        <v>13</v>
      </c>
      <c r="U46" s="1">
        <f t="shared" si="5"/>
        <v>3.1749049429657794</v>
      </c>
      <c r="V46" s="1">
        <v>118.6</v>
      </c>
      <c r="W46" s="1">
        <v>155.4</v>
      </c>
      <c r="X46" s="1">
        <v>93.333333333333329</v>
      </c>
      <c r="Y46" s="1"/>
      <c r="Z46" s="1">
        <f t="shared" si="6"/>
        <v>387.6</v>
      </c>
      <c r="AA46" s="6">
        <v>12</v>
      </c>
      <c r="AB46" s="9">
        <v>129</v>
      </c>
      <c r="AC46" s="1">
        <f t="shared" si="7"/>
        <v>387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32</v>
      </c>
      <c r="C47" s="1">
        <v>895</v>
      </c>
      <c r="D47" s="1"/>
      <c r="E47" s="1">
        <v>541</v>
      </c>
      <c r="F47" s="1">
        <v>-19</v>
      </c>
      <c r="G47" s="6">
        <v>0.25</v>
      </c>
      <c r="H47" s="1">
        <v>180</v>
      </c>
      <c r="I47" s="1"/>
      <c r="J47" s="1">
        <v>573</v>
      </c>
      <c r="K47" s="1">
        <f t="shared" si="1"/>
        <v>-32</v>
      </c>
      <c r="L47" s="1"/>
      <c r="M47" s="1"/>
      <c r="N47" s="1">
        <v>600</v>
      </c>
      <c r="O47" s="1">
        <v>492</v>
      </c>
      <c r="P47" s="1">
        <f t="shared" si="2"/>
        <v>108.2</v>
      </c>
      <c r="Q47" s="5">
        <f>14*P47-O47-N47-F47</f>
        <v>441.79999999999995</v>
      </c>
      <c r="R47" s="5"/>
      <c r="S47" s="1"/>
      <c r="T47" s="1">
        <f t="shared" si="4"/>
        <v>14</v>
      </c>
      <c r="U47" s="1">
        <f t="shared" si="5"/>
        <v>9.9168207024029567</v>
      </c>
      <c r="V47" s="1">
        <v>139.80000000000001</v>
      </c>
      <c r="W47" s="1">
        <v>160.80000000000001</v>
      </c>
      <c r="X47" s="1">
        <v>120</v>
      </c>
      <c r="Y47" s="1"/>
      <c r="Z47" s="1">
        <f t="shared" si="6"/>
        <v>110.44999999999999</v>
      </c>
      <c r="AA47" s="6">
        <v>12</v>
      </c>
      <c r="AB47" s="9">
        <v>37</v>
      </c>
      <c r="AC47" s="1">
        <f t="shared" si="7"/>
        <v>111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37</v>
      </c>
      <c r="C48" s="1">
        <v>8.1</v>
      </c>
      <c r="D48" s="1"/>
      <c r="E48" s="1">
        <v>2.7</v>
      </c>
      <c r="F48" s="1">
        <v>5.4</v>
      </c>
      <c r="G48" s="6">
        <v>1</v>
      </c>
      <c r="H48" s="1">
        <v>180</v>
      </c>
      <c r="I48" s="1"/>
      <c r="J48" s="1">
        <v>2.7</v>
      </c>
      <c r="K48" s="1">
        <f t="shared" si="1"/>
        <v>0</v>
      </c>
      <c r="L48" s="1"/>
      <c r="M48" s="1"/>
      <c r="N48" s="1">
        <v>48.6</v>
      </c>
      <c r="O48" s="1">
        <v>48.6</v>
      </c>
      <c r="P48" s="1">
        <f t="shared" si="2"/>
        <v>0.54</v>
      </c>
      <c r="Q48" s="5"/>
      <c r="R48" s="5"/>
      <c r="S48" s="1"/>
      <c r="T48" s="1">
        <f t="shared" si="4"/>
        <v>189.99999999999997</v>
      </c>
      <c r="U48" s="1">
        <f t="shared" si="5"/>
        <v>189.99999999999997</v>
      </c>
      <c r="V48" s="1">
        <v>0</v>
      </c>
      <c r="W48" s="1">
        <v>1.08</v>
      </c>
      <c r="X48" s="1">
        <v>0</v>
      </c>
      <c r="Y48" s="1"/>
      <c r="Z48" s="1">
        <f t="shared" si="6"/>
        <v>0</v>
      </c>
      <c r="AA48" s="6">
        <v>2.7</v>
      </c>
      <c r="AB48" s="9">
        <f t="shared" si="8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37</v>
      </c>
      <c r="C49" s="1">
        <v>885</v>
      </c>
      <c r="D49" s="1"/>
      <c r="E49" s="1">
        <v>525.4</v>
      </c>
      <c r="F49" s="1">
        <v>-10.4</v>
      </c>
      <c r="G49" s="6">
        <v>1</v>
      </c>
      <c r="H49" s="1">
        <v>180</v>
      </c>
      <c r="I49" s="1"/>
      <c r="J49" s="1">
        <v>555.4</v>
      </c>
      <c r="K49" s="1">
        <f t="shared" si="1"/>
        <v>-30</v>
      </c>
      <c r="L49" s="1"/>
      <c r="M49" s="1"/>
      <c r="N49" s="1">
        <v>1000</v>
      </c>
      <c r="O49" s="1">
        <v>600</v>
      </c>
      <c r="P49" s="1">
        <f t="shared" si="2"/>
        <v>105.08</v>
      </c>
      <c r="Q49" s="5"/>
      <c r="R49" s="5"/>
      <c r="S49" s="1"/>
      <c r="T49" s="1">
        <f t="shared" si="4"/>
        <v>15.127521888085267</v>
      </c>
      <c r="U49" s="1">
        <f t="shared" si="5"/>
        <v>15.127521888085267</v>
      </c>
      <c r="V49" s="1">
        <v>193</v>
      </c>
      <c r="W49" s="1">
        <v>122</v>
      </c>
      <c r="X49" s="1">
        <v>86.666666666666671</v>
      </c>
      <c r="Y49" s="1"/>
      <c r="Z49" s="1">
        <f t="shared" si="6"/>
        <v>0</v>
      </c>
      <c r="AA49" s="6">
        <v>5</v>
      </c>
      <c r="AB49" s="9">
        <f t="shared" si="8"/>
        <v>0</v>
      </c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49" xr:uid="{7B20043F-F953-4A7D-ACF4-D3A825C828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2024-01-25T10:09:23Z</dcterms:created>
  <dcterms:modified xsi:type="dcterms:W3CDTF">2024-02-01T09:12:23Z</dcterms:modified>
</cp:coreProperties>
</file>