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418223B0-8C16-454B-9731-8712B57CE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2" i="1"/>
  <c r="P29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6" i="1"/>
  <c r="F90" i="1"/>
  <c r="E90" i="1"/>
  <c r="F43" i="1"/>
  <c r="E43" i="1"/>
  <c r="F16" i="1"/>
  <c r="E12" i="1"/>
  <c r="E11" i="1"/>
  <c r="F91" i="1"/>
  <c r="O7" i="1" l="1"/>
  <c r="O8" i="1"/>
  <c r="O9" i="1"/>
  <c r="O10" i="1"/>
  <c r="O11" i="1"/>
  <c r="O12" i="1"/>
  <c r="O13" i="1"/>
  <c r="O14" i="1"/>
  <c r="O15" i="1"/>
  <c r="T15" i="1" s="1"/>
  <c r="O16" i="1"/>
  <c r="O17" i="1"/>
  <c r="O18" i="1"/>
  <c r="O19" i="1"/>
  <c r="T19" i="1" s="1"/>
  <c r="O20" i="1"/>
  <c r="O21" i="1"/>
  <c r="O22" i="1"/>
  <c r="T22" i="1" s="1"/>
  <c r="O23" i="1"/>
  <c r="O24" i="1"/>
  <c r="O25" i="1"/>
  <c r="T25" i="1" s="1"/>
  <c r="O26" i="1"/>
  <c r="O27" i="1"/>
  <c r="O28" i="1"/>
  <c r="O29" i="1"/>
  <c r="O30" i="1"/>
  <c r="O31" i="1"/>
  <c r="O32" i="1"/>
  <c r="O33" i="1"/>
  <c r="T33" i="1" s="1"/>
  <c r="O34" i="1"/>
  <c r="O35" i="1"/>
  <c r="O36" i="1"/>
  <c r="O37" i="1"/>
  <c r="O38" i="1"/>
  <c r="O39" i="1"/>
  <c r="O40" i="1"/>
  <c r="O41" i="1"/>
  <c r="P41" i="1" s="1"/>
  <c r="O42" i="1"/>
  <c r="P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T61" i="1" s="1"/>
  <c r="O62" i="1"/>
  <c r="O63" i="1"/>
  <c r="O64" i="1"/>
  <c r="O65" i="1"/>
  <c r="O66" i="1"/>
  <c r="T66" i="1" s="1"/>
  <c r="O67" i="1"/>
  <c r="O68" i="1"/>
  <c r="O69" i="1"/>
  <c r="O70" i="1"/>
  <c r="O71" i="1"/>
  <c r="O72" i="1"/>
  <c r="T72" i="1" s="1"/>
  <c r="O73" i="1"/>
  <c r="O74" i="1"/>
  <c r="O75" i="1"/>
  <c r="O76" i="1"/>
  <c r="T76" i="1" s="1"/>
  <c r="O77" i="1"/>
  <c r="T77" i="1" s="1"/>
  <c r="O78" i="1"/>
  <c r="O79" i="1"/>
  <c r="O80" i="1"/>
  <c r="T80" i="1" s="1"/>
  <c r="O81" i="1"/>
  <c r="T81" i="1" s="1"/>
  <c r="O82" i="1"/>
  <c r="O83" i="1"/>
  <c r="O84" i="1"/>
  <c r="P84" i="1" s="1"/>
  <c r="O85" i="1"/>
  <c r="O86" i="1"/>
  <c r="O87" i="1"/>
  <c r="O88" i="1"/>
  <c r="O89" i="1"/>
  <c r="T89" i="1" s="1"/>
  <c r="O90" i="1"/>
  <c r="O91" i="1"/>
  <c r="O92" i="1"/>
  <c r="T92" i="1" s="1"/>
  <c r="O93" i="1"/>
  <c r="T93" i="1" s="1"/>
  <c r="O94" i="1"/>
  <c r="T94" i="1" s="1"/>
  <c r="O95" i="1"/>
  <c r="O96" i="1"/>
  <c r="O97" i="1"/>
  <c r="T97" i="1" s="1"/>
  <c r="O98" i="1"/>
  <c r="O99" i="1"/>
  <c r="O100" i="1"/>
  <c r="O101" i="1"/>
  <c r="T101" i="1" s="1"/>
  <c r="O102" i="1"/>
  <c r="T102" i="1" s="1"/>
  <c r="O6" i="1"/>
  <c r="T100" i="1" l="1"/>
  <c r="P100" i="1"/>
  <c r="S100" i="1" s="1"/>
  <c r="T98" i="1"/>
  <c r="S98" i="1"/>
  <c r="T96" i="1"/>
  <c r="P96" i="1"/>
  <c r="S96" i="1" s="1"/>
  <c r="T90" i="1"/>
  <c r="T88" i="1"/>
  <c r="T86" i="1"/>
  <c r="T84" i="1"/>
  <c r="T82" i="1"/>
  <c r="T78" i="1"/>
  <c r="P78" i="1"/>
  <c r="S78" i="1" s="1"/>
  <c r="T74" i="1"/>
  <c r="P74" i="1"/>
  <c r="S74" i="1" s="1"/>
  <c r="T70" i="1"/>
  <c r="P70" i="1"/>
  <c r="S70" i="1" s="1"/>
  <c r="T68" i="1"/>
  <c r="P68" i="1"/>
  <c r="S68" i="1" s="1"/>
  <c r="T64" i="1"/>
  <c r="P64" i="1"/>
  <c r="S64" i="1" s="1"/>
  <c r="T62" i="1"/>
  <c r="P62" i="1"/>
  <c r="S62" i="1" s="1"/>
  <c r="T60" i="1"/>
  <c r="P60" i="1"/>
  <c r="S60" i="1" s="1"/>
  <c r="T58" i="1"/>
  <c r="P58" i="1"/>
  <c r="S58" i="1" s="1"/>
  <c r="T56" i="1"/>
  <c r="P56" i="1"/>
  <c r="S56" i="1" s="1"/>
  <c r="T54" i="1"/>
  <c r="T52" i="1"/>
  <c r="T50" i="1"/>
  <c r="T48" i="1"/>
  <c r="P48" i="1"/>
  <c r="T46" i="1"/>
  <c r="P46" i="1"/>
  <c r="S46" i="1" s="1"/>
  <c r="T44" i="1"/>
  <c r="T42" i="1"/>
  <c r="S42" i="1"/>
  <c r="T40" i="1"/>
  <c r="P40" i="1"/>
  <c r="S40" i="1" s="1"/>
  <c r="T38" i="1"/>
  <c r="P38" i="1"/>
  <c r="S38" i="1" s="1"/>
  <c r="T36" i="1"/>
  <c r="S36" i="1"/>
  <c r="T34" i="1"/>
  <c r="P34" i="1"/>
  <c r="S34" i="1" s="1"/>
  <c r="T32" i="1"/>
  <c r="S32" i="1"/>
  <c r="T30" i="1"/>
  <c r="P30" i="1"/>
  <c r="S30" i="1" s="1"/>
  <c r="T28" i="1"/>
  <c r="P28" i="1"/>
  <c r="S28" i="1" s="1"/>
  <c r="T26" i="1"/>
  <c r="P26" i="1"/>
  <c r="S26" i="1" s="1"/>
  <c r="T24" i="1"/>
  <c r="T20" i="1"/>
  <c r="P20" i="1"/>
  <c r="S20" i="1" s="1"/>
  <c r="T18" i="1"/>
  <c r="P18" i="1"/>
  <c r="S18" i="1" s="1"/>
  <c r="T16" i="1"/>
  <c r="T14" i="1"/>
  <c r="P14" i="1"/>
  <c r="S14" i="1" s="1"/>
  <c r="T12" i="1"/>
  <c r="T10" i="1"/>
  <c r="T8" i="1"/>
  <c r="P8" i="1"/>
  <c r="S8" i="1" s="1"/>
  <c r="T99" i="1"/>
  <c r="P99" i="1"/>
  <c r="S99" i="1" s="1"/>
  <c r="T95" i="1"/>
  <c r="P95" i="1"/>
  <c r="S95" i="1" s="1"/>
  <c r="T91" i="1"/>
  <c r="P91" i="1"/>
  <c r="S91" i="1" s="1"/>
  <c r="T87" i="1"/>
  <c r="P87" i="1"/>
  <c r="S87" i="1" s="1"/>
  <c r="T85" i="1"/>
  <c r="T83" i="1"/>
  <c r="T79" i="1"/>
  <c r="P79" i="1"/>
  <c r="S79" i="1" s="1"/>
  <c r="T75" i="1"/>
  <c r="P75" i="1"/>
  <c r="S75" i="1" s="1"/>
  <c r="T73" i="1"/>
  <c r="P73" i="1"/>
  <c r="S73" i="1" s="1"/>
  <c r="T71" i="1"/>
  <c r="P71" i="1"/>
  <c r="S71" i="1" s="1"/>
  <c r="T69" i="1"/>
  <c r="T67" i="1"/>
  <c r="P67" i="1"/>
  <c r="S67" i="1" s="1"/>
  <c r="T65" i="1"/>
  <c r="T63" i="1"/>
  <c r="T59" i="1"/>
  <c r="T57" i="1"/>
  <c r="P57" i="1"/>
  <c r="S57" i="1" s="1"/>
  <c r="T55" i="1"/>
  <c r="T53" i="1"/>
  <c r="P53" i="1"/>
  <c r="S53" i="1" s="1"/>
  <c r="T51" i="1"/>
  <c r="P51" i="1"/>
  <c r="S51" i="1" s="1"/>
  <c r="T49" i="1"/>
  <c r="P49" i="1"/>
  <c r="S49" i="1" s="1"/>
  <c r="T47" i="1"/>
  <c r="S47" i="1"/>
  <c r="T45" i="1"/>
  <c r="P45" i="1"/>
  <c r="S45" i="1" s="1"/>
  <c r="T43" i="1"/>
  <c r="P43" i="1"/>
  <c r="S43" i="1" s="1"/>
  <c r="T41" i="1"/>
  <c r="T39" i="1"/>
  <c r="P39" i="1"/>
  <c r="S39" i="1" s="1"/>
  <c r="T37" i="1"/>
  <c r="S37" i="1"/>
  <c r="T35" i="1"/>
  <c r="P35" i="1"/>
  <c r="S35" i="1" s="1"/>
  <c r="T31" i="1"/>
  <c r="P31" i="1"/>
  <c r="S31" i="1" s="1"/>
  <c r="T29" i="1"/>
  <c r="S29" i="1"/>
  <c r="T27" i="1"/>
  <c r="T23" i="1"/>
  <c r="T21" i="1"/>
  <c r="T17" i="1"/>
  <c r="T13" i="1"/>
  <c r="T11" i="1"/>
  <c r="T9" i="1"/>
  <c r="P9" i="1"/>
  <c r="S9" i="1" s="1"/>
  <c r="T7" i="1"/>
  <c r="P6" i="1"/>
  <c r="S6" i="1" s="1"/>
  <c r="S86" i="1"/>
  <c r="S54" i="1"/>
  <c r="S22" i="1"/>
  <c r="S82" i="1"/>
  <c r="S66" i="1"/>
  <c r="S50" i="1"/>
  <c r="S10" i="1"/>
  <c r="S101" i="1"/>
  <c r="S97" i="1"/>
  <c r="S93" i="1"/>
  <c r="S89" i="1"/>
  <c r="T6" i="1"/>
  <c r="S88" i="1"/>
  <c r="S84" i="1"/>
  <c r="S80" i="1"/>
  <c r="S76" i="1"/>
  <c r="S72" i="1"/>
  <c r="S52" i="1"/>
  <c r="S48" i="1"/>
  <c r="S44" i="1"/>
  <c r="S24" i="1"/>
  <c r="S16" i="1"/>
  <c r="S12" i="1"/>
  <c r="S102" i="1"/>
  <c r="S94" i="1"/>
  <c r="S92" i="1"/>
  <c r="S90" i="1"/>
  <c r="S85" i="1"/>
  <c r="S83" i="1"/>
  <c r="S81" i="1"/>
  <c r="S77" i="1"/>
  <c r="S69" i="1"/>
  <c r="S65" i="1"/>
  <c r="S63" i="1"/>
  <c r="S61" i="1"/>
  <c r="S59" i="1"/>
  <c r="S55" i="1"/>
  <c r="S41" i="1"/>
  <c r="S33" i="1"/>
  <c r="S27" i="1"/>
  <c r="S25" i="1"/>
  <c r="S23" i="1"/>
  <c r="S21" i="1"/>
  <c r="S19" i="1"/>
  <c r="S17" i="1"/>
  <c r="S15" i="1"/>
  <c r="S13" i="1"/>
  <c r="S11" i="1"/>
  <c r="S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</calcChain>
</file>

<file path=xl/sharedStrings.xml><?xml version="1.0" encoding="utf-8"?>
<sst xmlns="http://schemas.openxmlformats.org/spreadsheetml/2006/main" count="250" uniqueCount="148">
  <si>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</si>
  <si>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</si>
  <si>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</si>
  <si>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</si>
  <si>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</si>
  <si>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</si>
  <si>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</si>
  <si>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</si>
  <si>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</si>
  <si>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</si>
  <si>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</si>
  <si>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</si>
  <si>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</si>
  <si>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</si>
  <si>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</si>
  <si>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</si>
  <si>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</si>
  <si>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</si>
  <si>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</si>
  <si>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</si>
  <si>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</si>
  <si>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</si>
  <si>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</si>
  <si>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</si>
  <si>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</si>
  <si>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</si>
  <si>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</si>
  <si>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</si>
  <si>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</si>
  <si>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</si>
  <si>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Family Pack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</si>
  <si>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</si>
  <si>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</si>
  <si>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</si>
  <si>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</si>
  <si>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</si>
  <si>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</si>
  <si>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</si>
  <si>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</si>
  <si>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</si>
  <si>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</si>
  <si>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</si>
  <si>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042  Ветчина Нежная Особая ТМ Стародворье, п/а, 0,4кг    ПОКОМ</t>
  </si>
  <si>
    <t>то же что и 043 (задвоеное СКЮ)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</si>
  <si>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</si>
  <si>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</si>
  <si>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</si>
  <si>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</si>
  <si>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Заблокировать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</si>
  <si>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</si>
  <si>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</si>
  <si>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</si>
  <si>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</si>
  <si>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</si>
  <si>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</si>
  <si>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</si>
  <si>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</si>
  <si>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</si>
  <si>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</si>
  <si>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</si>
  <si>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</si>
  <si>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</si>
  <si>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</si>
  <si>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</si>
  <si>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</si>
  <si>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</si>
  <si>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</si>
  <si>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</si>
  <si>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</si>
  <si>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</si>
  <si>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</si>
  <si>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</si>
  <si>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</si>
  <si>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</si>
  <si>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</si>
  <si>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</si>
  <si>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</si>
  <si>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</si>
  <si>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</si>
  <si>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</si>
  <si>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</si>
  <si>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</si>
  <si>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</si>
  <si>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</si>
  <si>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</si>
  <si>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</si>
  <si>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</si>
  <si>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</si>
  <si>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</si>
  <si>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</si>
  <si>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</si>
  <si>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</si>
  <si>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</si>
  <si>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</si>
  <si>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</si>
  <si>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</si>
  <si>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</si>
  <si>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</si>
  <si>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</si>
  <si>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</si>
  <si>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</si>
  <si>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</si>
  <si>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</si>
  <si>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</si>
  <si>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</si>
  <si>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</si>
  <si>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</si>
  <si>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</si>
  <si>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</si>
  <si>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Заблокировать/ необходимо увеличить продажи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</si>
  <si>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</si>
  <si>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</si>
  <si>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</si>
  <si>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</si>
  <si>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</si>
  <si>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</si>
  <si>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</si>
  <si>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</si>
  <si>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</si>
  <si>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</si>
  <si>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нет в бланке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</si>
  <si>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</si>
  <si>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</si>
  <si>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</si>
  <si>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</si>
  <si>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то же что и 456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</si>
  <si>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</si>
  <si>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</si>
  <si>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и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</si>
  <si>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</si>
  <si>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</si>
  <si>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</si>
  <si>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</si>
  <si>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</si>
  <si>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</si>
  <si>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(задвоенное СКЮ)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</si>
  <si>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</si>
  <si>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</si>
  <si>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</si>
  <si>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</si>
  <si>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новинка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</si>
  <si>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</si>
  <si>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</si>
  <si>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то же что и 441 (задвоенное СКЮ)</t>
  </si>
  <si>
    <t>то же что и 222</t>
  </si>
  <si>
    <t>то же что и 042/ необходимо увеличить продажи</t>
  </si>
  <si>
    <t>заказ</t>
  </si>
  <si>
    <t>28,01,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</si>
</sst>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2" xfId="1" applyNumberFormat="1" applyBorder="1"/>
    <xf numFmtId="164" fontId="3" fillId="2" borderId="3" xfId="1" applyNumberFormat="1" applyFont="1" applyFill="1" applyBorder="1"/>
    <xf numFmtId="164" fontId="1" fillId="0" borderId="4" xfId="1" applyNumberFormat="1" applyBorder="1"/>
    <xf numFmtId="164" fontId="1" fillId="3" borderId="4" xfId="1" applyNumberFormat="1" applyFill="1" applyBorder="1"/>
    <xf numFmtId="164" fontId="1" fillId="0" borderId="5" xfId="1" applyNumberFormat="1" applyBorder="1"/>
    <xf numFmtId="164" fontId="1" fillId="7" borderId="5" xfId="1" applyNumberFormat="1" applyFill="1" applyBorder="1"/>
    <xf numFmtId="164" fontId="1" fillId="0" borderId="6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3.42578125" customWidth="1"/>
    <col min="3" max="6" width="8" customWidth="1"/>
    <col min="7" max="7" width="5.140625" style="7" customWidth="1"/>
    <col min="8" max="8" width="5.85546875" customWidth="1"/>
    <col min="9" max="9" width="1" customWidth="1"/>
    <col min="10" max="11" width="6.42578125" customWidth="1"/>
    <col min="12" max="13" width="1.140625" customWidth="1"/>
    <col min="14" max="14" width="7" customWidth="1"/>
    <col min="15" max="15" width="6.140625" customWidth="1"/>
    <col min="16" max="17" width="8" customWidth="1"/>
    <col min="18" max="18" width="23.140625" customWidth="1"/>
    <col min="19" max="20" width="5.7109375" customWidth="1"/>
    <col min="21" max="24" width="8" customWidth="1"/>
    <col min="25" max="25" width="44" customWidth="1"/>
    <col min="26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146</v>
      </c>
      <c r="Q3" s="8" t="s">
        <v>15</v>
      </c>
      <c r="R3" s="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/>
      <c r="P4" s="14" t="s">
        <v>147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SUM(E6:E498)</f>
        <v>19134.091000000008</v>
      </c>
      <c r="F5" s="3">
        <f>SUM(F6:F498)</f>
        <v>25628.706000000009</v>
      </c>
      <c r="G5" s="5"/>
      <c r="H5" s="1"/>
      <c r="I5" s="1"/>
      <c r="J5" s="3">
        <f t="shared" ref="J5:Q5" si="0">SUM(J6:J498)</f>
        <v>19409.834999999999</v>
      </c>
      <c r="K5" s="3">
        <f t="shared" si="0"/>
        <v>-275.74399999999923</v>
      </c>
      <c r="L5" s="3">
        <f t="shared" si="0"/>
        <v>0</v>
      </c>
      <c r="M5" s="3">
        <f t="shared" si="0"/>
        <v>0</v>
      </c>
      <c r="N5" s="3">
        <f t="shared" si="0"/>
        <v>11057.160599999999</v>
      </c>
      <c r="O5" s="3">
        <f t="shared" si="0"/>
        <v>3826.8182000000002</v>
      </c>
      <c r="P5" s="15">
        <f t="shared" si="0"/>
        <v>11833.994400000001</v>
      </c>
      <c r="Q5" s="3">
        <f t="shared" si="0"/>
        <v>0</v>
      </c>
      <c r="R5" s="1"/>
      <c r="S5" s="1"/>
      <c r="T5" s="1"/>
      <c r="U5" s="3">
        <f>SUM(U6:U498)</f>
        <v>3521.2841999999991</v>
      </c>
      <c r="V5" s="3">
        <f>SUM(V6:V498)</f>
        <v>3498.0885999999996</v>
      </c>
      <c r="W5" s="3">
        <f>SUM(W6:W498)</f>
        <v>3502.1114000000007</v>
      </c>
      <c r="X5" s="3">
        <f>SUM(X6:X498)</f>
        <v>3040.1237999999989</v>
      </c>
      <c r="Y5" s="1"/>
      <c r="Z5" s="3">
        <f>SUM(Z6:Z498)</f>
        <v>9524.868400000003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27</v>
      </c>
      <c r="B6" s="1" t="s">
        <v>28</v>
      </c>
      <c r="C6" s="1">
        <v>211.798</v>
      </c>
      <c r="D6" s="1">
        <v>196.548</v>
      </c>
      <c r="E6" s="1">
        <v>172.667</v>
      </c>
      <c r="F6" s="1">
        <v>216.989</v>
      </c>
      <c r="G6" s="5">
        <v>1</v>
      </c>
      <c r="H6" s="1">
        <v>50</v>
      </c>
      <c r="I6" s="1"/>
      <c r="J6" s="1">
        <v>168.523</v>
      </c>
      <c r="K6" s="1">
        <f t="shared" ref="K6:K37" si="1">E6-J6</f>
        <v>4.1440000000000055</v>
      </c>
      <c r="L6" s="1"/>
      <c r="M6" s="1"/>
      <c r="N6" s="1"/>
      <c r="O6" s="1">
        <f>E6/5</f>
        <v>34.5334</v>
      </c>
      <c r="P6" s="16">
        <f>12*O6-N6-F6</f>
        <v>197.4118</v>
      </c>
      <c r="Q6" s="12"/>
      <c r="R6" s="1"/>
      <c r="S6" s="1">
        <f>(F6+N6+P6)/O6</f>
        <v>12</v>
      </c>
      <c r="T6" s="1">
        <f>(F6+N6)/O6</f>
        <v>6.2834531207468709</v>
      </c>
      <c r="U6" s="1">
        <v>25.017800000000001</v>
      </c>
      <c r="V6" s="1">
        <v>28.437799999999999</v>
      </c>
      <c r="W6" s="1">
        <v>30.246600000000001</v>
      </c>
      <c r="X6" s="1">
        <v>30.887</v>
      </c>
      <c r="Y6" s="1"/>
      <c r="Z6" s="1">
        <f>P6*G6</f>
        <v>197.4118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 t="s">
        <v>29</v>
      </c>
      <c r="B7" s="1" t="s">
        <v>28</v>
      </c>
      <c r="C7" s="1"/>
      <c r="D7" s="1"/>
      <c r="E7" s="1"/>
      <c r="F7" s="1"/>
      <c r="G7" s="5">
        <v>1</v>
      </c>
      <c r="H7" s="1">
        <v>30</v>
      </c>
      <c r="I7" s="1"/>
      <c r="J7" s="1"/>
      <c r="K7" s="1">
        <f t="shared" si="1"/>
        <v>0</v>
      </c>
      <c r="L7" s="1"/>
      <c r="M7" s="1"/>
      <c r="N7" s="1">
        <v>10</v>
      </c>
      <c r="O7" s="1">
        <f t="shared" ref="O7:O70" si="2">E7/5</f>
        <v>0</v>
      </c>
      <c r="P7" s="17">
        <v>5</v>
      </c>
      <c r="Q7" s="12"/>
      <c r="R7" s="1"/>
      <c r="S7" s="1" t="e">
        <f t="shared" ref="S7:S70" si="3">(F7+N7+P7)/O7</f>
        <v>#DIV/0!</v>
      </c>
      <c r="T7" s="1" t="e">
        <f t="shared" ref="T7:T70" si="4">(F7+N7)/O7</f>
        <v>#DIV/0!</v>
      </c>
      <c r="U7" s="1">
        <v>0</v>
      </c>
      <c r="V7" s="1">
        <v>0</v>
      </c>
      <c r="W7" s="1">
        <v>0.67199999999999993</v>
      </c>
      <c r="X7" s="1">
        <v>1.9834000000000001</v>
      </c>
      <c r="Y7" s="1" t="s">
        <v>30</v>
      </c>
      <c r="Z7" s="1">
        <f t="shared" ref="Z7:Z70" si="5">P7*G7</f>
        <v>5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31</v>
      </c>
      <c r="B8" s="1" t="s">
        <v>28</v>
      </c>
      <c r="C8" s="1">
        <v>169.15100000000001</v>
      </c>
      <c r="D8" s="1">
        <v>104.069</v>
      </c>
      <c r="E8" s="1">
        <v>141.16399999999999</v>
      </c>
      <c r="F8" s="1">
        <v>103.813</v>
      </c>
      <c r="G8" s="5">
        <v>1</v>
      </c>
      <c r="H8" s="1">
        <v>45</v>
      </c>
      <c r="I8" s="1"/>
      <c r="J8" s="1">
        <v>138.714</v>
      </c>
      <c r="K8" s="1">
        <f t="shared" si="1"/>
        <v>2.4499999999999886</v>
      </c>
      <c r="L8" s="1"/>
      <c r="M8" s="1"/>
      <c r="N8" s="1">
        <v>82.89959999999995</v>
      </c>
      <c r="O8" s="1">
        <f t="shared" si="2"/>
        <v>28.232799999999997</v>
      </c>
      <c r="P8" s="16">
        <f t="shared" ref="P8:P14" si="6">12*O8-N8-F8</f>
        <v>152.08100000000002</v>
      </c>
      <c r="Q8" s="12"/>
      <c r="R8" s="1"/>
      <c r="S8" s="1">
        <f t="shared" si="3"/>
        <v>12</v>
      </c>
      <c r="T8" s="1">
        <f t="shared" si="4"/>
        <v>6.6133220934515871</v>
      </c>
      <c r="U8" s="1">
        <v>19.790400000000002</v>
      </c>
      <c r="V8" s="1">
        <v>19.351199999999999</v>
      </c>
      <c r="W8" s="1">
        <v>24.641200000000001</v>
      </c>
      <c r="X8" s="1">
        <v>23.6554</v>
      </c>
      <c r="Y8" s="1"/>
      <c r="Z8" s="1">
        <f t="shared" si="5"/>
        <v>152.08100000000002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32</v>
      </c>
      <c r="B9" s="1" t="s">
        <v>28</v>
      </c>
      <c r="C9" s="1">
        <v>196.95400000000001</v>
      </c>
      <c r="D9" s="1">
        <v>253.59899999999999</v>
      </c>
      <c r="E9" s="1">
        <v>201.547</v>
      </c>
      <c r="F9" s="1">
        <v>213.34399999999999</v>
      </c>
      <c r="G9" s="5">
        <v>1</v>
      </c>
      <c r="H9" s="1">
        <v>45</v>
      </c>
      <c r="I9" s="1"/>
      <c r="J9" s="1">
        <v>200.131</v>
      </c>
      <c r="K9" s="1">
        <f t="shared" si="1"/>
        <v>1.4159999999999968</v>
      </c>
      <c r="L9" s="1"/>
      <c r="M9" s="1"/>
      <c r="N9" s="1">
        <v>111.9714</v>
      </c>
      <c r="O9" s="1">
        <f t="shared" si="2"/>
        <v>40.309399999999997</v>
      </c>
      <c r="P9" s="16">
        <f t="shared" si="6"/>
        <v>158.39739999999995</v>
      </c>
      <c r="Q9" s="12"/>
      <c r="R9" s="1"/>
      <c r="S9" s="1">
        <f t="shared" si="3"/>
        <v>12</v>
      </c>
      <c r="T9" s="1">
        <f t="shared" si="4"/>
        <v>8.0704599919621742</v>
      </c>
      <c r="U9" s="1">
        <v>34.018799999999999</v>
      </c>
      <c r="V9" s="1">
        <v>33.392200000000003</v>
      </c>
      <c r="W9" s="1">
        <v>36.436199999999999</v>
      </c>
      <c r="X9" s="1">
        <v>30.083200000000001</v>
      </c>
      <c r="Y9" s="1" t="s">
        <v>33</v>
      </c>
      <c r="Z9" s="1">
        <f t="shared" si="5"/>
        <v>158.39739999999995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34</v>
      </c>
      <c r="B10" s="1" t="s">
        <v>35</v>
      </c>
      <c r="C10" s="1"/>
      <c r="D10" s="1">
        <v>60</v>
      </c>
      <c r="E10" s="1">
        <v>8</v>
      </c>
      <c r="F10" s="1">
        <v>52</v>
      </c>
      <c r="G10" s="5">
        <v>0.4</v>
      </c>
      <c r="H10" s="1">
        <v>50</v>
      </c>
      <c r="I10" s="1"/>
      <c r="J10" s="1">
        <v>8</v>
      </c>
      <c r="K10" s="1">
        <f t="shared" si="1"/>
        <v>0</v>
      </c>
      <c r="L10" s="1"/>
      <c r="M10" s="1"/>
      <c r="N10" s="1"/>
      <c r="O10" s="1">
        <f t="shared" si="2"/>
        <v>1.6</v>
      </c>
      <c r="P10" s="16"/>
      <c r="Q10" s="12"/>
      <c r="R10" s="1"/>
      <c r="S10" s="1">
        <f t="shared" si="3"/>
        <v>32.5</v>
      </c>
      <c r="T10" s="1">
        <f t="shared" si="4"/>
        <v>32.5</v>
      </c>
      <c r="U10" s="1">
        <v>0</v>
      </c>
      <c r="V10" s="1">
        <v>4</v>
      </c>
      <c r="W10" s="1">
        <v>4</v>
      </c>
      <c r="X10" s="1">
        <v>0</v>
      </c>
      <c r="Y10" s="1"/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36</v>
      </c>
      <c r="B11" s="1" t="s">
        <v>35</v>
      </c>
      <c r="C11" s="1">
        <v>72</v>
      </c>
      <c r="D11" s="1">
        <v>402</v>
      </c>
      <c r="E11" s="11">
        <f>105+E92</f>
        <v>120</v>
      </c>
      <c r="F11" s="1">
        <v>314</v>
      </c>
      <c r="G11" s="5">
        <v>0.45</v>
      </c>
      <c r="H11" s="1">
        <v>45</v>
      </c>
      <c r="I11" s="1"/>
      <c r="J11" s="1">
        <v>105</v>
      </c>
      <c r="K11" s="1">
        <f t="shared" si="1"/>
        <v>15</v>
      </c>
      <c r="L11" s="1"/>
      <c r="M11" s="1"/>
      <c r="N11" s="1"/>
      <c r="O11" s="1">
        <f t="shared" si="2"/>
        <v>24</v>
      </c>
      <c r="P11" s="16"/>
      <c r="Q11" s="12"/>
      <c r="R11" s="1"/>
      <c r="S11" s="1">
        <f t="shared" si="3"/>
        <v>13.083333333333334</v>
      </c>
      <c r="T11" s="1">
        <f t="shared" si="4"/>
        <v>13.083333333333334</v>
      </c>
      <c r="U11" s="1">
        <v>22.4</v>
      </c>
      <c r="V11" s="1">
        <v>34.4</v>
      </c>
      <c r="W11" s="1">
        <v>29</v>
      </c>
      <c r="X11" s="1">
        <v>18.399999999999999</v>
      </c>
      <c r="Y11" s="9" t="s">
        <v>37</v>
      </c>
      <c r="Z11" s="1">
        <f t="shared" si="5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9" t="s">
        <v>38</v>
      </c>
      <c r="B12" s="1" t="s">
        <v>35</v>
      </c>
      <c r="C12" s="1">
        <v>81</v>
      </c>
      <c r="D12" s="1">
        <v>596</v>
      </c>
      <c r="E12" s="11">
        <f>179+E93</f>
        <v>191</v>
      </c>
      <c r="F12" s="1">
        <v>472</v>
      </c>
      <c r="G12" s="5">
        <v>0.45</v>
      </c>
      <c r="H12" s="1">
        <v>45</v>
      </c>
      <c r="I12" s="1"/>
      <c r="J12" s="1">
        <v>174</v>
      </c>
      <c r="K12" s="1">
        <f t="shared" si="1"/>
        <v>17</v>
      </c>
      <c r="L12" s="1"/>
      <c r="M12" s="1"/>
      <c r="N12" s="1"/>
      <c r="O12" s="1">
        <f t="shared" si="2"/>
        <v>38.200000000000003</v>
      </c>
      <c r="P12" s="16"/>
      <c r="Q12" s="12"/>
      <c r="R12" s="1"/>
      <c r="S12" s="1">
        <f t="shared" si="3"/>
        <v>12.356020942408376</v>
      </c>
      <c r="T12" s="1">
        <f t="shared" si="4"/>
        <v>12.356020942408376</v>
      </c>
      <c r="U12" s="1">
        <v>32</v>
      </c>
      <c r="V12" s="1">
        <v>42.4</v>
      </c>
      <c r="W12" s="1">
        <v>36.6</v>
      </c>
      <c r="X12" s="1">
        <v>22</v>
      </c>
      <c r="Y12" s="9" t="s">
        <v>39</v>
      </c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35</v>
      </c>
      <c r="C13" s="1"/>
      <c r="D13" s="1">
        <v>54</v>
      </c>
      <c r="E13" s="1">
        <v>2</v>
      </c>
      <c r="F13" s="1">
        <v>52</v>
      </c>
      <c r="G13" s="5">
        <v>0.5</v>
      </c>
      <c r="H13" s="1">
        <v>40</v>
      </c>
      <c r="I13" s="1"/>
      <c r="J13" s="1">
        <v>2</v>
      </c>
      <c r="K13" s="1">
        <f t="shared" si="1"/>
        <v>0</v>
      </c>
      <c r="L13" s="1"/>
      <c r="M13" s="1"/>
      <c r="N13" s="1"/>
      <c r="O13" s="1">
        <f t="shared" si="2"/>
        <v>0.4</v>
      </c>
      <c r="P13" s="16"/>
      <c r="Q13" s="12"/>
      <c r="R13" s="1"/>
      <c r="S13" s="1">
        <f t="shared" si="3"/>
        <v>130</v>
      </c>
      <c r="T13" s="1">
        <f t="shared" si="4"/>
        <v>130</v>
      </c>
      <c r="U13" s="1">
        <v>1.6</v>
      </c>
      <c r="V13" s="1">
        <v>4.4000000000000004</v>
      </c>
      <c r="W13" s="1">
        <v>2.8</v>
      </c>
      <c r="X13" s="1">
        <v>0.4</v>
      </c>
      <c r="Y13" s="1"/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35</v>
      </c>
      <c r="C14" s="1">
        <v>52</v>
      </c>
      <c r="D14" s="1"/>
      <c r="E14" s="1">
        <v>25</v>
      </c>
      <c r="F14" s="1">
        <v>25</v>
      </c>
      <c r="G14" s="5">
        <v>0.35</v>
      </c>
      <c r="H14" s="1">
        <v>45</v>
      </c>
      <c r="I14" s="1"/>
      <c r="J14" s="1">
        <v>27</v>
      </c>
      <c r="K14" s="1">
        <f t="shared" si="1"/>
        <v>-2</v>
      </c>
      <c r="L14" s="1"/>
      <c r="M14" s="1"/>
      <c r="N14" s="1">
        <v>11.599999999999991</v>
      </c>
      <c r="O14" s="1">
        <f t="shared" si="2"/>
        <v>5</v>
      </c>
      <c r="P14" s="16">
        <f t="shared" si="6"/>
        <v>23.400000000000006</v>
      </c>
      <c r="Q14" s="12"/>
      <c r="R14" s="1"/>
      <c r="S14" s="1">
        <f t="shared" si="3"/>
        <v>12</v>
      </c>
      <c r="T14" s="1">
        <f t="shared" si="4"/>
        <v>7.3199999999999985</v>
      </c>
      <c r="U14" s="1">
        <v>3.8</v>
      </c>
      <c r="V14" s="1">
        <v>3</v>
      </c>
      <c r="W14" s="1">
        <v>2.4</v>
      </c>
      <c r="X14" s="1">
        <v>1.4</v>
      </c>
      <c r="Y14" s="1"/>
      <c r="Z14" s="1">
        <f t="shared" si="5"/>
        <v>8.1900000000000013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9" t="s">
        <v>42</v>
      </c>
      <c r="B15" s="1" t="s">
        <v>35</v>
      </c>
      <c r="C15" s="1">
        <v>120</v>
      </c>
      <c r="D15" s="1"/>
      <c r="E15" s="1"/>
      <c r="F15" s="11">
        <v>73</v>
      </c>
      <c r="G15" s="5">
        <v>0</v>
      </c>
      <c r="H15" s="1">
        <v>50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16"/>
      <c r="Q15" s="12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9" t="s">
        <v>43</v>
      </c>
      <c r="Z15" s="1">
        <f t="shared" si="5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9" t="s">
        <v>44</v>
      </c>
      <c r="B16" s="1" t="s">
        <v>35</v>
      </c>
      <c r="C16" s="1">
        <v>5</v>
      </c>
      <c r="D16" s="1"/>
      <c r="E16" s="1"/>
      <c r="F16" s="11">
        <f>F15</f>
        <v>73</v>
      </c>
      <c r="G16" s="5">
        <v>0.4</v>
      </c>
      <c r="H16" s="1">
        <v>50</v>
      </c>
      <c r="I16" s="1"/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16"/>
      <c r="Q16" s="12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0.6</v>
      </c>
      <c r="W16" s="1">
        <v>1.4</v>
      </c>
      <c r="X16" s="1">
        <v>15</v>
      </c>
      <c r="Y16" s="9" t="s">
        <v>145</v>
      </c>
      <c r="Z16" s="1">
        <f t="shared" si="5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35</v>
      </c>
      <c r="C17" s="1"/>
      <c r="D17" s="1">
        <v>60</v>
      </c>
      <c r="E17" s="1">
        <v>4</v>
      </c>
      <c r="F17" s="1">
        <v>55</v>
      </c>
      <c r="G17" s="5">
        <v>0.17</v>
      </c>
      <c r="H17" s="1">
        <v>180</v>
      </c>
      <c r="I17" s="1"/>
      <c r="J17" s="1">
        <v>4</v>
      </c>
      <c r="K17" s="1">
        <f t="shared" si="1"/>
        <v>0</v>
      </c>
      <c r="L17" s="1"/>
      <c r="M17" s="1"/>
      <c r="N17" s="1">
        <v>30</v>
      </c>
      <c r="O17" s="1">
        <f t="shared" si="2"/>
        <v>0.8</v>
      </c>
      <c r="P17" s="16"/>
      <c r="Q17" s="12"/>
      <c r="R17" s="1"/>
      <c r="S17" s="1">
        <f t="shared" si="3"/>
        <v>106.25</v>
      </c>
      <c r="T17" s="1">
        <f t="shared" si="4"/>
        <v>106.25</v>
      </c>
      <c r="U17" s="1">
        <v>0</v>
      </c>
      <c r="V17" s="1">
        <v>2.8</v>
      </c>
      <c r="W17" s="1">
        <v>3</v>
      </c>
      <c r="X17" s="1">
        <v>0.4</v>
      </c>
      <c r="Y17" s="1"/>
      <c r="Z17" s="1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35</v>
      </c>
      <c r="C18" s="1">
        <v>50</v>
      </c>
      <c r="D18" s="1"/>
      <c r="E18" s="1">
        <v>40</v>
      </c>
      <c r="F18" s="1">
        <v>10</v>
      </c>
      <c r="G18" s="5">
        <v>0.5</v>
      </c>
      <c r="H18" s="1">
        <v>60</v>
      </c>
      <c r="I18" s="1"/>
      <c r="J18" s="1">
        <v>40</v>
      </c>
      <c r="K18" s="1">
        <f t="shared" si="1"/>
        <v>0</v>
      </c>
      <c r="L18" s="1"/>
      <c r="M18" s="1"/>
      <c r="N18" s="1">
        <v>36.400000000000013</v>
      </c>
      <c r="O18" s="1">
        <f t="shared" si="2"/>
        <v>8</v>
      </c>
      <c r="P18" s="16">
        <f t="shared" ref="P18" si="7">12*O18-N18-F18</f>
        <v>49.599999999999987</v>
      </c>
      <c r="Q18" s="12"/>
      <c r="R18" s="1"/>
      <c r="S18" s="1">
        <f t="shared" si="3"/>
        <v>12</v>
      </c>
      <c r="T18" s="1">
        <f t="shared" si="4"/>
        <v>5.8000000000000016</v>
      </c>
      <c r="U18" s="1">
        <v>5.4</v>
      </c>
      <c r="V18" s="1">
        <v>1</v>
      </c>
      <c r="W18" s="1">
        <v>1.8</v>
      </c>
      <c r="X18" s="1">
        <v>3</v>
      </c>
      <c r="Y18" s="1"/>
      <c r="Z18" s="1">
        <f t="shared" si="5"/>
        <v>24.799999999999994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35</v>
      </c>
      <c r="C19" s="1">
        <v>7</v>
      </c>
      <c r="D19" s="1"/>
      <c r="E19" s="1">
        <v>7</v>
      </c>
      <c r="F19" s="1"/>
      <c r="G19" s="5">
        <v>0</v>
      </c>
      <c r="H19" s="1">
        <v>55</v>
      </c>
      <c r="I19" s="1"/>
      <c r="J19" s="1">
        <v>7</v>
      </c>
      <c r="K19" s="1">
        <f t="shared" si="1"/>
        <v>0</v>
      </c>
      <c r="L19" s="1"/>
      <c r="M19" s="1"/>
      <c r="N19" s="1"/>
      <c r="O19" s="1">
        <f t="shared" si="2"/>
        <v>1.4</v>
      </c>
      <c r="P19" s="16"/>
      <c r="Q19" s="12"/>
      <c r="R19" s="1"/>
      <c r="S19" s="1">
        <f t="shared" si="3"/>
        <v>0</v>
      </c>
      <c r="T19" s="1">
        <f t="shared" si="4"/>
        <v>0</v>
      </c>
      <c r="U19" s="1">
        <v>1.4</v>
      </c>
      <c r="V19" s="1">
        <v>0.4</v>
      </c>
      <c r="W19" s="1">
        <v>0.4</v>
      </c>
      <c r="X19" s="1">
        <v>0</v>
      </c>
      <c r="Y19" s="1" t="s">
        <v>48</v>
      </c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35</v>
      </c>
      <c r="C20" s="1">
        <v>54</v>
      </c>
      <c r="D20" s="1">
        <v>12</v>
      </c>
      <c r="E20" s="1">
        <v>54</v>
      </c>
      <c r="F20" s="1">
        <v>12</v>
      </c>
      <c r="G20" s="5">
        <v>0.3</v>
      </c>
      <c r="H20" s="1">
        <v>40</v>
      </c>
      <c r="I20" s="1"/>
      <c r="J20" s="1">
        <v>54</v>
      </c>
      <c r="K20" s="1">
        <f t="shared" si="1"/>
        <v>0</v>
      </c>
      <c r="L20" s="1"/>
      <c r="M20" s="1"/>
      <c r="N20" s="1">
        <v>66</v>
      </c>
      <c r="O20" s="1">
        <f t="shared" si="2"/>
        <v>10.8</v>
      </c>
      <c r="P20" s="16">
        <f t="shared" ref="P20" si="8">12*O20-N20-F20</f>
        <v>51.600000000000023</v>
      </c>
      <c r="Q20" s="12"/>
      <c r="R20" s="1"/>
      <c r="S20" s="1">
        <f t="shared" si="3"/>
        <v>12.000000000000002</v>
      </c>
      <c r="T20" s="1">
        <f t="shared" si="4"/>
        <v>7.2222222222222214</v>
      </c>
      <c r="U20" s="1">
        <v>10</v>
      </c>
      <c r="V20" s="1">
        <v>1.8</v>
      </c>
      <c r="W20" s="1">
        <v>2.4</v>
      </c>
      <c r="X20" s="1">
        <v>6.6</v>
      </c>
      <c r="Y20" s="1"/>
      <c r="Z20" s="1">
        <f t="shared" si="5"/>
        <v>15.480000000000006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35</v>
      </c>
      <c r="C21" s="1">
        <v>43</v>
      </c>
      <c r="D21" s="1">
        <v>18</v>
      </c>
      <c r="E21" s="1">
        <v>15</v>
      </c>
      <c r="F21" s="1">
        <v>45</v>
      </c>
      <c r="G21" s="5">
        <v>0.4</v>
      </c>
      <c r="H21" s="1">
        <v>50</v>
      </c>
      <c r="I21" s="1"/>
      <c r="J21" s="1">
        <v>16</v>
      </c>
      <c r="K21" s="1">
        <f t="shared" si="1"/>
        <v>-1</v>
      </c>
      <c r="L21" s="1"/>
      <c r="M21" s="1"/>
      <c r="N21" s="1"/>
      <c r="O21" s="1">
        <f t="shared" si="2"/>
        <v>3</v>
      </c>
      <c r="P21" s="16"/>
      <c r="Q21" s="12"/>
      <c r="R21" s="1"/>
      <c r="S21" s="1">
        <f t="shared" si="3"/>
        <v>15</v>
      </c>
      <c r="T21" s="1">
        <f t="shared" si="4"/>
        <v>15</v>
      </c>
      <c r="U21" s="1">
        <v>3.4</v>
      </c>
      <c r="V21" s="1">
        <v>4.2</v>
      </c>
      <c r="W21" s="1">
        <v>3</v>
      </c>
      <c r="X21" s="1">
        <v>1.6</v>
      </c>
      <c r="Y21" s="1"/>
      <c r="Z21" s="1">
        <f t="shared" si="5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35</v>
      </c>
      <c r="C22" s="1">
        <v>56</v>
      </c>
      <c r="D22" s="1">
        <v>20</v>
      </c>
      <c r="E22" s="1">
        <v>48</v>
      </c>
      <c r="F22" s="1">
        <v>20</v>
      </c>
      <c r="G22" s="5">
        <v>0</v>
      </c>
      <c r="H22" s="1">
        <v>55</v>
      </c>
      <c r="I22" s="1"/>
      <c r="J22" s="1">
        <v>53</v>
      </c>
      <c r="K22" s="1">
        <f t="shared" si="1"/>
        <v>-5</v>
      </c>
      <c r="L22" s="1"/>
      <c r="M22" s="1"/>
      <c r="N22" s="1"/>
      <c r="O22" s="1">
        <f t="shared" si="2"/>
        <v>9.6</v>
      </c>
      <c r="P22" s="16"/>
      <c r="Q22" s="12"/>
      <c r="R22" s="1"/>
      <c r="S22" s="1">
        <f t="shared" si="3"/>
        <v>2.0833333333333335</v>
      </c>
      <c r="T22" s="1">
        <f t="shared" si="4"/>
        <v>2.0833333333333335</v>
      </c>
      <c r="U22" s="1">
        <v>5.4</v>
      </c>
      <c r="V22" s="1">
        <v>0.8</v>
      </c>
      <c r="W22" s="1">
        <v>0.8</v>
      </c>
      <c r="X22" s="1">
        <v>0</v>
      </c>
      <c r="Y22" s="1" t="s">
        <v>48</v>
      </c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35</v>
      </c>
      <c r="C23" s="1">
        <v>7</v>
      </c>
      <c r="D23" s="1">
        <v>60</v>
      </c>
      <c r="E23" s="1">
        <v>10</v>
      </c>
      <c r="F23" s="1">
        <v>57</v>
      </c>
      <c r="G23" s="5">
        <v>0.35</v>
      </c>
      <c r="H23" s="1">
        <v>40</v>
      </c>
      <c r="I23" s="1"/>
      <c r="J23" s="1">
        <v>13</v>
      </c>
      <c r="K23" s="1">
        <f t="shared" si="1"/>
        <v>-3</v>
      </c>
      <c r="L23" s="1"/>
      <c r="M23" s="1"/>
      <c r="N23" s="1">
        <v>10</v>
      </c>
      <c r="O23" s="1">
        <f t="shared" si="2"/>
        <v>2</v>
      </c>
      <c r="P23" s="16"/>
      <c r="Q23" s="12"/>
      <c r="R23" s="1"/>
      <c r="S23" s="1">
        <f t="shared" si="3"/>
        <v>33.5</v>
      </c>
      <c r="T23" s="1">
        <f t="shared" si="4"/>
        <v>33.5</v>
      </c>
      <c r="U23" s="1">
        <v>1.4</v>
      </c>
      <c r="V23" s="1">
        <v>4.5999999999999996</v>
      </c>
      <c r="W23" s="1">
        <v>4.5999999999999996</v>
      </c>
      <c r="X23" s="1">
        <v>0.2</v>
      </c>
      <c r="Y23" s="1"/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35</v>
      </c>
      <c r="C24" s="1"/>
      <c r="D24" s="1">
        <v>165</v>
      </c>
      <c r="E24" s="1">
        <v>22</v>
      </c>
      <c r="F24" s="1">
        <v>143</v>
      </c>
      <c r="G24" s="5">
        <v>0.17</v>
      </c>
      <c r="H24" s="1">
        <v>180</v>
      </c>
      <c r="I24" s="1"/>
      <c r="J24" s="1">
        <v>22</v>
      </c>
      <c r="K24" s="1">
        <f t="shared" si="1"/>
        <v>0</v>
      </c>
      <c r="L24" s="1"/>
      <c r="M24" s="1"/>
      <c r="N24" s="1">
        <v>50</v>
      </c>
      <c r="O24" s="1">
        <f t="shared" si="2"/>
        <v>4.4000000000000004</v>
      </c>
      <c r="P24" s="16"/>
      <c r="Q24" s="12"/>
      <c r="R24" s="1"/>
      <c r="S24" s="1">
        <f t="shared" si="3"/>
        <v>43.86363636363636</v>
      </c>
      <c r="T24" s="1">
        <f t="shared" si="4"/>
        <v>43.86363636363636</v>
      </c>
      <c r="U24" s="1">
        <v>0</v>
      </c>
      <c r="V24" s="1">
        <v>11.8</v>
      </c>
      <c r="W24" s="1">
        <v>12</v>
      </c>
      <c r="X24" s="1">
        <v>0</v>
      </c>
      <c r="Y24" s="1"/>
      <c r="Z24" s="1">
        <f t="shared" si="5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35</v>
      </c>
      <c r="C25" s="1">
        <v>19</v>
      </c>
      <c r="D25" s="1"/>
      <c r="E25" s="1"/>
      <c r="F25" s="1"/>
      <c r="G25" s="5">
        <v>0</v>
      </c>
      <c r="H25" s="1">
        <v>120</v>
      </c>
      <c r="I25" s="1"/>
      <c r="J25" s="1"/>
      <c r="K25" s="1">
        <f t="shared" si="1"/>
        <v>0</v>
      </c>
      <c r="L25" s="1"/>
      <c r="M25" s="1"/>
      <c r="N25" s="1"/>
      <c r="O25" s="1">
        <f t="shared" si="2"/>
        <v>0</v>
      </c>
      <c r="P25" s="16"/>
      <c r="Q25" s="12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2.6</v>
      </c>
      <c r="W25" s="1">
        <v>5.6</v>
      </c>
      <c r="X25" s="1">
        <v>5.2</v>
      </c>
      <c r="Y25" s="1" t="s">
        <v>48</v>
      </c>
      <c r="Z25" s="1">
        <f t="shared" si="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35</v>
      </c>
      <c r="C26" s="1">
        <v>12</v>
      </c>
      <c r="D26" s="1">
        <v>36</v>
      </c>
      <c r="E26" s="1">
        <v>25</v>
      </c>
      <c r="F26" s="1">
        <v>21</v>
      </c>
      <c r="G26" s="5">
        <v>0.35</v>
      </c>
      <c r="H26" s="1">
        <v>45</v>
      </c>
      <c r="I26" s="1"/>
      <c r="J26" s="1">
        <v>25</v>
      </c>
      <c r="K26" s="1">
        <f t="shared" si="1"/>
        <v>0</v>
      </c>
      <c r="L26" s="1"/>
      <c r="M26" s="1"/>
      <c r="N26" s="1"/>
      <c r="O26" s="1">
        <f t="shared" si="2"/>
        <v>5</v>
      </c>
      <c r="P26" s="16">
        <f t="shared" ref="P26:P31" si="9">12*O26-N26-F26</f>
        <v>39</v>
      </c>
      <c r="Q26" s="12"/>
      <c r="R26" s="1"/>
      <c r="S26" s="1">
        <f t="shared" si="3"/>
        <v>12</v>
      </c>
      <c r="T26" s="1">
        <f t="shared" si="4"/>
        <v>4.2</v>
      </c>
      <c r="U26" s="1">
        <v>2.4</v>
      </c>
      <c r="V26" s="1">
        <v>2.4</v>
      </c>
      <c r="W26" s="1">
        <v>2.2000000000000002</v>
      </c>
      <c r="X26" s="1">
        <v>0</v>
      </c>
      <c r="Y26" s="1"/>
      <c r="Z26" s="1">
        <f t="shared" si="5"/>
        <v>13.649999999999999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35</v>
      </c>
      <c r="C27" s="1"/>
      <c r="D27" s="1">
        <v>90</v>
      </c>
      <c r="E27" s="1">
        <v>23</v>
      </c>
      <c r="F27" s="1">
        <v>67</v>
      </c>
      <c r="G27" s="5">
        <v>0.35</v>
      </c>
      <c r="H27" s="1">
        <v>45</v>
      </c>
      <c r="I27" s="1"/>
      <c r="J27" s="1">
        <v>22</v>
      </c>
      <c r="K27" s="1">
        <f t="shared" si="1"/>
        <v>1</v>
      </c>
      <c r="L27" s="1"/>
      <c r="M27" s="1"/>
      <c r="N27" s="1">
        <v>10</v>
      </c>
      <c r="O27" s="1">
        <f t="shared" si="2"/>
        <v>4.5999999999999996</v>
      </c>
      <c r="P27" s="16"/>
      <c r="Q27" s="12"/>
      <c r="R27" s="1"/>
      <c r="S27" s="1">
        <f t="shared" si="3"/>
        <v>16.739130434782609</v>
      </c>
      <c r="T27" s="1">
        <f t="shared" si="4"/>
        <v>16.739130434782609</v>
      </c>
      <c r="U27" s="1">
        <v>0</v>
      </c>
      <c r="V27" s="1">
        <v>6</v>
      </c>
      <c r="W27" s="1">
        <v>6</v>
      </c>
      <c r="X27" s="1">
        <v>0.4</v>
      </c>
      <c r="Y27" s="1"/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28</v>
      </c>
      <c r="C28" s="1">
        <v>229.72</v>
      </c>
      <c r="D28" s="1">
        <v>237.10900000000001</v>
      </c>
      <c r="E28" s="1">
        <v>269.71800000000002</v>
      </c>
      <c r="F28" s="1">
        <v>157.572</v>
      </c>
      <c r="G28" s="5">
        <v>1</v>
      </c>
      <c r="H28" s="1">
        <v>55</v>
      </c>
      <c r="I28" s="1"/>
      <c r="J28" s="1">
        <v>274.00599999999997</v>
      </c>
      <c r="K28" s="1">
        <f t="shared" si="1"/>
        <v>-4.2879999999999541</v>
      </c>
      <c r="L28" s="1"/>
      <c r="M28" s="1"/>
      <c r="N28" s="1">
        <v>229.68679999999989</v>
      </c>
      <c r="O28" s="1">
        <f t="shared" si="2"/>
        <v>53.943600000000004</v>
      </c>
      <c r="P28" s="16">
        <f t="shared" si="9"/>
        <v>260.06440000000015</v>
      </c>
      <c r="Q28" s="12"/>
      <c r="R28" s="1"/>
      <c r="S28" s="1">
        <f t="shared" si="3"/>
        <v>12</v>
      </c>
      <c r="T28" s="1">
        <f t="shared" si="4"/>
        <v>7.178957281308624</v>
      </c>
      <c r="U28" s="1">
        <v>40.253599999999999</v>
      </c>
      <c r="V28" s="1">
        <v>35.229999999999997</v>
      </c>
      <c r="W28" s="1">
        <v>35.758800000000001</v>
      </c>
      <c r="X28" s="1">
        <v>33.594799999999999</v>
      </c>
      <c r="Y28" s="1"/>
      <c r="Z28" s="1">
        <f t="shared" si="5"/>
        <v>260.06440000000015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28</v>
      </c>
      <c r="C29" s="1">
        <v>3556.53</v>
      </c>
      <c r="D29" s="1">
        <v>3002.2069999999999</v>
      </c>
      <c r="E29" s="1">
        <v>2589.84</v>
      </c>
      <c r="F29" s="1">
        <v>3436.991</v>
      </c>
      <c r="G29" s="5">
        <v>1</v>
      </c>
      <c r="H29" s="1">
        <v>50</v>
      </c>
      <c r="I29" s="1"/>
      <c r="J29" s="1">
        <v>2783.991</v>
      </c>
      <c r="K29" s="1">
        <f t="shared" si="1"/>
        <v>-194.15099999999984</v>
      </c>
      <c r="L29" s="1"/>
      <c r="M29" s="1"/>
      <c r="N29" s="1">
        <v>1700</v>
      </c>
      <c r="O29" s="1">
        <f t="shared" si="2"/>
        <v>517.96800000000007</v>
      </c>
      <c r="P29" s="16">
        <f>13*O29-N29-F29</f>
        <v>1596.5930000000008</v>
      </c>
      <c r="Q29" s="12"/>
      <c r="R29" s="1"/>
      <c r="S29" s="1">
        <f t="shared" si="3"/>
        <v>13</v>
      </c>
      <c r="T29" s="1">
        <f t="shared" si="4"/>
        <v>9.9175837117350856</v>
      </c>
      <c r="U29" s="1">
        <v>500.22579999999999</v>
      </c>
      <c r="V29" s="1">
        <v>466.73340000000002</v>
      </c>
      <c r="W29" s="1">
        <v>494.83179999999999</v>
      </c>
      <c r="X29" s="1">
        <v>426.8218</v>
      </c>
      <c r="Y29" s="1"/>
      <c r="Z29" s="1">
        <f t="shared" si="5"/>
        <v>1596.5930000000008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28</v>
      </c>
      <c r="C30" s="1">
        <v>324.80200000000002</v>
      </c>
      <c r="D30" s="1">
        <v>73.594999999999999</v>
      </c>
      <c r="E30" s="1">
        <v>249.19200000000001</v>
      </c>
      <c r="F30" s="1">
        <v>114.117</v>
      </c>
      <c r="G30" s="5">
        <v>1</v>
      </c>
      <c r="H30" s="1">
        <v>55</v>
      </c>
      <c r="I30" s="1"/>
      <c r="J30" s="1">
        <v>257.38</v>
      </c>
      <c r="K30" s="1">
        <f t="shared" si="1"/>
        <v>-8.1879999999999882</v>
      </c>
      <c r="L30" s="1"/>
      <c r="M30" s="1"/>
      <c r="N30" s="1">
        <v>222.7304</v>
      </c>
      <c r="O30" s="1">
        <f t="shared" si="2"/>
        <v>49.8384</v>
      </c>
      <c r="P30" s="16">
        <f t="shared" si="9"/>
        <v>261.21339999999992</v>
      </c>
      <c r="Q30" s="12"/>
      <c r="R30" s="1"/>
      <c r="S30" s="1">
        <f t="shared" si="3"/>
        <v>12</v>
      </c>
      <c r="T30" s="1">
        <f t="shared" si="4"/>
        <v>6.7587924170920415</v>
      </c>
      <c r="U30" s="1">
        <v>35.619600000000013</v>
      </c>
      <c r="V30" s="1">
        <v>29.645600000000002</v>
      </c>
      <c r="W30" s="1">
        <v>32.103999999999999</v>
      </c>
      <c r="X30" s="1">
        <v>46.514000000000003</v>
      </c>
      <c r="Y30" s="1"/>
      <c r="Z30" s="1">
        <f t="shared" si="5"/>
        <v>261.21339999999992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28</v>
      </c>
      <c r="C31" s="1">
        <v>11.808</v>
      </c>
      <c r="D31" s="1">
        <v>147.922</v>
      </c>
      <c r="E31" s="1">
        <v>72.221999999999994</v>
      </c>
      <c r="F31" s="1">
        <v>76.44</v>
      </c>
      <c r="G31" s="5">
        <v>1</v>
      </c>
      <c r="H31" s="1">
        <v>60</v>
      </c>
      <c r="I31" s="1"/>
      <c r="J31" s="1">
        <v>68.805999999999997</v>
      </c>
      <c r="K31" s="1">
        <f t="shared" si="1"/>
        <v>3.4159999999999968</v>
      </c>
      <c r="L31" s="1"/>
      <c r="M31" s="1"/>
      <c r="N31" s="1"/>
      <c r="O31" s="1">
        <f t="shared" si="2"/>
        <v>14.444399999999998</v>
      </c>
      <c r="P31" s="16">
        <f t="shared" si="9"/>
        <v>96.892799999999966</v>
      </c>
      <c r="Q31" s="12"/>
      <c r="R31" s="1"/>
      <c r="S31" s="1">
        <f t="shared" si="3"/>
        <v>11.999999999999998</v>
      </c>
      <c r="T31" s="1">
        <f t="shared" si="4"/>
        <v>5.2920162831270252</v>
      </c>
      <c r="U31" s="1">
        <v>3.8508</v>
      </c>
      <c r="V31" s="1">
        <v>9.0358000000000001</v>
      </c>
      <c r="W31" s="1">
        <v>9.5134000000000007</v>
      </c>
      <c r="X31" s="1">
        <v>4.4551999999999996</v>
      </c>
      <c r="Y31" s="1"/>
      <c r="Z31" s="1">
        <f t="shared" si="5"/>
        <v>96.892799999999966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28</v>
      </c>
      <c r="C32" s="1">
        <v>4074.1860000000001</v>
      </c>
      <c r="D32" s="1">
        <v>1620.85</v>
      </c>
      <c r="E32" s="1">
        <v>2122.8180000000002</v>
      </c>
      <c r="F32" s="1">
        <v>3174.57</v>
      </c>
      <c r="G32" s="5">
        <v>1</v>
      </c>
      <c r="H32" s="1">
        <v>60</v>
      </c>
      <c r="I32" s="1"/>
      <c r="J32" s="1">
        <v>2119.337</v>
      </c>
      <c r="K32" s="1">
        <f t="shared" si="1"/>
        <v>3.4810000000002219</v>
      </c>
      <c r="L32" s="1"/>
      <c r="M32" s="1"/>
      <c r="N32" s="1">
        <v>1300</v>
      </c>
      <c r="O32" s="1">
        <f t="shared" si="2"/>
        <v>424.56360000000006</v>
      </c>
      <c r="P32" s="16">
        <f>13*O32-N32-F32</f>
        <v>1044.7568000000006</v>
      </c>
      <c r="Q32" s="12"/>
      <c r="R32" s="1"/>
      <c r="S32" s="1">
        <f t="shared" si="3"/>
        <v>13</v>
      </c>
      <c r="T32" s="1">
        <f t="shared" si="4"/>
        <v>10.539221921050224</v>
      </c>
      <c r="U32" s="1">
        <v>430.35559999999998</v>
      </c>
      <c r="V32" s="1">
        <v>405.88380000000001</v>
      </c>
      <c r="W32" s="1">
        <v>420.02740000000011</v>
      </c>
      <c r="X32" s="1">
        <v>449.64100000000002</v>
      </c>
      <c r="Y32" s="1"/>
      <c r="Z32" s="1">
        <f t="shared" si="5"/>
        <v>1044.7568000000006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9" t="s">
        <v>62</v>
      </c>
      <c r="B33" s="1" t="s">
        <v>28</v>
      </c>
      <c r="C33" s="1"/>
      <c r="D33" s="1">
        <v>42.43</v>
      </c>
      <c r="E33" s="1"/>
      <c r="F33" s="11">
        <v>42.43</v>
      </c>
      <c r="G33" s="5">
        <v>0</v>
      </c>
      <c r="H33" s="1">
        <v>55</v>
      </c>
      <c r="I33" s="1"/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16"/>
      <c r="Q33" s="12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0</v>
      </c>
      <c r="W33" s="1">
        <v>0</v>
      </c>
      <c r="X33" s="1">
        <v>0</v>
      </c>
      <c r="Y33" s="9" t="s">
        <v>143</v>
      </c>
      <c r="Z33" s="1">
        <f t="shared" si="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28</v>
      </c>
      <c r="C34" s="1">
        <v>57.398000000000003</v>
      </c>
      <c r="D34" s="1">
        <v>73.02</v>
      </c>
      <c r="E34" s="1">
        <v>56.32</v>
      </c>
      <c r="F34" s="1">
        <v>61.466000000000001</v>
      </c>
      <c r="G34" s="5">
        <v>1</v>
      </c>
      <c r="H34" s="1">
        <v>50</v>
      </c>
      <c r="I34" s="1"/>
      <c r="J34" s="1">
        <v>63.637999999999998</v>
      </c>
      <c r="K34" s="1">
        <f t="shared" si="1"/>
        <v>-7.3179999999999978</v>
      </c>
      <c r="L34" s="1"/>
      <c r="M34" s="1"/>
      <c r="N34" s="1">
        <v>22.206399999999981</v>
      </c>
      <c r="O34" s="1">
        <f t="shared" si="2"/>
        <v>11.263999999999999</v>
      </c>
      <c r="P34" s="16">
        <f t="shared" ref="P34:P60" si="10">12*O34-N34-F34</f>
        <v>51.495600000000032</v>
      </c>
      <c r="Q34" s="12"/>
      <c r="R34" s="1"/>
      <c r="S34" s="1">
        <f t="shared" si="3"/>
        <v>12.000000000000002</v>
      </c>
      <c r="T34" s="1">
        <f t="shared" si="4"/>
        <v>7.4283025568181804</v>
      </c>
      <c r="U34" s="1">
        <v>8.6066000000000003</v>
      </c>
      <c r="V34" s="1">
        <v>9.6836000000000002</v>
      </c>
      <c r="W34" s="1">
        <v>10.019600000000001</v>
      </c>
      <c r="X34" s="1">
        <v>8.4319999999999986</v>
      </c>
      <c r="Y34" s="1"/>
      <c r="Z34" s="1">
        <f t="shared" si="5"/>
        <v>51.495600000000032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28</v>
      </c>
      <c r="C35" s="1">
        <v>304.37599999999998</v>
      </c>
      <c r="D35" s="1">
        <v>302.11</v>
      </c>
      <c r="E35" s="1">
        <v>238.12799999999999</v>
      </c>
      <c r="F35" s="1">
        <v>315.36</v>
      </c>
      <c r="G35" s="5">
        <v>1</v>
      </c>
      <c r="H35" s="1">
        <v>55</v>
      </c>
      <c r="I35" s="1"/>
      <c r="J35" s="1">
        <v>235.322</v>
      </c>
      <c r="K35" s="1">
        <f t="shared" si="1"/>
        <v>2.8059999999999832</v>
      </c>
      <c r="L35" s="1"/>
      <c r="M35" s="1"/>
      <c r="N35" s="1">
        <v>201.66680000000011</v>
      </c>
      <c r="O35" s="1">
        <f t="shared" si="2"/>
        <v>47.625599999999999</v>
      </c>
      <c r="P35" s="16">
        <f t="shared" si="10"/>
        <v>54.480399999999918</v>
      </c>
      <c r="Q35" s="12"/>
      <c r="R35" s="1"/>
      <c r="S35" s="1">
        <f t="shared" si="3"/>
        <v>12</v>
      </c>
      <c r="T35" s="1">
        <f t="shared" si="4"/>
        <v>10.856069004904928</v>
      </c>
      <c r="U35" s="1">
        <v>50.544800000000002</v>
      </c>
      <c r="V35" s="1">
        <v>46.032799999999988</v>
      </c>
      <c r="W35" s="1">
        <v>37.483999999999988</v>
      </c>
      <c r="X35" s="1">
        <v>44.064800000000012</v>
      </c>
      <c r="Y35" s="1"/>
      <c r="Z35" s="1">
        <f t="shared" si="5"/>
        <v>54.480399999999918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65</v>
      </c>
      <c r="B36" s="1" t="s">
        <v>28</v>
      </c>
      <c r="C36" s="1">
        <v>2398.2060000000001</v>
      </c>
      <c r="D36" s="1">
        <v>3461.7950000000001</v>
      </c>
      <c r="E36" s="1">
        <v>2102.6309999999999</v>
      </c>
      <c r="F36" s="1">
        <v>3356.3589999999999</v>
      </c>
      <c r="G36" s="5">
        <v>1</v>
      </c>
      <c r="H36" s="1">
        <v>60</v>
      </c>
      <c r="I36" s="1"/>
      <c r="J36" s="1">
        <v>2130.2109999999998</v>
      </c>
      <c r="K36" s="1">
        <f t="shared" si="1"/>
        <v>-27.579999999999927</v>
      </c>
      <c r="L36" s="1"/>
      <c r="M36" s="1"/>
      <c r="N36" s="1">
        <v>832.00879999999984</v>
      </c>
      <c r="O36" s="1">
        <f t="shared" si="2"/>
        <v>420.52619999999996</v>
      </c>
      <c r="P36" s="16">
        <f>13*O36-N36-F36</f>
        <v>1278.4728</v>
      </c>
      <c r="Q36" s="12"/>
      <c r="R36" s="1"/>
      <c r="S36" s="1">
        <f t="shared" si="3"/>
        <v>13</v>
      </c>
      <c r="T36" s="1">
        <f t="shared" si="4"/>
        <v>9.959826046510301</v>
      </c>
      <c r="U36" s="1">
        <v>416.97579999999999</v>
      </c>
      <c r="V36" s="1">
        <v>416.59519999999998</v>
      </c>
      <c r="W36" s="1">
        <v>382.75619999999998</v>
      </c>
      <c r="X36" s="1">
        <v>327.71620000000001</v>
      </c>
      <c r="Y36" s="1"/>
      <c r="Z36" s="1">
        <f t="shared" si="5"/>
        <v>1278.4728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66</v>
      </c>
      <c r="B37" s="1" t="s">
        <v>28</v>
      </c>
      <c r="C37" s="1">
        <v>2675.991</v>
      </c>
      <c r="D37" s="1">
        <v>1720.9849999999999</v>
      </c>
      <c r="E37" s="1">
        <v>1643.154</v>
      </c>
      <c r="F37" s="1">
        <v>2462.0709999999999</v>
      </c>
      <c r="G37" s="5">
        <v>1</v>
      </c>
      <c r="H37" s="1">
        <v>60</v>
      </c>
      <c r="I37" s="1"/>
      <c r="J37" s="1">
        <v>1784.7929999999999</v>
      </c>
      <c r="K37" s="1">
        <f t="shared" si="1"/>
        <v>-141.6389999999999</v>
      </c>
      <c r="L37" s="1"/>
      <c r="M37" s="1"/>
      <c r="N37" s="1">
        <v>1116.0444000000009</v>
      </c>
      <c r="O37" s="1">
        <f t="shared" si="2"/>
        <v>328.63080000000002</v>
      </c>
      <c r="P37" s="16">
        <f>13*O37-N37-F37</f>
        <v>694.08500000000004</v>
      </c>
      <c r="Q37" s="12"/>
      <c r="R37" s="1"/>
      <c r="S37" s="1">
        <f t="shared" si="3"/>
        <v>13.000000000000002</v>
      </c>
      <c r="T37" s="1">
        <f t="shared" si="4"/>
        <v>10.887949029731846</v>
      </c>
      <c r="U37" s="1">
        <v>343.37419999999997</v>
      </c>
      <c r="V37" s="1">
        <v>311.447</v>
      </c>
      <c r="W37" s="1">
        <v>326.01900000000001</v>
      </c>
      <c r="X37" s="1">
        <v>292.03539999999998</v>
      </c>
      <c r="Y37" s="1"/>
      <c r="Z37" s="1">
        <f t="shared" si="5"/>
        <v>694.08500000000004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67</v>
      </c>
      <c r="B38" s="1" t="s">
        <v>28</v>
      </c>
      <c r="C38" s="1">
        <v>231.916</v>
      </c>
      <c r="D38" s="1">
        <v>406.37299999999999</v>
      </c>
      <c r="E38" s="1">
        <v>208.399</v>
      </c>
      <c r="F38" s="1">
        <v>390.24</v>
      </c>
      <c r="G38" s="5">
        <v>1</v>
      </c>
      <c r="H38" s="1">
        <v>60</v>
      </c>
      <c r="I38" s="1"/>
      <c r="J38" s="1">
        <v>204.01400000000001</v>
      </c>
      <c r="K38" s="1">
        <f t="shared" ref="K38:K69" si="11">E38-J38</f>
        <v>4.3849999999999909</v>
      </c>
      <c r="L38" s="1"/>
      <c r="M38" s="1"/>
      <c r="N38" s="1">
        <v>75.671599999999899</v>
      </c>
      <c r="O38" s="1">
        <f t="shared" si="2"/>
        <v>41.6798</v>
      </c>
      <c r="P38" s="16">
        <f t="shared" si="10"/>
        <v>34.246000000000095</v>
      </c>
      <c r="Q38" s="12"/>
      <c r="R38" s="1"/>
      <c r="S38" s="1">
        <f t="shared" si="3"/>
        <v>12</v>
      </c>
      <c r="T38" s="1">
        <f t="shared" si="4"/>
        <v>11.178354982509511</v>
      </c>
      <c r="U38" s="1">
        <v>44.03</v>
      </c>
      <c r="V38" s="1">
        <v>47.395600000000002</v>
      </c>
      <c r="W38" s="1">
        <v>42.09</v>
      </c>
      <c r="X38" s="1">
        <v>38.031199999999998</v>
      </c>
      <c r="Y38" s="1"/>
      <c r="Z38" s="1">
        <f t="shared" si="5"/>
        <v>34.246000000000095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28</v>
      </c>
      <c r="C39" s="1">
        <v>163.739</v>
      </c>
      <c r="D39" s="1">
        <v>211.08600000000001</v>
      </c>
      <c r="E39" s="1">
        <v>163.42099999999999</v>
      </c>
      <c r="F39" s="1">
        <v>159.47</v>
      </c>
      <c r="G39" s="5">
        <v>1</v>
      </c>
      <c r="H39" s="1">
        <v>60</v>
      </c>
      <c r="I39" s="1"/>
      <c r="J39" s="1">
        <v>157.80600000000001</v>
      </c>
      <c r="K39" s="1">
        <f t="shared" si="11"/>
        <v>5.6149999999999807</v>
      </c>
      <c r="L39" s="1"/>
      <c r="M39" s="1"/>
      <c r="N39" s="1">
        <v>188.31239999999991</v>
      </c>
      <c r="O39" s="1">
        <f t="shared" si="2"/>
        <v>32.684199999999997</v>
      </c>
      <c r="P39" s="16">
        <f t="shared" si="10"/>
        <v>44.428000000000026</v>
      </c>
      <c r="Q39" s="12"/>
      <c r="R39" s="1"/>
      <c r="S39" s="1">
        <f t="shared" si="3"/>
        <v>12</v>
      </c>
      <c r="T39" s="1">
        <f t="shared" si="4"/>
        <v>10.640688773168685</v>
      </c>
      <c r="U39" s="1">
        <v>34.691199999999988</v>
      </c>
      <c r="V39" s="1">
        <v>27.689800000000002</v>
      </c>
      <c r="W39" s="1">
        <v>23.249600000000001</v>
      </c>
      <c r="X39" s="1">
        <v>24.455200000000001</v>
      </c>
      <c r="Y39" s="1"/>
      <c r="Z39" s="1">
        <f t="shared" si="5"/>
        <v>44.428000000000026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28</v>
      </c>
      <c r="C40" s="1">
        <v>121.233</v>
      </c>
      <c r="D40" s="1">
        <v>347.41699999999997</v>
      </c>
      <c r="E40" s="1">
        <v>147.529</v>
      </c>
      <c r="F40" s="1">
        <v>286.03399999999999</v>
      </c>
      <c r="G40" s="5">
        <v>1</v>
      </c>
      <c r="H40" s="1">
        <v>60</v>
      </c>
      <c r="I40" s="1"/>
      <c r="J40" s="1">
        <v>141.45099999999999</v>
      </c>
      <c r="K40" s="1">
        <f t="shared" si="11"/>
        <v>6.078000000000003</v>
      </c>
      <c r="L40" s="1"/>
      <c r="M40" s="1"/>
      <c r="N40" s="1"/>
      <c r="O40" s="1">
        <f t="shared" si="2"/>
        <v>29.505800000000001</v>
      </c>
      <c r="P40" s="16">
        <f t="shared" si="10"/>
        <v>68.035600000000045</v>
      </c>
      <c r="Q40" s="12"/>
      <c r="R40" s="1"/>
      <c r="S40" s="1">
        <f t="shared" si="3"/>
        <v>12.000000000000002</v>
      </c>
      <c r="T40" s="1">
        <f t="shared" si="4"/>
        <v>9.694161825810518</v>
      </c>
      <c r="U40" s="1">
        <v>26.150400000000001</v>
      </c>
      <c r="V40" s="1">
        <v>34.812600000000003</v>
      </c>
      <c r="W40" s="1">
        <v>33.941199999999988</v>
      </c>
      <c r="X40" s="1">
        <v>24.448399999999999</v>
      </c>
      <c r="Y40" s="1"/>
      <c r="Z40" s="1">
        <f t="shared" si="5"/>
        <v>68.035600000000045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28</v>
      </c>
      <c r="C41" s="1">
        <v>204.33099999999999</v>
      </c>
      <c r="D41" s="1">
        <v>215.44</v>
      </c>
      <c r="E41" s="1">
        <v>244.96700000000001</v>
      </c>
      <c r="F41" s="1">
        <v>130.94900000000001</v>
      </c>
      <c r="G41" s="5">
        <v>1</v>
      </c>
      <c r="H41" s="1">
        <v>30</v>
      </c>
      <c r="I41" s="1"/>
      <c r="J41" s="1">
        <v>253.666</v>
      </c>
      <c r="K41" s="1">
        <f t="shared" si="11"/>
        <v>-8.6989999999999839</v>
      </c>
      <c r="L41" s="1"/>
      <c r="M41" s="1"/>
      <c r="N41" s="1">
        <v>143.86680000000001</v>
      </c>
      <c r="O41" s="1">
        <f t="shared" si="2"/>
        <v>48.993400000000001</v>
      </c>
      <c r="P41" s="16">
        <f>10*O41-N41-F41</f>
        <v>215.1182</v>
      </c>
      <c r="Q41" s="12"/>
      <c r="R41" s="1"/>
      <c r="S41" s="1">
        <f t="shared" si="3"/>
        <v>10</v>
      </c>
      <c r="T41" s="1">
        <f t="shared" si="4"/>
        <v>5.6092412447390876</v>
      </c>
      <c r="U41" s="1">
        <v>32.484400000000001</v>
      </c>
      <c r="V41" s="1">
        <v>31.207000000000001</v>
      </c>
      <c r="W41" s="1">
        <v>38.419600000000003</v>
      </c>
      <c r="X41" s="1">
        <v>29.760999999999999</v>
      </c>
      <c r="Y41" s="1"/>
      <c r="Z41" s="1">
        <f t="shared" si="5"/>
        <v>215.1182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28</v>
      </c>
      <c r="C42" s="1">
        <v>142.52699999999999</v>
      </c>
      <c r="D42" s="1">
        <v>335.44200000000001</v>
      </c>
      <c r="E42" s="1">
        <v>182.55099999999999</v>
      </c>
      <c r="F42" s="1">
        <v>251.83</v>
      </c>
      <c r="G42" s="5">
        <v>1</v>
      </c>
      <c r="H42" s="1">
        <v>30</v>
      </c>
      <c r="I42" s="1"/>
      <c r="J42" s="1">
        <v>185.922</v>
      </c>
      <c r="K42" s="1">
        <f t="shared" si="11"/>
        <v>-3.3710000000000093</v>
      </c>
      <c r="L42" s="1"/>
      <c r="M42" s="1"/>
      <c r="N42" s="1">
        <v>51.077199999999891</v>
      </c>
      <c r="O42" s="1">
        <f t="shared" si="2"/>
        <v>36.510199999999998</v>
      </c>
      <c r="P42" s="16">
        <f>10*O42-N42-F42</f>
        <v>62.194800000000072</v>
      </c>
      <c r="Q42" s="12"/>
      <c r="R42" s="1"/>
      <c r="S42" s="1">
        <f t="shared" si="3"/>
        <v>10</v>
      </c>
      <c r="T42" s="1">
        <f t="shared" si="4"/>
        <v>8.296508920794734</v>
      </c>
      <c r="U42" s="1">
        <v>31.632400000000001</v>
      </c>
      <c r="V42" s="1">
        <v>34.546799999999998</v>
      </c>
      <c r="W42" s="1">
        <v>33.363</v>
      </c>
      <c r="X42" s="1">
        <v>26.811399999999999</v>
      </c>
      <c r="Y42" s="1"/>
      <c r="Z42" s="1">
        <f t="shared" si="5"/>
        <v>62.194800000000072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72</v>
      </c>
      <c r="B43" s="1" t="s">
        <v>28</v>
      </c>
      <c r="C43" s="1">
        <v>-1.2669999999999999</v>
      </c>
      <c r="D43" s="1">
        <v>1.2669999999999999</v>
      </c>
      <c r="E43" s="11">
        <f>24.642+E61</f>
        <v>377.54</v>
      </c>
      <c r="F43" s="11">
        <f>-24.642+F61</f>
        <v>490.30300000000005</v>
      </c>
      <c r="G43" s="5">
        <v>1</v>
      </c>
      <c r="H43" s="1">
        <v>40</v>
      </c>
      <c r="I43" s="1"/>
      <c r="J43" s="1">
        <v>42.241999999999997</v>
      </c>
      <c r="K43" s="1">
        <f t="shared" si="11"/>
        <v>335.298</v>
      </c>
      <c r="L43" s="1"/>
      <c r="M43" s="1"/>
      <c r="N43" s="1">
        <v>392.04780000000011</v>
      </c>
      <c r="O43" s="1">
        <f t="shared" si="2"/>
        <v>75.50800000000001</v>
      </c>
      <c r="P43" s="16">
        <f t="shared" si="10"/>
        <v>23.745199999999897</v>
      </c>
      <c r="Q43" s="12"/>
      <c r="R43" s="1"/>
      <c r="S43" s="1">
        <f t="shared" si="3"/>
        <v>11.999999999999998</v>
      </c>
      <c r="T43" s="1">
        <f t="shared" si="4"/>
        <v>11.685527361339197</v>
      </c>
      <c r="U43" s="1">
        <v>83.1</v>
      </c>
      <c r="V43" s="1">
        <v>77.707999999999998</v>
      </c>
      <c r="W43" s="1">
        <v>0.22639999999999999</v>
      </c>
      <c r="X43" s="1">
        <v>65.819400000000002</v>
      </c>
      <c r="Y43" s="9" t="s">
        <v>73</v>
      </c>
      <c r="Z43" s="1">
        <f t="shared" si="5"/>
        <v>23.745199999999897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28</v>
      </c>
      <c r="C44" s="1"/>
      <c r="D44" s="1">
        <v>299.495</v>
      </c>
      <c r="E44" s="1">
        <v>69.92</v>
      </c>
      <c r="F44" s="1">
        <v>229.57499999999999</v>
      </c>
      <c r="G44" s="5">
        <v>1</v>
      </c>
      <c r="H44" s="1">
        <v>35</v>
      </c>
      <c r="I44" s="1"/>
      <c r="J44" s="1">
        <v>66.962000000000003</v>
      </c>
      <c r="K44" s="1">
        <f t="shared" si="11"/>
        <v>2.9579999999999984</v>
      </c>
      <c r="L44" s="1"/>
      <c r="M44" s="1"/>
      <c r="N44" s="1"/>
      <c r="O44" s="1">
        <f t="shared" si="2"/>
        <v>13.984</v>
      </c>
      <c r="P44" s="16"/>
      <c r="Q44" s="12"/>
      <c r="R44" s="1"/>
      <c r="S44" s="1">
        <f t="shared" si="3"/>
        <v>16.416976544622425</v>
      </c>
      <c r="T44" s="1">
        <f t="shared" si="4"/>
        <v>16.416976544622425</v>
      </c>
      <c r="U44" s="1">
        <v>4.8266</v>
      </c>
      <c r="V44" s="1">
        <v>23.657599999999999</v>
      </c>
      <c r="W44" s="1">
        <v>19.517800000000001</v>
      </c>
      <c r="X44" s="1">
        <v>5.8289999999999997</v>
      </c>
      <c r="Y44" s="1"/>
      <c r="Z44" s="1">
        <f t="shared" si="5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28</v>
      </c>
      <c r="C45" s="1">
        <v>389.137</v>
      </c>
      <c r="D45" s="1">
        <v>1218.2139999999999</v>
      </c>
      <c r="E45" s="1">
        <v>487.18</v>
      </c>
      <c r="F45" s="1">
        <v>1017.042</v>
      </c>
      <c r="G45" s="5">
        <v>1</v>
      </c>
      <c r="H45" s="1">
        <v>45</v>
      </c>
      <c r="I45" s="1"/>
      <c r="J45" s="1">
        <v>487.31099999999998</v>
      </c>
      <c r="K45" s="1">
        <f t="shared" si="11"/>
        <v>-0.13099999999997181</v>
      </c>
      <c r="L45" s="1"/>
      <c r="M45" s="1"/>
      <c r="N45" s="1">
        <v>45.465999999999788</v>
      </c>
      <c r="O45" s="1">
        <f t="shared" si="2"/>
        <v>97.436000000000007</v>
      </c>
      <c r="P45" s="16">
        <f t="shared" si="10"/>
        <v>106.72400000000005</v>
      </c>
      <c r="Q45" s="12"/>
      <c r="R45" s="1"/>
      <c r="S45" s="1">
        <f t="shared" si="3"/>
        <v>11.999999999999998</v>
      </c>
      <c r="T45" s="1">
        <f t="shared" si="4"/>
        <v>10.90467588981485</v>
      </c>
      <c r="U45" s="1">
        <v>104.1534</v>
      </c>
      <c r="V45" s="1">
        <v>122.4926</v>
      </c>
      <c r="W45" s="1">
        <v>110.5442</v>
      </c>
      <c r="X45" s="1">
        <v>83.207000000000008</v>
      </c>
      <c r="Y45" s="1"/>
      <c r="Z45" s="1">
        <f t="shared" si="5"/>
        <v>106.72400000000005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28</v>
      </c>
      <c r="C46" s="1">
        <v>354.94299999999998</v>
      </c>
      <c r="D46" s="1">
        <v>741.03800000000001</v>
      </c>
      <c r="E46" s="1">
        <v>369.209</v>
      </c>
      <c r="F46" s="1">
        <v>621.16200000000003</v>
      </c>
      <c r="G46" s="5">
        <v>1</v>
      </c>
      <c r="H46" s="1">
        <v>45</v>
      </c>
      <c r="I46" s="1"/>
      <c r="J46" s="1">
        <v>389.11599999999999</v>
      </c>
      <c r="K46" s="1">
        <f t="shared" si="11"/>
        <v>-19.906999999999982</v>
      </c>
      <c r="L46" s="1"/>
      <c r="M46" s="1"/>
      <c r="N46" s="1">
        <v>151.86619999999971</v>
      </c>
      <c r="O46" s="1">
        <f t="shared" si="2"/>
        <v>73.841800000000006</v>
      </c>
      <c r="P46" s="16">
        <f t="shared" si="10"/>
        <v>113.07340000000033</v>
      </c>
      <c r="Q46" s="12"/>
      <c r="R46" s="1"/>
      <c r="S46" s="1">
        <f t="shared" si="3"/>
        <v>12</v>
      </c>
      <c r="T46" s="1">
        <f t="shared" si="4"/>
        <v>10.468707425875312</v>
      </c>
      <c r="U46" s="1">
        <v>77.541200000000003</v>
      </c>
      <c r="V46" s="1">
        <v>82.166200000000003</v>
      </c>
      <c r="W46" s="1">
        <v>74.528999999999996</v>
      </c>
      <c r="X46" s="1">
        <v>61.982199999999999</v>
      </c>
      <c r="Y46" s="1"/>
      <c r="Z46" s="1">
        <f t="shared" si="5"/>
        <v>113.07340000000033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28</v>
      </c>
      <c r="C47" s="1">
        <v>25.547999999999998</v>
      </c>
      <c r="D47" s="1"/>
      <c r="E47" s="1">
        <v>19.143000000000001</v>
      </c>
      <c r="F47" s="1">
        <v>-1.2E-2</v>
      </c>
      <c r="G47" s="5">
        <v>1</v>
      </c>
      <c r="H47" s="1">
        <v>35</v>
      </c>
      <c r="I47" s="1"/>
      <c r="J47" s="1">
        <v>20.131</v>
      </c>
      <c r="K47" s="1">
        <f t="shared" si="11"/>
        <v>-0.98799999999999955</v>
      </c>
      <c r="L47" s="1"/>
      <c r="M47" s="1"/>
      <c r="N47" s="1">
        <v>32.407200000000003</v>
      </c>
      <c r="O47" s="1">
        <f t="shared" si="2"/>
        <v>3.8286000000000002</v>
      </c>
      <c r="P47" s="16">
        <v>10</v>
      </c>
      <c r="Q47" s="12"/>
      <c r="R47" s="1"/>
      <c r="S47" s="1">
        <f t="shared" si="3"/>
        <v>11.073290497832106</v>
      </c>
      <c r="T47" s="1">
        <f t="shared" si="4"/>
        <v>8.4613696912709617</v>
      </c>
      <c r="U47" s="1">
        <v>4.8296000000000001</v>
      </c>
      <c r="V47" s="1">
        <v>0</v>
      </c>
      <c r="W47" s="1">
        <v>0</v>
      </c>
      <c r="X47" s="1">
        <v>0</v>
      </c>
      <c r="Y47" s="1"/>
      <c r="Z47" s="1">
        <f t="shared" si="5"/>
        <v>10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35</v>
      </c>
      <c r="C48" s="1">
        <v>631</v>
      </c>
      <c r="D48" s="1">
        <v>469</v>
      </c>
      <c r="E48" s="1">
        <v>745</v>
      </c>
      <c r="F48" s="1">
        <v>233</v>
      </c>
      <c r="G48" s="5">
        <v>0.4</v>
      </c>
      <c r="H48" s="1">
        <v>45</v>
      </c>
      <c r="I48" s="1"/>
      <c r="J48" s="1">
        <v>747</v>
      </c>
      <c r="K48" s="1">
        <f t="shared" si="11"/>
        <v>-2</v>
      </c>
      <c r="L48" s="1"/>
      <c r="M48" s="1"/>
      <c r="N48" s="1">
        <v>583.79999999999973</v>
      </c>
      <c r="O48" s="1">
        <f t="shared" si="2"/>
        <v>149</v>
      </c>
      <c r="P48" s="16">
        <f t="shared" si="10"/>
        <v>971.20000000000027</v>
      </c>
      <c r="Q48" s="12"/>
      <c r="R48" s="1"/>
      <c r="S48" s="1">
        <f t="shared" si="3"/>
        <v>12</v>
      </c>
      <c r="T48" s="1">
        <f t="shared" si="4"/>
        <v>5.4818791946308707</v>
      </c>
      <c r="U48" s="1">
        <v>98.8</v>
      </c>
      <c r="V48" s="1">
        <v>84</v>
      </c>
      <c r="W48" s="1">
        <v>97.6</v>
      </c>
      <c r="X48" s="1">
        <v>86.6</v>
      </c>
      <c r="Y48" s="1"/>
      <c r="Z48" s="1">
        <f t="shared" si="5"/>
        <v>388.48000000000013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35</v>
      </c>
      <c r="C49" s="1">
        <v>80</v>
      </c>
      <c r="D49" s="1"/>
      <c r="E49" s="1">
        <v>38</v>
      </c>
      <c r="F49" s="1">
        <v>-1</v>
      </c>
      <c r="G49" s="5">
        <v>0.45</v>
      </c>
      <c r="H49" s="1">
        <v>50</v>
      </c>
      <c r="I49" s="1"/>
      <c r="J49" s="1">
        <v>40</v>
      </c>
      <c r="K49" s="1">
        <f t="shared" si="11"/>
        <v>-2</v>
      </c>
      <c r="L49" s="1"/>
      <c r="M49" s="1"/>
      <c r="N49" s="1">
        <v>57</v>
      </c>
      <c r="O49" s="1">
        <f t="shared" si="2"/>
        <v>7.6</v>
      </c>
      <c r="P49" s="16">
        <f t="shared" si="10"/>
        <v>35.199999999999989</v>
      </c>
      <c r="Q49" s="12"/>
      <c r="R49" s="1"/>
      <c r="S49" s="1">
        <f t="shared" si="3"/>
        <v>11.999999999999998</v>
      </c>
      <c r="T49" s="1">
        <f t="shared" si="4"/>
        <v>7.3684210526315796</v>
      </c>
      <c r="U49" s="1">
        <v>8</v>
      </c>
      <c r="V49" s="1">
        <v>2</v>
      </c>
      <c r="W49" s="1">
        <v>3.6</v>
      </c>
      <c r="X49" s="1">
        <v>8.4</v>
      </c>
      <c r="Y49" s="1"/>
      <c r="Z49" s="1">
        <f t="shared" si="5"/>
        <v>15.839999999999995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35</v>
      </c>
      <c r="C50" s="1">
        <v>18</v>
      </c>
      <c r="D50" s="1">
        <v>25</v>
      </c>
      <c r="E50" s="1">
        <v>14</v>
      </c>
      <c r="F50" s="1">
        <v>22</v>
      </c>
      <c r="G50" s="5">
        <v>0.6</v>
      </c>
      <c r="H50" s="1">
        <v>45</v>
      </c>
      <c r="I50" s="1"/>
      <c r="J50" s="1">
        <v>15</v>
      </c>
      <c r="K50" s="1">
        <f t="shared" si="11"/>
        <v>-1</v>
      </c>
      <c r="L50" s="1"/>
      <c r="M50" s="1"/>
      <c r="N50" s="1">
        <v>23.6</v>
      </c>
      <c r="O50" s="1">
        <f t="shared" si="2"/>
        <v>2.8</v>
      </c>
      <c r="P50" s="16"/>
      <c r="Q50" s="12"/>
      <c r="R50" s="1"/>
      <c r="S50" s="1">
        <f t="shared" si="3"/>
        <v>16.285714285714288</v>
      </c>
      <c r="T50" s="1">
        <f t="shared" si="4"/>
        <v>16.285714285714288</v>
      </c>
      <c r="U50" s="1">
        <v>3.8</v>
      </c>
      <c r="V50" s="1">
        <v>1.4</v>
      </c>
      <c r="W50" s="1">
        <v>1.4</v>
      </c>
      <c r="X50" s="1">
        <v>1.6</v>
      </c>
      <c r="Y50" s="1"/>
      <c r="Z50" s="1">
        <f t="shared" si="5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35</v>
      </c>
      <c r="C51" s="1">
        <v>259</v>
      </c>
      <c r="D51" s="1">
        <v>486</v>
      </c>
      <c r="E51" s="1">
        <v>336</v>
      </c>
      <c r="F51" s="1">
        <v>296</v>
      </c>
      <c r="G51" s="5">
        <v>0.4</v>
      </c>
      <c r="H51" s="1">
        <v>40</v>
      </c>
      <c r="I51" s="1"/>
      <c r="J51" s="1">
        <v>353</v>
      </c>
      <c r="K51" s="1">
        <f t="shared" si="11"/>
        <v>-17</v>
      </c>
      <c r="L51" s="1"/>
      <c r="M51" s="1"/>
      <c r="N51" s="1">
        <v>110.39999999999969</v>
      </c>
      <c r="O51" s="1">
        <f t="shared" si="2"/>
        <v>67.2</v>
      </c>
      <c r="P51" s="16">
        <f t="shared" si="10"/>
        <v>400.00000000000045</v>
      </c>
      <c r="Q51" s="12"/>
      <c r="R51" s="1"/>
      <c r="S51" s="1">
        <f t="shared" si="3"/>
        <v>12</v>
      </c>
      <c r="T51" s="1">
        <f t="shared" si="4"/>
        <v>6.047619047619043</v>
      </c>
      <c r="U51" s="1">
        <v>48.8</v>
      </c>
      <c r="V51" s="1">
        <v>56.6</v>
      </c>
      <c r="W51" s="1">
        <v>64.599999999999994</v>
      </c>
      <c r="X51" s="1">
        <v>44.8</v>
      </c>
      <c r="Y51" s="1"/>
      <c r="Z51" s="1">
        <f t="shared" si="5"/>
        <v>160.0000000000002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35</v>
      </c>
      <c r="C52" s="1">
        <v>147</v>
      </c>
      <c r="D52" s="1">
        <v>909</v>
      </c>
      <c r="E52" s="1">
        <v>209</v>
      </c>
      <c r="F52" s="1">
        <v>747</v>
      </c>
      <c r="G52" s="5">
        <v>0.4</v>
      </c>
      <c r="H52" s="1">
        <v>45</v>
      </c>
      <c r="I52" s="1"/>
      <c r="J52" s="1">
        <v>234</v>
      </c>
      <c r="K52" s="1">
        <f t="shared" si="11"/>
        <v>-25</v>
      </c>
      <c r="L52" s="1"/>
      <c r="M52" s="1"/>
      <c r="N52" s="1"/>
      <c r="O52" s="1">
        <f t="shared" si="2"/>
        <v>41.8</v>
      </c>
      <c r="P52" s="16"/>
      <c r="Q52" s="12"/>
      <c r="R52" s="1"/>
      <c r="S52" s="1">
        <f t="shared" si="3"/>
        <v>17.870813397129186</v>
      </c>
      <c r="T52" s="1">
        <f t="shared" si="4"/>
        <v>17.870813397129186</v>
      </c>
      <c r="U52" s="1">
        <v>35.200000000000003</v>
      </c>
      <c r="V52" s="1">
        <v>80.400000000000006</v>
      </c>
      <c r="W52" s="1">
        <v>79.400000000000006</v>
      </c>
      <c r="X52" s="1">
        <v>44.8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35</v>
      </c>
      <c r="C53" s="1">
        <v>573</v>
      </c>
      <c r="D53" s="1">
        <v>66</v>
      </c>
      <c r="E53" s="1">
        <v>504</v>
      </c>
      <c r="F53" s="1">
        <v>2</v>
      </c>
      <c r="G53" s="5">
        <v>0.4</v>
      </c>
      <c r="H53" s="1">
        <v>40</v>
      </c>
      <c r="I53" s="1"/>
      <c r="J53" s="1">
        <v>585</v>
      </c>
      <c r="K53" s="1">
        <f t="shared" si="11"/>
        <v>-81</v>
      </c>
      <c r="L53" s="1"/>
      <c r="M53" s="1"/>
      <c r="N53" s="1">
        <v>697.6</v>
      </c>
      <c r="O53" s="1">
        <f t="shared" si="2"/>
        <v>100.8</v>
      </c>
      <c r="P53" s="16">
        <f t="shared" si="10"/>
        <v>509.99999999999989</v>
      </c>
      <c r="Q53" s="12"/>
      <c r="R53" s="1"/>
      <c r="S53" s="1">
        <f t="shared" si="3"/>
        <v>12</v>
      </c>
      <c r="T53" s="1">
        <f t="shared" si="4"/>
        <v>6.9404761904761907</v>
      </c>
      <c r="U53" s="1">
        <v>102.6</v>
      </c>
      <c r="V53" s="1">
        <v>49.4</v>
      </c>
      <c r="W53" s="1">
        <v>71</v>
      </c>
      <c r="X53" s="1">
        <v>82</v>
      </c>
      <c r="Y53" s="1"/>
      <c r="Z53" s="1">
        <f t="shared" si="5"/>
        <v>203.99999999999997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28</v>
      </c>
      <c r="C54" s="1">
        <v>35.241</v>
      </c>
      <c r="D54" s="1">
        <v>303.89800000000002</v>
      </c>
      <c r="E54" s="1">
        <v>55.798000000000002</v>
      </c>
      <c r="F54" s="1">
        <v>268.44900000000001</v>
      </c>
      <c r="G54" s="5">
        <v>1</v>
      </c>
      <c r="H54" s="1">
        <v>50</v>
      </c>
      <c r="I54" s="1"/>
      <c r="J54" s="1">
        <v>51.939</v>
      </c>
      <c r="K54" s="1">
        <f t="shared" si="11"/>
        <v>3.8590000000000018</v>
      </c>
      <c r="L54" s="1"/>
      <c r="M54" s="1"/>
      <c r="N54" s="1"/>
      <c r="O54" s="1">
        <f t="shared" si="2"/>
        <v>11.159600000000001</v>
      </c>
      <c r="P54" s="16"/>
      <c r="Q54" s="12"/>
      <c r="R54" s="1"/>
      <c r="S54" s="1">
        <f t="shared" si="3"/>
        <v>24.055432094340297</v>
      </c>
      <c r="T54" s="1">
        <f t="shared" si="4"/>
        <v>24.055432094340297</v>
      </c>
      <c r="U54" s="1">
        <v>14.0922</v>
      </c>
      <c r="V54" s="1">
        <v>25.476600000000001</v>
      </c>
      <c r="W54" s="1">
        <v>20.605799999999999</v>
      </c>
      <c r="X54" s="1">
        <v>9.4843999999999991</v>
      </c>
      <c r="Y54" s="1"/>
      <c r="Z54" s="1">
        <f t="shared" si="5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28</v>
      </c>
      <c r="C55" s="1">
        <v>61.512999999999998</v>
      </c>
      <c r="D55" s="1">
        <v>463.12700000000001</v>
      </c>
      <c r="E55" s="1">
        <v>77.007999999999996</v>
      </c>
      <c r="F55" s="1">
        <v>417.59300000000002</v>
      </c>
      <c r="G55" s="5">
        <v>1</v>
      </c>
      <c r="H55" s="1">
        <v>50</v>
      </c>
      <c r="I55" s="1"/>
      <c r="J55" s="1">
        <v>77.519000000000005</v>
      </c>
      <c r="K55" s="1">
        <f t="shared" si="11"/>
        <v>-0.51100000000000989</v>
      </c>
      <c r="L55" s="1"/>
      <c r="M55" s="1"/>
      <c r="N55" s="1">
        <v>50</v>
      </c>
      <c r="O55" s="1">
        <f t="shared" si="2"/>
        <v>15.401599999999998</v>
      </c>
      <c r="P55" s="16"/>
      <c r="Q55" s="12"/>
      <c r="R55" s="1"/>
      <c r="S55" s="1">
        <f t="shared" si="3"/>
        <v>30.360027529607319</v>
      </c>
      <c r="T55" s="1">
        <f t="shared" si="4"/>
        <v>30.360027529607319</v>
      </c>
      <c r="U55" s="1">
        <v>22.692399999999999</v>
      </c>
      <c r="V55" s="1">
        <v>38.7742</v>
      </c>
      <c r="W55" s="1">
        <v>29.748999999999999</v>
      </c>
      <c r="X55" s="1">
        <v>3.8142</v>
      </c>
      <c r="Y55" s="1"/>
      <c r="Z55" s="1">
        <f t="shared" si="5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28</v>
      </c>
      <c r="C56" s="1">
        <v>200.83600000000001</v>
      </c>
      <c r="D56" s="1">
        <v>56.286999999999999</v>
      </c>
      <c r="E56" s="1">
        <v>133.32</v>
      </c>
      <c r="F56" s="1">
        <v>121.06699999999999</v>
      </c>
      <c r="G56" s="5">
        <v>1</v>
      </c>
      <c r="H56" s="1">
        <v>55</v>
      </c>
      <c r="I56" s="1"/>
      <c r="J56" s="1">
        <v>130.98699999999999</v>
      </c>
      <c r="K56" s="1">
        <f t="shared" si="11"/>
        <v>2.3329999999999984</v>
      </c>
      <c r="L56" s="1"/>
      <c r="M56" s="1"/>
      <c r="N56" s="1">
        <v>14.003600000000009</v>
      </c>
      <c r="O56" s="1">
        <f t="shared" si="2"/>
        <v>26.663999999999998</v>
      </c>
      <c r="P56" s="16">
        <f t="shared" si="10"/>
        <v>184.89739999999995</v>
      </c>
      <c r="Q56" s="12"/>
      <c r="R56" s="1"/>
      <c r="S56" s="1">
        <f t="shared" si="3"/>
        <v>12</v>
      </c>
      <c r="T56" s="1">
        <f t="shared" si="4"/>
        <v>5.0656540654065418</v>
      </c>
      <c r="U56" s="1">
        <v>16.428799999999999</v>
      </c>
      <c r="V56" s="1">
        <v>18.841000000000001</v>
      </c>
      <c r="W56" s="1">
        <v>25.0608</v>
      </c>
      <c r="X56" s="1">
        <v>28.698</v>
      </c>
      <c r="Y56" s="1"/>
      <c r="Z56" s="1">
        <f t="shared" si="5"/>
        <v>184.89739999999995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28</v>
      </c>
      <c r="C57" s="1">
        <v>372.74900000000002</v>
      </c>
      <c r="D57" s="1">
        <v>273.82</v>
      </c>
      <c r="E57" s="1">
        <v>344.47800000000001</v>
      </c>
      <c r="F57" s="1">
        <v>248.833</v>
      </c>
      <c r="G57" s="5">
        <v>1</v>
      </c>
      <c r="H57" s="1">
        <v>40</v>
      </c>
      <c r="I57" s="1"/>
      <c r="J57" s="1">
        <v>376.65199999999999</v>
      </c>
      <c r="K57" s="1">
        <f t="shared" si="11"/>
        <v>-32.173999999999978</v>
      </c>
      <c r="L57" s="1"/>
      <c r="M57" s="1"/>
      <c r="N57" s="1">
        <v>306.66180000000003</v>
      </c>
      <c r="O57" s="1">
        <f t="shared" si="2"/>
        <v>68.895600000000002</v>
      </c>
      <c r="P57" s="16">
        <f t="shared" si="10"/>
        <v>271.25239999999997</v>
      </c>
      <c r="Q57" s="12"/>
      <c r="R57" s="1"/>
      <c r="S57" s="1">
        <f t="shared" si="3"/>
        <v>12</v>
      </c>
      <c r="T57" s="1">
        <f t="shared" si="4"/>
        <v>8.0628487160283093</v>
      </c>
      <c r="U57" s="1">
        <v>55.464799999999997</v>
      </c>
      <c r="V57" s="1">
        <v>48.658200000000001</v>
      </c>
      <c r="W57" s="1">
        <v>54.700800000000001</v>
      </c>
      <c r="X57" s="1">
        <v>55.668799999999997</v>
      </c>
      <c r="Y57" s="1" t="s">
        <v>88</v>
      </c>
      <c r="Z57" s="1">
        <f t="shared" si="5"/>
        <v>271.25239999999997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35</v>
      </c>
      <c r="C58" s="1">
        <v>428</v>
      </c>
      <c r="D58" s="1">
        <v>1014</v>
      </c>
      <c r="E58" s="1">
        <v>490</v>
      </c>
      <c r="F58" s="1">
        <v>831</v>
      </c>
      <c r="G58" s="5">
        <v>0.4</v>
      </c>
      <c r="H58" s="1">
        <v>45</v>
      </c>
      <c r="I58" s="1"/>
      <c r="J58" s="1">
        <v>492</v>
      </c>
      <c r="K58" s="1">
        <f t="shared" si="11"/>
        <v>-2</v>
      </c>
      <c r="L58" s="1"/>
      <c r="M58" s="1"/>
      <c r="N58" s="1"/>
      <c r="O58" s="1">
        <f t="shared" si="2"/>
        <v>98</v>
      </c>
      <c r="P58" s="16">
        <f t="shared" si="10"/>
        <v>345</v>
      </c>
      <c r="Q58" s="12"/>
      <c r="R58" s="1"/>
      <c r="S58" s="1">
        <f t="shared" si="3"/>
        <v>12</v>
      </c>
      <c r="T58" s="1">
        <f t="shared" si="4"/>
        <v>8.4795918367346932</v>
      </c>
      <c r="U58" s="1">
        <v>83.6</v>
      </c>
      <c r="V58" s="1">
        <v>110</v>
      </c>
      <c r="W58" s="1">
        <v>125</v>
      </c>
      <c r="X58" s="1">
        <v>81</v>
      </c>
      <c r="Y58" s="1"/>
      <c r="Z58" s="1">
        <f t="shared" si="5"/>
        <v>138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28</v>
      </c>
      <c r="C59" s="1">
        <v>1.0049999999999999</v>
      </c>
      <c r="D59" s="1">
        <v>27.18</v>
      </c>
      <c r="E59" s="1">
        <v>6.835</v>
      </c>
      <c r="F59" s="1">
        <v>20.34</v>
      </c>
      <c r="G59" s="5">
        <v>1</v>
      </c>
      <c r="H59" s="1">
        <v>40</v>
      </c>
      <c r="I59" s="1"/>
      <c r="J59" s="1">
        <v>7.4770000000000003</v>
      </c>
      <c r="K59" s="1">
        <f t="shared" si="11"/>
        <v>-0.64200000000000035</v>
      </c>
      <c r="L59" s="1"/>
      <c r="M59" s="1"/>
      <c r="N59" s="1"/>
      <c r="O59" s="1">
        <f t="shared" si="2"/>
        <v>1.367</v>
      </c>
      <c r="P59" s="16"/>
      <c r="Q59" s="12"/>
      <c r="R59" s="1"/>
      <c r="S59" s="1">
        <f t="shared" si="3"/>
        <v>14.879297732260424</v>
      </c>
      <c r="T59" s="1">
        <f t="shared" si="4"/>
        <v>14.879297732260424</v>
      </c>
      <c r="U59" s="1">
        <v>0.20200000000000001</v>
      </c>
      <c r="V59" s="1">
        <v>1.2285999999999999</v>
      </c>
      <c r="W59" s="1">
        <v>1.2285999999999999</v>
      </c>
      <c r="X59" s="1">
        <v>0.40360000000000001</v>
      </c>
      <c r="Y59" s="1"/>
      <c r="Z59" s="1">
        <f t="shared" si="5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35</v>
      </c>
      <c r="C60" s="1">
        <v>94</v>
      </c>
      <c r="D60" s="1">
        <v>2</v>
      </c>
      <c r="E60" s="1">
        <v>56</v>
      </c>
      <c r="F60" s="1">
        <v>40</v>
      </c>
      <c r="G60" s="5">
        <v>0.35</v>
      </c>
      <c r="H60" s="1">
        <v>45</v>
      </c>
      <c r="I60" s="1"/>
      <c r="J60" s="1">
        <v>57</v>
      </c>
      <c r="K60" s="1">
        <f t="shared" si="11"/>
        <v>-1</v>
      </c>
      <c r="L60" s="1"/>
      <c r="M60" s="1"/>
      <c r="N60" s="1">
        <v>26.400000000000009</v>
      </c>
      <c r="O60" s="1">
        <f t="shared" si="2"/>
        <v>11.2</v>
      </c>
      <c r="P60" s="16">
        <f t="shared" si="10"/>
        <v>67.999999999999972</v>
      </c>
      <c r="Q60" s="12"/>
      <c r="R60" s="1"/>
      <c r="S60" s="1">
        <f t="shared" si="3"/>
        <v>11.999999999999998</v>
      </c>
      <c r="T60" s="1">
        <f t="shared" si="4"/>
        <v>5.9285714285714297</v>
      </c>
      <c r="U60" s="1">
        <v>7.2</v>
      </c>
      <c r="V60" s="1">
        <v>1.8</v>
      </c>
      <c r="W60" s="1">
        <v>1.8</v>
      </c>
      <c r="X60" s="1">
        <v>11.6</v>
      </c>
      <c r="Y60" s="1"/>
      <c r="Z60" s="1">
        <f t="shared" si="5"/>
        <v>23.79999999999999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9" t="s">
        <v>92</v>
      </c>
      <c r="B61" s="1" t="s">
        <v>28</v>
      </c>
      <c r="C61" s="1">
        <v>411.11799999999999</v>
      </c>
      <c r="D61" s="1">
        <v>616.95799999999997</v>
      </c>
      <c r="E61" s="11">
        <v>352.89800000000002</v>
      </c>
      <c r="F61" s="11">
        <v>514.94500000000005</v>
      </c>
      <c r="G61" s="5">
        <v>0</v>
      </c>
      <c r="H61" s="1" t="e">
        <v>#N/A</v>
      </c>
      <c r="I61" s="1"/>
      <c r="J61" s="1">
        <v>360.68799999999999</v>
      </c>
      <c r="K61" s="1">
        <f t="shared" si="11"/>
        <v>-7.7899999999999636</v>
      </c>
      <c r="L61" s="1"/>
      <c r="M61" s="1"/>
      <c r="N61" s="1"/>
      <c r="O61" s="1">
        <f t="shared" si="2"/>
        <v>70.579599999999999</v>
      </c>
      <c r="P61" s="16"/>
      <c r="Q61" s="12"/>
      <c r="R61" s="1"/>
      <c r="S61" s="1">
        <f t="shared" si="3"/>
        <v>7.2959467041468082</v>
      </c>
      <c r="T61" s="1">
        <f t="shared" si="4"/>
        <v>7.2959467041468082</v>
      </c>
      <c r="U61" s="1">
        <v>83.1</v>
      </c>
      <c r="V61" s="1">
        <v>77.727999999999994</v>
      </c>
      <c r="W61" s="1">
        <v>94.164400000000001</v>
      </c>
      <c r="X61" s="1">
        <v>55.345599999999997</v>
      </c>
      <c r="Y61" s="9" t="s">
        <v>93</v>
      </c>
      <c r="Z61" s="1">
        <f t="shared" si="5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94</v>
      </c>
      <c r="B62" s="1" t="s">
        <v>35</v>
      </c>
      <c r="C62" s="1">
        <v>30</v>
      </c>
      <c r="D62" s="1">
        <v>30</v>
      </c>
      <c r="E62" s="1">
        <v>37</v>
      </c>
      <c r="F62" s="1">
        <v>23</v>
      </c>
      <c r="G62" s="5">
        <v>0.4</v>
      </c>
      <c r="H62" s="1">
        <v>60</v>
      </c>
      <c r="I62" s="1"/>
      <c r="J62" s="1">
        <v>37</v>
      </c>
      <c r="K62" s="1">
        <f t="shared" si="11"/>
        <v>0</v>
      </c>
      <c r="L62" s="1"/>
      <c r="M62" s="1"/>
      <c r="N62" s="1">
        <v>41.8</v>
      </c>
      <c r="O62" s="1">
        <f t="shared" si="2"/>
        <v>7.4</v>
      </c>
      <c r="P62" s="16">
        <f t="shared" ref="P62:P64" si="12">12*O62-N62-F62</f>
        <v>24.000000000000014</v>
      </c>
      <c r="Q62" s="12"/>
      <c r="R62" s="1"/>
      <c r="S62" s="1">
        <f t="shared" si="3"/>
        <v>12.000000000000002</v>
      </c>
      <c r="T62" s="1">
        <f t="shared" si="4"/>
        <v>8.7567567567567561</v>
      </c>
      <c r="U62" s="1">
        <v>6</v>
      </c>
      <c r="V62" s="1">
        <v>4</v>
      </c>
      <c r="W62" s="1">
        <v>5.8</v>
      </c>
      <c r="X62" s="1">
        <v>4</v>
      </c>
      <c r="Y62" s="1"/>
      <c r="Z62" s="1">
        <f t="shared" si="5"/>
        <v>9.6000000000000068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35</v>
      </c>
      <c r="C63" s="1">
        <v>101</v>
      </c>
      <c r="D63" s="1">
        <v>545</v>
      </c>
      <c r="E63" s="1">
        <v>168</v>
      </c>
      <c r="F63" s="1">
        <v>445</v>
      </c>
      <c r="G63" s="5">
        <v>0.4</v>
      </c>
      <c r="H63" s="1">
        <v>40</v>
      </c>
      <c r="I63" s="1"/>
      <c r="J63" s="1">
        <v>168</v>
      </c>
      <c r="K63" s="1">
        <f t="shared" si="11"/>
        <v>0</v>
      </c>
      <c r="L63" s="1"/>
      <c r="M63" s="1"/>
      <c r="N63" s="1">
        <v>50</v>
      </c>
      <c r="O63" s="1">
        <f t="shared" si="2"/>
        <v>33.6</v>
      </c>
      <c r="P63" s="16"/>
      <c r="Q63" s="12"/>
      <c r="R63" s="1"/>
      <c r="S63" s="1">
        <f t="shared" si="3"/>
        <v>14.732142857142856</v>
      </c>
      <c r="T63" s="1">
        <f t="shared" si="4"/>
        <v>14.732142857142856</v>
      </c>
      <c r="U63" s="1">
        <v>24.8</v>
      </c>
      <c r="V63" s="1">
        <v>47</v>
      </c>
      <c r="W63" s="1">
        <v>51</v>
      </c>
      <c r="X63" s="1">
        <v>26.4</v>
      </c>
      <c r="Y63" s="1"/>
      <c r="Z63" s="1">
        <f t="shared" si="5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35</v>
      </c>
      <c r="C64" s="1">
        <v>95</v>
      </c>
      <c r="D64" s="1">
        <v>1</v>
      </c>
      <c r="E64" s="1">
        <v>96</v>
      </c>
      <c r="F64" s="1"/>
      <c r="G64" s="5">
        <v>0.4</v>
      </c>
      <c r="H64" s="1">
        <v>40</v>
      </c>
      <c r="I64" s="1"/>
      <c r="J64" s="1">
        <v>99</v>
      </c>
      <c r="K64" s="1">
        <f t="shared" si="11"/>
        <v>-3</v>
      </c>
      <c r="L64" s="1"/>
      <c r="M64" s="1"/>
      <c r="N64" s="1">
        <v>91.600000000000009</v>
      </c>
      <c r="O64" s="1">
        <f t="shared" si="2"/>
        <v>19.2</v>
      </c>
      <c r="P64" s="16">
        <f t="shared" si="12"/>
        <v>138.79999999999995</v>
      </c>
      <c r="Q64" s="12"/>
      <c r="R64" s="1"/>
      <c r="S64" s="1">
        <f t="shared" si="3"/>
        <v>12</v>
      </c>
      <c r="T64" s="1">
        <f t="shared" si="4"/>
        <v>4.7708333333333339</v>
      </c>
      <c r="U64" s="1">
        <v>13.4</v>
      </c>
      <c r="V64" s="1">
        <v>4.5999999999999996</v>
      </c>
      <c r="W64" s="1">
        <v>7.6</v>
      </c>
      <c r="X64" s="1">
        <v>12.6</v>
      </c>
      <c r="Y64" s="1"/>
      <c r="Z64" s="1">
        <f t="shared" si="5"/>
        <v>55.519999999999982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35</v>
      </c>
      <c r="C65" s="1">
        <v>8</v>
      </c>
      <c r="D65" s="1">
        <v>56</v>
      </c>
      <c r="E65" s="1">
        <v>8</v>
      </c>
      <c r="F65" s="1">
        <v>56</v>
      </c>
      <c r="G65" s="5">
        <v>0.35</v>
      </c>
      <c r="H65" s="1">
        <v>35</v>
      </c>
      <c r="I65" s="1"/>
      <c r="J65" s="1">
        <v>8</v>
      </c>
      <c r="K65" s="1">
        <f t="shared" si="11"/>
        <v>0</v>
      </c>
      <c r="L65" s="1"/>
      <c r="M65" s="1"/>
      <c r="N65" s="1"/>
      <c r="O65" s="1">
        <f t="shared" si="2"/>
        <v>1.6</v>
      </c>
      <c r="P65" s="16"/>
      <c r="Q65" s="12"/>
      <c r="R65" s="1"/>
      <c r="S65" s="1">
        <f t="shared" si="3"/>
        <v>35</v>
      </c>
      <c r="T65" s="1">
        <f t="shared" si="4"/>
        <v>35</v>
      </c>
      <c r="U65" s="1">
        <v>1.6</v>
      </c>
      <c r="V65" s="1">
        <v>3.6</v>
      </c>
      <c r="W65" s="1">
        <v>3.6</v>
      </c>
      <c r="X65" s="1">
        <v>1.2</v>
      </c>
      <c r="Y65" s="1"/>
      <c r="Z65" s="1">
        <f t="shared" si="5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98</v>
      </c>
      <c r="B66" s="1" t="s">
        <v>28</v>
      </c>
      <c r="C66" s="1">
        <v>17.047999999999998</v>
      </c>
      <c r="D66" s="1">
        <v>6.3E-2</v>
      </c>
      <c r="E66" s="1">
        <v>17.111000000000001</v>
      </c>
      <c r="F66" s="1"/>
      <c r="G66" s="5">
        <v>0</v>
      </c>
      <c r="H66" s="1" t="e">
        <v>#N/A</v>
      </c>
      <c r="I66" s="1"/>
      <c r="J66" s="1">
        <v>17.111000000000001</v>
      </c>
      <c r="K66" s="1">
        <f t="shared" si="11"/>
        <v>0</v>
      </c>
      <c r="L66" s="1"/>
      <c r="M66" s="1"/>
      <c r="N66" s="1"/>
      <c r="O66" s="1">
        <f t="shared" si="2"/>
        <v>3.4222000000000001</v>
      </c>
      <c r="P66" s="16"/>
      <c r="Q66" s="12"/>
      <c r="R66" s="1"/>
      <c r="S66" s="1">
        <f t="shared" si="3"/>
        <v>0</v>
      </c>
      <c r="T66" s="1">
        <f t="shared" si="4"/>
        <v>0</v>
      </c>
      <c r="U66" s="1">
        <v>3.4222000000000001</v>
      </c>
      <c r="V66" s="1">
        <v>0</v>
      </c>
      <c r="W66" s="1">
        <v>0</v>
      </c>
      <c r="X66" s="1">
        <v>0</v>
      </c>
      <c r="Y66" s="1"/>
      <c r="Z66" s="1">
        <f t="shared" si="5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99</v>
      </c>
      <c r="B67" s="1" t="s">
        <v>28</v>
      </c>
      <c r="C67" s="1">
        <v>64.992000000000004</v>
      </c>
      <c r="D67" s="1"/>
      <c r="E67" s="1">
        <v>59.091999999999999</v>
      </c>
      <c r="F67" s="1">
        <v>4.9960000000000004</v>
      </c>
      <c r="G67" s="5">
        <v>1</v>
      </c>
      <c r="H67" s="1">
        <v>40</v>
      </c>
      <c r="I67" s="1"/>
      <c r="J67" s="1">
        <v>63.124000000000002</v>
      </c>
      <c r="K67" s="1">
        <f t="shared" si="11"/>
        <v>-4.0320000000000036</v>
      </c>
      <c r="L67" s="1"/>
      <c r="M67" s="1"/>
      <c r="N67" s="1">
        <v>54.121599999999987</v>
      </c>
      <c r="O67" s="1">
        <f t="shared" si="2"/>
        <v>11.8184</v>
      </c>
      <c r="P67" s="16">
        <f t="shared" ref="P67:P71" si="13">12*O67-N67-F67</f>
        <v>82.703200000000038</v>
      </c>
      <c r="Q67" s="12"/>
      <c r="R67" s="1"/>
      <c r="S67" s="1">
        <f t="shared" si="3"/>
        <v>12.000000000000002</v>
      </c>
      <c r="T67" s="1">
        <f t="shared" si="4"/>
        <v>5.002166113856358</v>
      </c>
      <c r="U67" s="1">
        <v>7.4445999999999994</v>
      </c>
      <c r="V67" s="1">
        <v>0</v>
      </c>
      <c r="W67" s="1">
        <v>0</v>
      </c>
      <c r="X67" s="1">
        <v>8.1470000000000002</v>
      </c>
      <c r="Y67" s="1"/>
      <c r="Z67" s="1">
        <f t="shared" si="5"/>
        <v>82.703200000000038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28</v>
      </c>
      <c r="C68" s="1">
        <v>161.34</v>
      </c>
      <c r="D68" s="1">
        <v>131.30000000000001</v>
      </c>
      <c r="E68" s="1">
        <v>163.68799999999999</v>
      </c>
      <c r="F68" s="1">
        <v>117.49</v>
      </c>
      <c r="G68" s="5">
        <v>1</v>
      </c>
      <c r="H68" s="1">
        <v>50</v>
      </c>
      <c r="I68" s="1"/>
      <c r="J68" s="1">
        <v>160.58000000000001</v>
      </c>
      <c r="K68" s="1">
        <f t="shared" si="11"/>
        <v>3.1079999999999757</v>
      </c>
      <c r="L68" s="1"/>
      <c r="M68" s="1"/>
      <c r="N68" s="1">
        <v>5.5748000000000957</v>
      </c>
      <c r="O68" s="1">
        <f t="shared" si="2"/>
        <v>32.7376</v>
      </c>
      <c r="P68" s="16">
        <f t="shared" si="13"/>
        <v>269.7863999999999</v>
      </c>
      <c r="Q68" s="12"/>
      <c r="R68" s="1"/>
      <c r="S68" s="1">
        <f t="shared" si="3"/>
        <v>12</v>
      </c>
      <c r="T68" s="1">
        <f t="shared" si="4"/>
        <v>3.7591271198866161</v>
      </c>
      <c r="U68" s="1">
        <v>16.946000000000002</v>
      </c>
      <c r="V68" s="1">
        <v>20.539000000000001</v>
      </c>
      <c r="W68" s="1">
        <v>20.274999999999999</v>
      </c>
      <c r="X68" s="1">
        <v>20.958400000000001</v>
      </c>
      <c r="Y68" s="1"/>
      <c r="Z68" s="1">
        <f t="shared" si="5"/>
        <v>269.7863999999999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101</v>
      </c>
      <c r="B69" s="1" t="s">
        <v>28</v>
      </c>
      <c r="C69" s="1">
        <v>40.972999999999999</v>
      </c>
      <c r="D69" s="1">
        <v>153.05799999999999</v>
      </c>
      <c r="E69" s="1">
        <v>53.258000000000003</v>
      </c>
      <c r="F69" s="1">
        <v>138.03299999999999</v>
      </c>
      <c r="G69" s="5">
        <v>1</v>
      </c>
      <c r="H69" s="1">
        <v>50</v>
      </c>
      <c r="I69" s="1"/>
      <c r="J69" s="1">
        <v>52.43</v>
      </c>
      <c r="K69" s="1">
        <f t="shared" si="11"/>
        <v>0.82800000000000296</v>
      </c>
      <c r="L69" s="1"/>
      <c r="M69" s="1"/>
      <c r="N69" s="1"/>
      <c r="O69" s="1">
        <f t="shared" si="2"/>
        <v>10.6516</v>
      </c>
      <c r="P69" s="16"/>
      <c r="Q69" s="12"/>
      <c r="R69" s="1"/>
      <c r="S69" s="1">
        <f t="shared" si="3"/>
        <v>12.958898193698598</v>
      </c>
      <c r="T69" s="1">
        <f t="shared" si="4"/>
        <v>12.958898193698598</v>
      </c>
      <c r="U69" s="1">
        <v>6.2944000000000004</v>
      </c>
      <c r="V69" s="1">
        <v>13.4482</v>
      </c>
      <c r="W69" s="1">
        <v>10.981400000000001</v>
      </c>
      <c r="X69" s="1">
        <v>4.6183999999999994</v>
      </c>
      <c r="Y69" s="1"/>
      <c r="Z69" s="1">
        <f t="shared" si="5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35</v>
      </c>
      <c r="C70" s="1">
        <v>495</v>
      </c>
      <c r="D70" s="1">
        <v>810</v>
      </c>
      <c r="E70" s="1">
        <v>583</v>
      </c>
      <c r="F70" s="1">
        <v>609</v>
      </c>
      <c r="G70" s="5">
        <v>0.4</v>
      </c>
      <c r="H70" s="1">
        <v>40</v>
      </c>
      <c r="I70" s="1"/>
      <c r="J70" s="1">
        <v>595</v>
      </c>
      <c r="K70" s="1">
        <f t="shared" ref="K70:K99" si="14">E70-J70</f>
        <v>-12</v>
      </c>
      <c r="L70" s="1"/>
      <c r="M70" s="1"/>
      <c r="N70" s="1">
        <v>368.59999999999991</v>
      </c>
      <c r="O70" s="1">
        <f t="shared" si="2"/>
        <v>116.6</v>
      </c>
      <c r="P70" s="16">
        <f t="shared" si="13"/>
        <v>421.59999999999991</v>
      </c>
      <c r="Q70" s="12"/>
      <c r="R70" s="1"/>
      <c r="S70" s="1">
        <f t="shared" si="3"/>
        <v>11.999999999999998</v>
      </c>
      <c r="T70" s="1">
        <f t="shared" si="4"/>
        <v>8.3842195540308744</v>
      </c>
      <c r="U70" s="1">
        <v>96.8</v>
      </c>
      <c r="V70" s="1">
        <v>100</v>
      </c>
      <c r="W70" s="1">
        <v>117.2</v>
      </c>
      <c r="X70" s="1">
        <v>82</v>
      </c>
      <c r="Y70" s="1"/>
      <c r="Z70" s="1">
        <f t="shared" si="5"/>
        <v>168.64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35</v>
      </c>
      <c r="C71" s="1">
        <v>388</v>
      </c>
      <c r="D71" s="1">
        <v>324</v>
      </c>
      <c r="E71" s="1">
        <v>462</v>
      </c>
      <c r="F71" s="1">
        <v>143</v>
      </c>
      <c r="G71" s="5">
        <v>0.4</v>
      </c>
      <c r="H71" s="1">
        <v>40</v>
      </c>
      <c r="I71" s="1"/>
      <c r="J71" s="1">
        <v>469</v>
      </c>
      <c r="K71" s="1">
        <f t="shared" si="14"/>
        <v>-7</v>
      </c>
      <c r="L71" s="1"/>
      <c r="M71" s="1"/>
      <c r="N71" s="1">
        <v>546</v>
      </c>
      <c r="O71" s="1">
        <f t="shared" ref="O71:O102" si="15">E71/5</f>
        <v>92.4</v>
      </c>
      <c r="P71" s="16">
        <f t="shared" si="13"/>
        <v>419.80000000000018</v>
      </c>
      <c r="Q71" s="12"/>
      <c r="R71" s="1"/>
      <c r="S71" s="1">
        <f t="shared" ref="S71:S102" si="16">(F71+N71+P71)/O71</f>
        <v>12.000000000000002</v>
      </c>
      <c r="T71" s="1">
        <f t="shared" ref="T71:T102" si="17">(F71+N71)/O71</f>
        <v>7.4567099567099566</v>
      </c>
      <c r="U71" s="1">
        <v>73.599999999999994</v>
      </c>
      <c r="V71" s="1">
        <v>54.4</v>
      </c>
      <c r="W71" s="1">
        <v>63.4</v>
      </c>
      <c r="X71" s="1">
        <v>54</v>
      </c>
      <c r="Y71" s="1"/>
      <c r="Z71" s="1">
        <f t="shared" ref="Z71:Z102" si="18">P71*G71</f>
        <v>167.92000000000007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35</v>
      </c>
      <c r="C72" s="1">
        <v>-9</v>
      </c>
      <c r="D72" s="1">
        <v>15</v>
      </c>
      <c r="E72" s="1">
        <v>12</v>
      </c>
      <c r="F72" s="1">
        <v>-6</v>
      </c>
      <c r="G72" s="5">
        <v>0</v>
      </c>
      <c r="H72" s="1" t="e">
        <v>#N/A</v>
      </c>
      <c r="I72" s="1"/>
      <c r="J72" s="1">
        <v>24</v>
      </c>
      <c r="K72" s="1">
        <f t="shared" si="14"/>
        <v>-12</v>
      </c>
      <c r="L72" s="1"/>
      <c r="M72" s="1"/>
      <c r="N72" s="1"/>
      <c r="O72" s="1">
        <f t="shared" si="15"/>
        <v>2.4</v>
      </c>
      <c r="P72" s="16"/>
      <c r="Q72" s="12"/>
      <c r="R72" s="1"/>
      <c r="S72" s="1">
        <f t="shared" si="16"/>
        <v>-2.5</v>
      </c>
      <c r="T72" s="1">
        <f t="shared" si="17"/>
        <v>-2.5</v>
      </c>
      <c r="U72" s="1">
        <v>1.2</v>
      </c>
      <c r="V72" s="1">
        <v>1.8</v>
      </c>
      <c r="W72" s="1">
        <v>1.8</v>
      </c>
      <c r="X72" s="1">
        <v>0</v>
      </c>
      <c r="Y72" s="1"/>
      <c r="Z72" s="1">
        <f t="shared" si="18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35</v>
      </c>
      <c r="C73" s="1">
        <v>125</v>
      </c>
      <c r="D73" s="1">
        <v>290</v>
      </c>
      <c r="E73" s="1">
        <v>126</v>
      </c>
      <c r="F73" s="1">
        <v>170</v>
      </c>
      <c r="G73" s="5">
        <v>0.4</v>
      </c>
      <c r="H73" s="1">
        <v>40</v>
      </c>
      <c r="I73" s="1"/>
      <c r="J73" s="1">
        <v>128</v>
      </c>
      <c r="K73" s="1">
        <f t="shared" si="14"/>
        <v>-2</v>
      </c>
      <c r="L73" s="1"/>
      <c r="M73" s="1"/>
      <c r="N73" s="1"/>
      <c r="O73" s="1">
        <f t="shared" si="15"/>
        <v>25.2</v>
      </c>
      <c r="P73" s="16">
        <f t="shared" ref="P73:P75" si="19">12*O73-N73-F73</f>
        <v>132.39999999999998</v>
      </c>
      <c r="Q73" s="12"/>
      <c r="R73" s="1"/>
      <c r="S73" s="1">
        <f t="shared" si="16"/>
        <v>12</v>
      </c>
      <c r="T73" s="1">
        <f t="shared" si="17"/>
        <v>6.746031746031746</v>
      </c>
      <c r="U73" s="1">
        <v>20</v>
      </c>
      <c r="V73" s="1">
        <v>27</v>
      </c>
      <c r="W73" s="1">
        <v>28</v>
      </c>
      <c r="X73" s="1">
        <v>20</v>
      </c>
      <c r="Y73" s="1"/>
      <c r="Z73" s="1">
        <f t="shared" si="18"/>
        <v>52.959999999999994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28</v>
      </c>
      <c r="C74" s="1">
        <v>201.09</v>
      </c>
      <c r="D74" s="1">
        <v>572.06100000000004</v>
      </c>
      <c r="E74" s="1">
        <v>263.03300000000002</v>
      </c>
      <c r="F74" s="1">
        <v>428.59199999999998</v>
      </c>
      <c r="G74" s="5">
        <v>1</v>
      </c>
      <c r="H74" s="1">
        <v>40</v>
      </c>
      <c r="I74" s="1"/>
      <c r="J74" s="1">
        <v>269.63499999999999</v>
      </c>
      <c r="K74" s="1">
        <f t="shared" si="14"/>
        <v>-6.6019999999999754</v>
      </c>
      <c r="L74" s="1"/>
      <c r="M74" s="1"/>
      <c r="N74" s="1">
        <v>136.34659999999991</v>
      </c>
      <c r="O74" s="1">
        <f t="shared" si="15"/>
        <v>52.6066</v>
      </c>
      <c r="P74" s="16">
        <f t="shared" si="19"/>
        <v>66.340600000000052</v>
      </c>
      <c r="Q74" s="12"/>
      <c r="R74" s="1"/>
      <c r="S74" s="1">
        <f t="shared" si="16"/>
        <v>11.999999999999998</v>
      </c>
      <c r="T74" s="1">
        <f t="shared" si="17"/>
        <v>10.738930096223667</v>
      </c>
      <c r="U74" s="1">
        <v>57.995399999999997</v>
      </c>
      <c r="V74" s="1">
        <v>76.06</v>
      </c>
      <c r="W74" s="1">
        <v>72.373199999999997</v>
      </c>
      <c r="X74" s="1">
        <v>67.522400000000005</v>
      </c>
      <c r="Y74" s="1"/>
      <c r="Z74" s="1">
        <f t="shared" si="18"/>
        <v>66.340600000000052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107</v>
      </c>
      <c r="B75" s="1" t="s">
        <v>28</v>
      </c>
      <c r="C75" s="1">
        <v>370.19299999999998</v>
      </c>
      <c r="D75" s="1">
        <v>546.45899999999995</v>
      </c>
      <c r="E75" s="1">
        <v>404.40100000000001</v>
      </c>
      <c r="F75" s="1">
        <v>429.45499999999998</v>
      </c>
      <c r="G75" s="5">
        <v>1</v>
      </c>
      <c r="H75" s="1">
        <v>40</v>
      </c>
      <c r="I75" s="1"/>
      <c r="J75" s="1">
        <v>402.56099999999998</v>
      </c>
      <c r="K75" s="1">
        <f t="shared" si="14"/>
        <v>1.8400000000000318</v>
      </c>
      <c r="L75" s="1"/>
      <c r="M75" s="1"/>
      <c r="N75" s="1">
        <v>266.40839999999992</v>
      </c>
      <c r="O75" s="1">
        <f t="shared" si="15"/>
        <v>80.880200000000002</v>
      </c>
      <c r="P75" s="16">
        <f t="shared" si="19"/>
        <v>274.69900000000013</v>
      </c>
      <c r="Q75" s="12"/>
      <c r="R75" s="1"/>
      <c r="S75" s="1">
        <f t="shared" si="16"/>
        <v>12</v>
      </c>
      <c r="T75" s="1">
        <f t="shared" si="17"/>
        <v>8.6036310493792048</v>
      </c>
      <c r="U75" s="1">
        <v>73.150199999999998</v>
      </c>
      <c r="V75" s="1">
        <v>69.237400000000008</v>
      </c>
      <c r="W75" s="1">
        <v>66.35499999999999</v>
      </c>
      <c r="X75" s="1">
        <v>59.775599999999997</v>
      </c>
      <c r="Y75" s="1"/>
      <c r="Z75" s="1">
        <f t="shared" si="18"/>
        <v>274.69900000000013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108</v>
      </c>
      <c r="B76" s="1" t="s">
        <v>35</v>
      </c>
      <c r="C76" s="1">
        <v>39</v>
      </c>
      <c r="D76" s="1"/>
      <c r="E76" s="1">
        <v>8</v>
      </c>
      <c r="F76" s="1">
        <v>28</v>
      </c>
      <c r="G76" s="5">
        <v>0</v>
      </c>
      <c r="H76" s="1">
        <v>90</v>
      </c>
      <c r="I76" s="1"/>
      <c r="J76" s="1">
        <v>8</v>
      </c>
      <c r="K76" s="1">
        <f t="shared" si="14"/>
        <v>0</v>
      </c>
      <c r="L76" s="1"/>
      <c r="M76" s="1"/>
      <c r="N76" s="1"/>
      <c r="O76" s="1">
        <f t="shared" si="15"/>
        <v>1.6</v>
      </c>
      <c r="P76" s="16"/>
      <c r="Q76" s="12"/>
      <c r="R76" s="1"/>
      <c r="S76" s="1">
        <f t="shared" si="16"/>
        <v>17.5</v>
      </c>
      <c r="T76" s="1">
        <f t="shared" si="17"/>
        <v>17.5</v>
      </c>
      <c r="U76" s="1">
        <v>1.6</v>
      </c>
      <c r="V76" s="1">
        <v>0.4</v>
      </c>
      <c r="W76" s="1">
        <v>0.4</v>
      </c>
      <c r="X76" s="1">
        <v>0.4</v>
      </c>
      <c r="Y76" s="10" t="s">
        <v>109</v>
      </c>
      <c r="Z76" s="1">
        <f t="shared" si="18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35</v>
      </c>
      <c r="C77" s="1">
        <v>6</v>
      </c>
      <c r="D77" s="1"/>
      <c r="E77" s="1">
        <v>6</v>
      </c>
      <c r="F77" s="1"/>
      <c r="G77" s="5">
        <v>0</v>
      </c>
      <c r="H77" s="1" t="e">
        <v>#N/A</v>
      </c>
      <c r="I77" s="1"/>
      <c r="J77" s="1">
        <v>6</v>
      </c>
      <c r="K77" s="1">
        <f t="shared" si="14"/>
        <v>0</v>
      </c>
      <c r="L77" s="1"/>
      <c r="M77" s="1"/>
      <c r="N77" s="1"/>
      <c r="O77" s="1">
        <f t="shared" si="15"/>
        <v>1.2</v>
      </c>
      <c r="P77" s="16"/>
      <c r="Q77" s="12"/>
      <c r="R77" s="1"/>
      <c r="S77" s="1">
        <f t="shared" si="16"/>
        <v>0</v>
      </c>
      <c r="T77" s="1">
        <f t="shared" si="17"/>
        <v>0</v>
      </c>
      <c r="U77" s="1">
        <v>1.2</v>
      </c>
      <c r="V77" s="1">
        <v>0</v>
      </c>
      <c r="W77" s="1">
        <v>0</v>
      </c>
      <c r="X77" s="1">
        <v>0</v>
      </c>
      <c r="Y77" s="1"/>
      <c r="Z77" s="1">
        <f t="shared" si="18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35</v>
      </c>
      <c r="C78" s="1">
        <v>40</v>
      </c>
      <c r="D78" s="1"/>
      <c r="E78" s="1">
        <v>24</v>
      </c>
      <c r="F78" s="1">
        <v>16</v>
      </c>
      <c r="G78" s="5">
        <v>0.375</v>
      </c>
      <c r="H78" s="1">
        <v>50</v>
      </c>
      <c r="I78" s="1"/>
      <c r="J78" s="1">
        <v>24</v>
      </c>
      <c r="K78" s="1">
        <f t="shared" si="14"/>
        <v>0</v>
      </c>
      <c r="L78" s="1"/>
      <c r="M78" s="1"/>
      <c r="N78" s="1">
        <v>30.400000000000009</v>
      </c>
      <c r="O78" s="1">
        <f t="shared" si="15"/>
        <v>4.8</v>
      </c>
      <c r="P78" s="16">
        <f t="shared" ref="P78:P79" si="20">12*O78-N78-F78</f>
        <v>11.199999999999985</v>
      </c>
      <c r="Q78" s="12"/>
      <c r="R78" s="1"/>
      <c r="S78" s="1">
        <f t="shared" si="16"/>
        <v>12</v>
      </c>
      <c r="T78" s="1">
        <f t="shared" si="17"/>
        <v>9.6666666666666679</v>
      </c>
      <c r="U78" s="1">
        <v>4.4000000000000004</v>
      </c>
      <c r="V78" s="1">
        <v>1</v>
      </c>
      <c r="W78" s="1">
        <v>1</v>
      </c>
      <c r="X78" s="1">
        <v>0</v>
      </c>
      <c r="Y78" s="1"/>
      <c r="Z78" s="1">
        <f t="shared" si="18"/>
        <v>4.199999999999994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28</v>
      </c>
      <c r="C79" s="1">
        <v>24.004999999999999</v>
      </c>
      <c r="D79" s="1"/>
      <c r="E79" s="1">
        <v>24.103999999999999</v>
      </c>
      <c r="F79" s="1">
        <v>-9.9000000000000005E-2</v>
      </c>
      <c r="G79" s="5">
        <v>1</v>
      </c>
      <c r="H79" s="1">
        <v>50</v>
      </c>
      <c r="I79" s="1"/>
      <c r="J79" s="1">
        <v>25.603999999999999</v>
      </c>
      <c r="K79" s="1">
        <f t="shared" si="14"/>
        <v>-1.5</v>
      </c>
      <c r="L79" s="1"/>
      <c r="M79" s="1"/>
      <c r="N79" s="1">
        <v>33.8446</v>
      </c>
      <c r="O79" s="1">
        <f t="shared" si="15"/>
        <v>4.8208000000000002</v>
      </c>
      <c r="P79" s="16">
        <f t="shared" si="20"/>
        <v>24.104000000000003</v>
      </c>
      <c r="Q79" s="12"/>
      <c r="R79" s="1"/>
      <c r="S79" s="1">
        <f t="shared" si="16"/>
        <v>12.000000000000002</v>
      </c>
      <c r="T79" s="1">
        <f t="shared" si="17"/>
        <v>7</v>
      </c>
      <c r="U79" s="1">
        <v>4.8208000000000002</v>
      </c>
      <c r="V79" s="1">
        <v>0</v>
      </c>
      <c r="W79" s="1">
        <v>0</v>
      </c>
      <c r="X79" s="1">
        <v>0</v>
      </c>
      <c r="Y79" s="1"/>
      <c r="Z79" s="1">
        <f t="shared" si="18"/>
        <v>24.104000000000003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35</v>
      </c>
      <c r="C80" s="1">
        <v>13</v>
      </c>
      <c r="D80" s="1"/>
      <c r="E80" s="1">
        <v>10</v>
      </c>
      <c r="F80" s="1">
        <v>1</v>
      </c>
      <c r="G80" s="5">
        <v>0</v>
      </c>
      <c r="H80" s="1">
        <v>90</v>
      </c>
      <c r="I80" s="1"/>
      <c r="J80" s="1">
        <v>10</v>
      </c>
      <c r="K80" s="1">
        <f t="shared" si="14"/>
        <v>0</v>
      </c>
      <c r="L80" s="1"/>
      <c r="M80" s="1"/>
      <c r="N80" s="1"/>
      <c r="O80" s="1">
        <f t="shared" si="15"/>
        <v>2</v>
      </c>
      <c r="P80" s="16"/>
      <c r="Q80" s="12"/>
      <c r="R80" s="1"/>
      <c r="S80" s="1">
        <f t="shared" si="16"/>
        <v>0.5</v>
      </c>
      <c r="T80" s="1">
        <f t="shared" si="17"/>
        <v>0.5</v>
      </c>
      <c r="U80" s="1">
        <v>2.4</v>
      </c>
      <c r="V80" s="1">
        <v>0.8</v>
      </c>
      <c r="W80" s="1">
        <v>0.8</v>
      </c>
      <c r="X80" s="1">
        <v>0</v>
      </c>
      <c r="Y80" s="1" t="s">
        <v>48</v>
      </c>
      <c r="Z80" s="1">
        <f t="shared" si="18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35</v>
      </c>
      <c r="C81" s="1">
        <v>3</v>
      </c>
      <c r="D81" s="1"/>
      <c r="E81" s="1">
        <v>3</v>
      </c>
      <c r="F81" s="1"/>
      <c r="G81" s="5">
        <v>0</v>
      </c>
      <c r="H81" s="1">
        <v>90</v>
      </c>
      <c r="I81" s="1"/>
      <c r="J81" s="1">
        <v>3</v>
      </c>
      <c r="K81" s="1">
        <f t="shared" si="14"/>
        <v>0</v>
      </c>
      <c r="L81" s="1"/>
      <c r="M81" s="1"/>
      <c r="N81" s="1"/>
      <c r="O81" s="1">
        <f t="shared" si="15"/>
        <v>0.6</v>
      </c>
      <c r="P81" s="16"/>
      <c r="Q81" s="12"/>
      <c r="R81" s="1"/>
      <c r="S81" s="1">
        <f t="shared" si="16"/>
        <v>0</v>
      </c>
      <c r="T81" s="1">
        <f t="shared" si="17"/>
        <v>0</v>
      </c>
      <c r="U81" s="1">
        <v>1.6</v>
      </c>
      <c r="V81" s="1">
        <v>1.4</v>
      </c>
      <c r="W81" s="1">
        <v>0.4</v>
      </c>
      <c r="X81" s="1">
        <v>0</v>
      </c>
      <c r="Y81" s="1" t="s">
        <v>48</v>
      </c>
      <c r="Z81" s="1">
        <f t="shared" si="18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35</v>
      </c>
      <c r="C82" s="1">
        <v>-6</v>
      </c>
      <c r="D82" s="1">
        <v>48</v>
      </c>
      <c r="E82" s="1"/>
      <c r="F82" s="1">
        <v>42</v>
      </c>
      <c r="G82" s="5">
        <v>0.5</v>
      </c>
      <c r="H82" s="1">
        <v>55</v>
      </c>
      <c r="I82" s="1"/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16"/>
      <c r="Q82" s="12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1.2</v>
      </c>
      <c r="W82" s="1">
        <v>1.2</v>
      </c>
      <c r="X82" s="1">
        <v>0</v>
      </c>
      <c r="Y82" s="1"/>
      <c r="Z82" s="1">
        <f t="shared" si="18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28</v>
      </c>
      <c r="C83" s="1">
        <v>5.8620000000000001</v>
      </c>
      <c r="D83" s="1">
        <v>42.893999999999998</v>
      </c>
      <c r="E83" s="1"/>
      <c r="F83" s="1">
        <v>42.893999999999998</v>
      </c>
      <c r="G83" s="5">
        <v>1</v>
      </c>
      <c r="H83" s="1">
        <v>35</v>
      </c>
      <c r="I83" s="1"/>
      <c r="J83" s="1"/>
      <c r="K83" s="1">
        <f t="shared" si="14"/>
        <v>0</v>
      </c>
      <c r="L83" s="1"/>
      <c r="M83" s="1"/>
      <c r="N83" s="1">
        <v>11.003399999999999</v>
      </c>
      <c r="O83" s="1">
        <f t="shared" si="15"/>
        <v>0</v>
      </c>
      <c r="P83" s="16"/>
      <c r="Q83" s="12"/>
      <c r="R83" s="1"/>
      <c r="S83" s="1" t="e">
        <f t="shared" si="16"/>
        <v>#DIV/0!</v>
      </c>
      <c r="T83" s="1" t="e">
        <f t="shared" si="17"/>
        <v>#DIV/0!</v>
      </c>
      <c r="U83" s="1">
        <v>2.8029999999999999</v>
      </c>
      <c r="V83" s="1">
        <v>2.7115999999999998</v>
      </c>
      <c r="W83" s="1">
        <v>1.3475999999999999</v>
      </c>
      <c r="X83" s="1">
        <v>0</v>
      </c>
      <c r="Y83" s="1"/>
      <c r="Z83" s="1">
        <f t="shared" si="18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117</v>
      </c>
      <c r="B84" s="1" t="s">
        <v>28</v>
      </c>
      <c r="C84" s="1"/>
      <c r="D84" s="1">
        <v>72.242000000000004</v>
      </c>
      <c r="E84" s="1">
        <v>72.542000000000002</v>
      </c>
      <c r="F84" s="1">
        <v>-0.3</v>
      </c>
      <c r="G84" s="5">
        <v>1</v>
      </c>
      <c r="H84" s="1">
        <v>40</v>
      </c>
      <c r="I84" s="1"/>
      <c r="J84" s="1">
        <v>80.927999999999997</v>
      </c>
      <c r="K84" s="1">
        <f t="shared" si="14"/>
        <v>-8.3859999999999957</v>
      </c>
      <c r="L84" s="1"/>
      <c r="M84" s="1"/>
      <c r="N84" s="1"/>
      <c r="O84" s="1">
        <f t="shared" si="15"/>
        <v>14.5084</v>
      </c>
      <c r="P84" s="16">
        <f>9*O84-N84-F84</f>
        <v>130.87560000000002</v>
      </c>
      <c r="Q84" s="12"/>
      <c r="R84" s="1"/>
      <c r="S84" s="1">
        <f t="shared" si="16"/>
        <v>9</v>
      </c>
      <c r="T84" s="1">
        <f t="shared" si="17"/>
        <v>-2.0677676380579525E-2</v>
      </c>
      <c r="U84" s="1">
        <v>0</v>
      </c>
      <c r="V84" s="1">
        <v>4.7864000000000004</v>
      </c>
      <c r="W84" s="1">
        <v>4.7864000000000004</v>
      </c>
      <c r="X84" s="1">
        <v>0</v>
      </c>
      <c r="Y84" s="1"/>
      <c r="Z84" s="1">
        <f t="shared" si="18"/>
        <v>130.87560000000002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118</v>
      </c>
      <c r="B85" s="1" t="s">
        <v>35</v>
      </c>
      <c r="C85" s="1"/>
      <c r="D85" s="1">
        <v>80</v>
      </c>
      <c r="E85" s="1"/>
      <c r="F85" s="1">
        <v>80</v>
      </c>
      <c r="G85" s="5">
        <v>0.1</v>
      </c>
      <c r="H85" s="1">
        <v>730</v>
      </c>
      <c r="I85" s="1"/>
      <c r="J85" s="1"/>
      <c r="K85" s="1">
        <f t="shared" si="14"/>
        <v>0</v>
      </c>
      <c r="L85" s="1"/>
      <c r="M85" s="1"/>
      <c r="N85" s="1"/>
      <c r="O85" s="1">
        <f t="shared" si="15"/>
        <v>0</v>
      </c>
      <c r="P85" s="16"/>
      <c r="Q85" s="12"/>
      <c r="R85" s="1"/>
      <c r="S85" s="1" t="e">
        <f t="shared" si="16"/>
        <v>#DIV/0!</v>
      </c>
      <c r="T85" s="1" t="e">
        <f t="shared" si="17"/>
        <v>#DIV/0!</v>
      </c>
      <c r="U85" s="1">
        <v>0</v>
      </c>
      <c r="V85" s="1">
        <v>5</v>
      </c>
      <c r="W85" s="1">
        <v>5</v>
      </c>
      <c r="X85" s="1">
        <v>1</v>
      </c>
      <c r="Y85" s="1"/>
      <c r="Z85" s="1">
        <f t="shared" si="18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4" t="s">
        <v>119</v>
      </c>
      <c r="B86" s="1" t="s">
        <v>35</v>
      </c>
      <c r="C86" s="1"/>
      <c r="D86" s="1"/>
      <c r="E86" s="1"/>
      <c r="F86" s="1"/>
      <c r="G86" s="5">
        <v>0.33</v>
      </c>
      <c r="H86" s="1">
        <v>40</v>
      </c>
      <c r="I86" s="1"/>
      <c r="J86" s="1"/>
      <c r="K86" s="1">
        <f t="shared" si="14"/>
        <v>0</v>
      </c>
      <c r="L86" s="1"/>
      <c r="M86" s="1"/>
      <c r="N86" s="1">
        <v>30</v>
      </c>
      <c r="O86" s="1">
        <f t="shared" si="15"/>
        <v>0</v>
      </c>
      <c r="P86" s="16"/>
      <c r="Q86" s="12"/>
      <c r="R86" s="1"/>
      <c r="S86" s="1" t="e">
        <f t="shared" si="16"/>
        <v>#DIV/0!</v>
      </c>
      <c r="T86" s="1" t="e">
        <f t="shared" si="17"/>
        <v>#DIV/0!</v>
      </c>
      <c r="U86" s="1">
        <v>1.2</v>
      </c>
      <c r="V86" s="1">
        <v>7.2</v>
      </c>
      <c r="W86" s="1">
        <v>5.8</v>
      </c>
      <c r="X86" s="1">
        <v>1</v>
      </c>
      <c r="Y86" s="1" t="s">
        <v>120</v>
      </c>
      <c r="Z86" s="1">
        <f t="shared" si="18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35</v>
      </c>
      <c r="C87" s="1">
        <v>17</v>
      </c>
      <c r="D87" s="1">
        <v>27</v>
      </c>
      <c r="E87" s="1">
        <v>22</v>
      </c>
      <c r="F87" s="1">
        <v>2</v>
      </c>
      <c r="G87" s="5">
        <v>0.33</v>
      </c>
      <c r="H87" s="1">
        <v>40</v>
      </c>
      <c r="I87" s="1"/>
      <c r="J87" s="1">
        <v>36</v>
      </c>
      <c r="K87" s="1">
        <f t="shared" si="14"/>
        <v>-14</v>
      </c>
      <c r="L87" s="1"/>
      <c r="M87" s="1"/>
      <c r="N87" s="1">
        <v>40.999999999999993</v>
      </c>
      <c r="O87" s="1">
        <f t="shared" si="15"/>
        <v>4.4000000000000004</v>
      </c>
      <c r="P87" s="16">
        <f t="shared" ref="P87" si="21">12*O87-N87-F87</f>
        <v>9.8000000000000114</v>
      </c>
      <c r="Q87" s="12"/>
      <c r="R87" s="1"/>
      <c r="S87" s="1">
        <f t="shared" si="16"/>
        <v>12</v>
      </c>
      <c r="T87" s="1">
        <f t="shared" si="17"/>
        <v>9.7727272727272698</v>
      </c>
      <c r="U87" s="1">
        <v>5.6</v>
      </c>
      <c r="V87" s="1">
        <v>3.8</v>
      </c>
      <c r="W87" s="1">
        <v>4.4000000000000004</v>
      </c>
      <c r="X87" s="1">
        <v>3.2</v>
      </c>
      <c r="Y87" s="1"/>
      <c r="Z87" s="1">
        <f t="shared" si="18"/>
        <v>3.234000000000004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35</v>
      </c>
      <c r="C88" s="1">
        <v>8</v>
      </c>
      <c r="D88" s="1">
        <v>31</v>
      </c>
      <c r="E88" s="1">
        <v>1</v>
      </c>
      <c r="F88" s="1">
        <v>30</v>
      </c>
      <c r="G88" s="5">
        <v>0.3</v>
      </c>
      <c r="H88" s="1">
        <v>40</v>
      </c>
      <c r="I88" s="1"/>
      <c r="J88" s="1">
        <v>1</v>
      </c>
      <c r="K88" s="1">
        <f t="shared" si="14"/>
        <v>0</v>
      </c>
      <c r="L88" s="1"/>
      <c r="M88" s="1"/>
      <c r="N88" s="1">
        <v>11.20000000000001</v>
      </c>
      <c r="O88" s="1">
        <f t="shared" si="15"/>
        <v>0.2</v>
      </c>
      <c r="P88" s="16"/>
      <c r="Q88" s="12"/>
      <c r="R88" s="1"/>
      <c r="S88" s="1">
        <f t="shared" si="16"/>
        <v>206.00000000000003</v>
      </c>
      <c r="T88" s="1">
        <f t="shared" si="17"/>
        <v>206.00000000000003</v>
      </c>
      <c r="U88" s="1">
        <v>3.2</v>
      </c>
      <c r="V88" s="1">
        <v>3.2</v>
      </c>
      <c r="W88" s="1">
        <v>1</v>
      </c>
      <c r="X88" s="1">
        <v>0</v>
      </c>
      <c r="Y88" s="1"/>
      <c r="Z88" s="1">
        <f t="shared" si="18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28</v>
      </c>
      <c r="C89" s="1">
        <v>22.021000000000001</v>
      </c>
      <c r="D89" s="1"/>
      <c r="E89" s="1">
        <v>19.513000000000002</v>
      </c>
      <c r="F89" s="1"/>
      <c r="G89" s="5">
        <v>0</v>
      </c>
      <c r="H89" s="1" t="e">
        <v>#N/A</v>
      </c>
      <c r="I89" s="1"/>
      <c r="J89" s="1">
        <v>20.085999999999999</v>
      </c>
      <c r="K89" s="1">
        <f t="shared" si="14"/>
        <v>-0.57299999999999685</v>
      </c>
      <c r="L89" s="1"/>
      <c r="M89" s="1"/>
      <c r="N89" s="1"/>
      <c r="O89" s="1">
        <f t="shared" si="15"/>
        <v>3.9026000000000005</v>
      </c>
      <c r="P89" s="16"/>
      <c r="Q89" s="12"/>
      <c r="R89" s="1"/>
      <c r="S89" s="1">
        <f t="shared" si="16"/>
        <v>0</v>
      </c>
      <c r="T89" s="1">
        <f t="shared" si="17"/>
        <v>0</v>
      </c>
      <c r="U89" s="1">
        <v>4.4042000000000003</v>
      </c>
      <c r="V89" s="1">
        <v>-0.28179999999999999</v>
      </c>
      <c r="W89" s="1">
        <v>-0.28179999999999999</v>
      </c>
      <c r="X89" s="1">
        <v>0</v>
      </c>
      <c r="Y89" s="1"/>
      <c r="Z89" s="1">
        <f t="shared" si="18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9" t="s">
        <v>124</v>
      </c>
      <c r="B90" s="1" t="s">
        <v>35</v>
      </c>
      <c r="C90" s="1">
        <v>-6</v>
      </c>
      <c r="D90" s="1">
        <v>18</v>
      </c>
      <c r="E90" s="11">
        <f>12+E97</f>
        <v>27</v>
      </c>
      <c r="F90" s="11">
        <f>F97</f>
        <v>54</v>
      </c>
      <c r="G90" s="5">
        <v>0.45</v>
      </c>
      <c r="H90" s="1">
        <v>55</v>
      </c>
      <c r="I90" s="1"/>
      <c r="J90" s="1">
        <v>12</v>
      </c>
      <c r="K90" s="1">
        <f t="shared" si="14"/>
        <v>15</v>
      </c>
      <c r="L90" s="1"/>
      <c r="M90" s="1"/>
      <c r="N90" s="1">
        <v>36</v>
      </c>
      <c r="O90" s="1">
        <f t="shared" si="15"/>
        <v>5.4</v>
      </c>
      <c r="P90" s="16"/>
      <c r="Q90" s="12"/>
      <c r="R90" s="1"/>
      <c r="S90" s="1">
        <f t="shared" si="16"/>
        <v>16.666666666666664</v>
      </c>
      <c r="T90" s="1">
        <f t="shared" si="17"/>
        <v>16.666666666666664</v>
      </c>
      <c r="U90" s="1">
        <v>7</v>
      </c>
      <c r="V90" s="1">
        <v>4.2</v>
      </c>
      <c r="W90" s="1">
        <v>1.2</v>
      </c>
      <c r="X90" s="1">
        <v>0</v>
      </c>
      <c r="Y90" s="9" t="s">
        <v>125</v>
      </c>
      <c r="Z90" s="1">
        <f t="shared" si="18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126</v>
      </c>
      <c r="B91" s="1" t="s">
        <v>28</v>
      </c>
      <c r="C91" s="1">
        <v>91.393000000000001</v>
      </c>
      <c r="D91" s="1"/>
      <c r="E91" s="1">
        <v>84.042000000000002</v>
      </c>
      <c r="F91" s="11">
        <f>-8.233+F33</f>
        <v>34.197000000000003</v>
      </c>
      <c r="G91" s="5">
        <v>1</v>
      </c>
      <c r="H91" s="1">
        <v>55</v>
      </c>
      <c r="I91" s="1"/>
      <c r="J91" s="1">
        <v>80.070999999999998</v>
      </c>
      <c r="K91" s="1">
        <f t="shared" si="14"/>
        <v>3.9710000000000036</v>
      </c>
      <c r="L91" s="1"/>
      <c r="M91" s="1"/>
      <c r="N91" s="1">
        <v>100.384</v>
      </c>
      <c r="O91" s="1">
        <f t="shared" si="15"/>
        <v>16.808399999999999</v>
      </c>
      <c r="P91" s="16">
        <f t="shared" ref="P91" si="22">12*O91-N91-F91</f>
        <v>67.119799999999984</v>
      </c>
      <c r="Q91" s="12"/>
      <c r="R91" s="1"/>
      <c r="S91" s="1">
        <f t="shared" si="16"/>
        <v>12.000000000000002</v>
      </c>
      <c r="T91" s="1">
        <f t="shared" si="17"/>
        <v>8.0067704243116555</v>
      </c>
      <c r="U91" s="1">
        <v>14.651400000000001</v>
      </c>
      <c r="V91" s="1">
        <v>1.0691999999999999</v>
      </c>
      <c r="W91" s="1">
        <v>0</v>
      </c>
      <c r="X91" s="1">
        <v>0</v>
      </c>
      <c r="Y91" s="9" t="s">
        <v>144</v>
      </c>
      <c r="Z91" s="1">
        <f t="shared" si="18"/>
        <v>67.119799999999984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9" t="s">
        <v>127</v>
      </c>
      <c r="B92" s="1" t="s">
        <v>35</v>
      </c>
      <c r="C92" s="1"/>
      <c r="D92" s="1">
        <v>21</v>
      </c>
      <c r="E92" s="11">
        <v>15</v>
      </c>
      <c r="F92" s="1"/>
      <c r="G92" s="5">
        <v>0</v>
      </c>
      <c r="H92" s="1">
        <v>45</v>
      </c>
      <c r="I92" s="1"/>
      <c r="J92" s="1">
        <v>15</v>
      </c>
      <c r="K92" s="1">
        <f t="shared" si="14"/>
        <v>0</v>
      </c>
      <c r="L92" s="1"/>
      <c r="M92" s="1"/>
      <c r="N92" s="1"/>
      <c r="O92" s="1">
        <f t="shared" si="15"/>
        <v>3</v>
      </c>
      <c r="P92" s="16"/>
      <c r="Q92" s="12"/>
      <c r="R92" s="1"/>
      <c r="S92" s="1">
        <f t="shared" si="16"/>
        <v>0</v>
      </c>
      <c r="T92" s="1">
        <f t="shared" si="17"/>
        <v>0</v>
      </c>
      <c r="U92" s="1">
        <v>3</v>
      </c>
      <c r="V92" s="1">
        <v>2.4</v>
      </c>
      <c r="W92" s="1">
        <v>2.4</v>
      </c>
      <c r="X92" s="1">
        <v>0</v>
      </c>
      <c r="Y92" s="9" t="s">
        <v>128</v>
      </c>
      <c r="Z92" s="1">
        <f t="shared" si="18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9" t="s">
        <v>129</v>
      </c>
      <c r="B93" s="1" t="s">
        <v>35</v>
      </c>
      <c r="C93" s="1"/>
      <c r="D93" s="1">
        <v>18</v>
      </c>
      <c r="E93" s="11">
        <v>12</v>
      </c>
      <c r="F93" s="1"/>
      <c r="G93" s="5">
        <v>0</v>
      </c>
      <c r="H93" s="1">
        <v>45</v>
      </c>
      <c r="I93" s="1"/>
      <c r="J93" s="1">
        <v>12</v>
      </c>
      <c r="K93" s="1">
        <f t="shared" si="14"/>
        <v>0</v>
      </c>
      <c r="L93" s="1"/>
      <c r="M93" s="1"/>
      <c r="N93" s="1"/>
      <c r="O93" s="1">
        <f t="shared" si="15"/>
        <v>2.4</v>
      </c>
      <c r="P93" s="16"/>
      <c r="Q93" s="12"/>
      <c r="R93" s="1"/>
      <c r="S93" s="1">
        <f t="shared" si="16"/>
        <v>0</v>
      </c>
      <c r="T93" s="1">
        <f t="shared" si="17"/>
        <v>0</v>
      </c>
      <c r="U93" s="1">
        <v>2.4</v>
      </c>
      <c r="V93" s="1">
        <v>1.2</v>
      </c>
      <c r="W93" s="1">
        <v>1.2</v>
      </c>
      <c r="X93" s="1">
        <v>0</v>
      </c>
      <c r="Y93" s="9" t="s">
        <v>130</v>
      </c>
      <c r="Z93" s="1">
        <f t="shared" si="18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28</v>
      </c>
      <c r="C94" s="1"/>
      <c r="D94" s="1">
        <v>11.254</v>
      </c>
      <c r="E94" s="1">
        <v>11.254</v>
      </c>
      <c r="F94" s="1"/>
      <c r="G94" s="5">
        <v>0</v>
      </c>
      <c r="H94" s="1" t="e">
        <v>#N/A</v>
      </c>
      <c r="I94" s="1"/>
      <c r="J94" s="1">
        <v>11.254</v>
      </c>
      <c r="K94" s="1">
        <f t="shared" si="14"/>
        <v>0</v>
      </c>
      <c r="L94" s="1"/>
      <c r="M94" s="1"/>
      <c r="N94" s="1"/>
      <c r="O94" s="1">
        <f t="shared" si="15"/>
        <v>2.2507999999999999</v>
      </c>
      <c r="P94" s="16"/>
      <c r="Q94" s="12"/>
      <c r="R94" s="1"/>
      <c r="S94" s="1">
        <f t="shared" si="16"/>
        <v>0</v>
      </c>
      <c r="T94" s="1">
        <f t="shared" si="17"/>
        <v>0</v>
      </c>
      <c r="U94" s="1">
        <v>2.2507999999999999</v>
      </c>
      <c r="V94" s="1">
        <v>1.7774000000000001</v>
      </c>
      <c r="W94" s="1">
        <v>1.7774000000000001</v>
      </c>
      <c r="X94" s="1">
        <v>0</v>
      </c>
      <c r="Y94" s="1"/>
      <c r="Z94" s="1">
        <f t="shared" si="18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132</v>
      </c>
      <c r="B95" s="1" t="s">
        <v>28</v>
      </c>
      <c r="C95" s="1">
        <v>7.9130000000000003</v>
      </c>
      <c r="D95" s="1">
        <v>65.058999999999997</v>
      </c>
      <c r="E95" s="1">
        <v>40.844000000000001</v>
      </c>
      <c r="F95" s="1">
        <v>32.128</v>
      </c>
      <c r="G95" s="5">
        <v>1</v>
      </c>
      <c r="H95" s="1">
        <v>40</v>
      </c>
      <c r="I95" s="1"/>
      <c r="J95" s="1">
        <v>39.694000000000003</v>
      </c>
      <c r="K95" s="1">
        <f t="shared" si="14"/>
        <v>1.1499999999999986</v>
      </c>
      <c r="L95" s="1"/>
      <c r="M95" s="1"/>
      <c r="N95" s="1"/>
      <c r="O95" s="1">
        <f t="shared" si="15"/>
        <v>8.1688000000000009</v>
      </c>
      <c r="P95" s="16">
        <f t="shared" ref="P95:P96" si="23">12*O95-N95-F95</f>
        <v>65.897600000000011</v>
      </c>
      <c r="Q95" s="12"/>
      <c r="R95" s="1"/>
      <c r="S95" s="1">
        <f t="shared" si="16"/>
        <v>12</v>
      </c>
      <c r="T95" s="1">
        <f t="shared" si="17"/>
        <v>3.9330134169033393</v>
      </c>
      <c r="U95" s="1">
        <v>0</v>
      </c>
      <c r="V95" s="1">
        <v>5.69</v>
      </c>
      <c r="W95" s="1">
        <v>5.9592000000000001</v>
      </c>
      <c r="X95" s="1">
        <v>1.6408</v>
      </c>
      <c r="Y95" s="1"/>
      <c r="Z95" s="1">
        <f t="shared" si="18"/>
        <v>65.897600000000011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133</v>
      </c>
      <c r="B96" s="1" t="s">
        <v>35</v>
      </c>
      <c r="C96" s="1">
        <v>29</v>
      </c>
      <c r="D96" s="1">
        <v>34</v>
      </c>
      <c r="E96" s="1">
        <v>46</v>
      </c>
      <c r="F96" s="1">
        <v>17</v>
      </c>
      <c r="G96" s="5">
        <v>0.35</v>
      </c>
      <c r="H96" s="1">
        <v>40</v>
      </c>
      <c r="I96" s="1"/>
      <c r="J96" s="1">
        <v>53</v>
      </c>
      <c r="K96" s="1">
        <f t="shared" si="14"/>
        <v>-7</v>
      </c>
      <c r="L96" s="1"/>
      <c r="M96" s="1"/>
      <c r="N96" s="1">
        <v>35.000000000000007</v>
      </c>
      <c r="O96" s="1">
        <f t="shared" si="15"/>
        <v>9.1999999999999993</v>
      </c>
      <c r="P96" s="16">
        <f t="shared" si="23"/>
        <v>58.399999999999977</v>
      </c>
      <c r="Q96" s="12"/>
      <c r="R96" s="1"/>
      <c r="S96" s="1">
        <f t="shared" si="16"/>
        <v>11.999999999999998</v>
      </c>
      <c r="T96" s="1">
        <f t="shared" si="17"/>
        <v>5.6521739130434794</v>
      </c>
      <c r="U96" s="1">
        <v>5.4</v>
      </c>
      <c r="V96" s="1">
        <v>4.8</v>
      </c>
      <c r="W96" s="1">
        <v>4.8</v>
      </c>
      <c r="X96" s="1">
        <v>0.2</v>
      </c>
      <c r="Y96" s="1"/>
      <c r="Z96" s="1">
        <f t="shared" si="18"/>
        <v>20.439999999999991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9" t="s">
        <v>134</v>
      </c>
      <c r="B97" s="1" t="s">
        <v>35</v>
      </c>
      <c r="C97" s="1">
        <v>33</v>
      </c>
      <c r="D97" s="1">
        <v>36</v>
      </c>
      <c r="E97" s="11">
        <v>15</v>
      </c>
      <c r="F97" s="11">
        <v>54</v>
      </c>
      <c r="G97" s="5">
        <v>0</v>
      </c>
      <c r="H97" s="1">
        <v>55</v>
      </c>
      <c r="I97" s="1"/>
      <c r="J97" s="1">
        <v>19</v>
      </c>
      <c r="K97" s="1">
        <f t="shared" si="14"/>
        <v>-4</v>
      </c>
      <c r="L97" s="1"/>
      <c r="M97" s="1"/>
      <c r="N97" s="1"/>
      <c r="O97" s="1">
        <f t="shared" si="15"/>
        <v>3</v>
      </c>
      <c r="P97" s="16"/>
      <c r="Q97" s="12"/>
      <c r="R97" s="1"/>
      <c r="S97" s="1">
        <f t="shared" si="16"/>
        <v>18</v>
      </c>
      <c r="T97" s="1">
        <f t="shared" si="17"/>
        <v>18</v>
      </c>
      <c r="U97" s="1">
        <v>4.5999999999999996</v>
      </c>
      <c r="V97" s="1">
        <v>3</v>
      </c>
      <c r="W97" s="1">
        <v>1.4</v>
      </c>
      <c r="X97" s="1">
        <v>0</v>
      </c>
      <c r="Y97" s="9" t="s">
        <v>135</v>
      </c>
      <c r="Z97" s="1">
        <f t="shared" si="18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35</v>
      </c>
      <c r="C98" s="1">
        <v>12</v>
      </c>
      <c r="D98" s="1">
        <v>29</v>
      </c>
      <c r="E98" s="1">
        <v>12</v>
      </c>
      <c r="F98" s="1">
        <v>28</v>
      </c>
      <c r="G98" s="5">
        <v>0.11</v>
      </c>
      <c r="H98" s="1">
        <v>150</v>
      </c>
      <c r="I98" s="1"/>
      <c r="J98" s="1">
        <v>14</v>
      </c>
      <c r="K98" s="1">
        <f t="shared" si="14"/>
        <v>-2</v>
      </c>
      <c r="L98" s="1"/>
      <c r="M98" s="1"/>
      <c r="N98" s="1"/>
      <c r="O98" s="1">
        <f t="shared" si="15"/>
        <v>2.4</v>
      </c>
      <c r="P98" s="16"/>
      <c r="Q98" s="12"/>
      <c r="R98" s="1"/>
      <c r="S98" s="1">
        <f t="shared" si="16"/>
        <v>11.666666666666668</v>
      </c>
      <c r="T98" s="1">
        <f t="shared" si="17"/>
        <v>11.666666666666668</v>
      </c>
      <c r="U98" s="1">
        <v>0</v>
      </c>
      <c r="V98" s="1">
        <v>2.2000000000000002</v>
      </c>
      <c r="W98" s="1">
        <v>2.2000000000000002</v>
      </c>
      <c r="X98" s="1">
        <v>0</v>
      </c>
      <c r="Y98" s="1"/>
      <c r="Z98" s="1">
        <f t="shared" si="18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35</v>
      </c>
      <c r="C99" s="1">
        <v>106</v>
      </c>
      <c r="D99" s="1">
        <v>12</v>
      </c>
      <c r="E99" s="1">
        <v>109</v>
      </c>
      <c r="F99" s="1">
        <v>9</v>
      </c>
      <c r="G99" s="5">
        <v>0.35</v>
      </c>
      <c r="H99" s="1">
        <v>45</v>
      </c>
      <c r="I99" s="1"/>
      <c r="J99" s="1">
        <v>131</v>
      </c>
      <c r="K99" s="1">
        <f t="shared" si="14"/>
        <v>-22</v>
      </c>
      <c r="L99" s="1"/>
      <c r="M99" s="1"/>
      <c r="N99" s="1">
        <v>137.4</v>
      </c>
      <c r="O99" s="1">
        <f t="shared" si="15"/>
        <v>21.8</v>
      </c>
      <c r="P99" s="16">
        <f t="shared" ref="P99:P100" si="24">12*O99-N99-F99</f>
        <v>115.20000000000002</v>
      </c>
      <c r="Q99" s="12"/>
      <c r="R99" s="1"/>
      <c r="S99" s="1">
        <f t="shared" si="16"/>
        <v>12</v>
      </c>
      <c r="T99" s="1">
        <f t="shared" si="17"/>
        <v>6.7155963302752291</v>
      </c>
      <c r="U99" s="1">
        <v>19.8</v>
      </c>
      <c r="V99" s="1">
        <v>2.2000000000000002</v>
      </c>
      <c r="W99" s="1">
        <v>1.8</v>
      </c>
      <c r="X99" s="1">
        <v>0.2</v>
      </c>
      <c r="Y99" s="1" t="s">
        <v>138</v>
      </c>
      <c r="Z99" s="1">
        <f t="shared" si="18"/>
        <v>40.32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139</v>
      </c>
      <c r="B100" s="1" t="s">
        <v>28</v>
      </c>
      <c r="C100" s="1">
        <v>33.590000000000003</v>
      </c>
      <c r="D100" s="1"/>
      <c r="E100" s="1">
        <v>33.612000000000002</v>
      </c>
      <c r="F100" s="1">
        <v>-2.1999999999999999E-2</v>
      </c>
      <c r="G100" s="5">
        <v>1</v>
      </c>
      <c r="H100" s="1">
        <v>50</v>
      </c>
      <c r="I100" s="1"/>
      <c r="J100" s="1">
        <v>41.021999999999998</v>
      </c>
      <c r="K100" s="1">
        <f t="shared" ref="K100:K102" si="25">E100-J100</f>
        <v>-7.4099999999999966</v>
      </c>
      <c r="L100" s="1"/>
      <c r="M100" s="1"/>
      <c r="N100" s="1">
        <v>37.082000000000001</v>
      </c>
      <c r="O100" s="1">
        <f t="shared" si="15"/>
        <v>6.7224000000000004</v>
      </c>
      <c r="P100" s="16">
        <f t="shared" si="24"/>
        <v>43.608800000000002</v>
      </c>
      <c r="Q100" s="12"/>
      <c r="R100" s="1"/>
      <c r="S100" s="1">
        <f t="shared" si="16"/>
        <v>12</v>
      </c>
      <c r="T100" s="1">
        <f t="shared" si="17"/>
        <v>5.5129120552183748</v>
      </c>
      <c r="U100" s="1">
        <v>5.048</v>
      </c>
      <c r="V100" s="1">
        <v>0</v>
      </c>
      <c r="W100" s="1">
        <v>0.8375999999999999</v>
      </c>
      <c r="X100" s="1">
        <v>2.2176</v>
      </c>
      <c r="Y100" s="1" t="s">
        <v>140</v>
      </c>
      <c r="Z100" s="1">
        <f t="shared" si="18"/>
        <v>43.608800000000002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141</v>
      </c>
      <c r="B101" s="1" t="s">
        <v>35</v>
      </c>
      <c r="C101" s="1">
        <v>20</v>
      </c>
      <c r="D101" s="1"/>
      <c r="E101" s="1"/>
      <c r="F101" s="1">
        <v>20</v>
      </c>
      <c r="G101" s="5">
        <v>0</v>
      </c>
      <c r="H101" s="1" t="e">
        <v>#N/A</v>
      </c>
      <c r="I101" s="1"/>
      <c r="J101" s="1"/>
      <c r="K101" s="1">
        <f t="shared" si="25"/>
        <v>0</v>
      </c>
      <c r="L101" s="1"/>
      <c r="M101" s="1"/>
      <c r="N101" s="1"/>
      <c r="O101" s="1">
        <f t="shared" si="15"/>
        <v>0</v>
      </c>
      <c r="P101" s="16"/>
      <c r="Q101" s="12"/>
      <c r="R101" s="1"/>
      <c r="S101" s="1" t="e">
        <f t="shared" si="16"/>
        <v>#DIV/0!</v>
      </c>
      <c r="T101" s="1" t="e">
        <f t="shared" si="17"/>
        <v>#DIV/0!</v>
      </c>
      <c r="U101" s="1">
        <v>0</v>
      </c>
      <c r="V101" s="1">
        <v>0</v>
      </c>
      <c r="W101" s="1">
        <v>0</v>
      </c>
      <c r="X101" s="1">
        <v>0</v>
      </c>
      <c r="Y101" s="1"/>
      <c r="Z101" s="1">
        <f t="shared" si="18"/>
        <v>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142</v>
      </c>
      <c r="B102" s="1" t="s">
        <v>35</v>
      </c>
      <c r="C102" s="1">
        <v>20</v>
      </c>
      <c r="D102" s="1"/>
      <c r="E102" s="1"/>
      <c r="F102" s="1">
        <v>20</v>
      </c>
      <c r="G102" s="5">
        <v>0</v>
      </c>
      <c r="H102" s="1" t="e">
        <v>#N/A</v>
      </c>
      <c r="I102" s="1"/>
      <c r="J102" s="1"/>
      <c r="K102" s="1">
        <f t="shared" si="25"/>
        <v>0</v>
      </c>
      <c r="L102" s="1"/>
      <c r="M102" s="1"/>
      <c r="N102" s="1"/>
      <c r="O102" s="1">
        <f t="shared" si="15"/>
        <v>0</v>
      </c>
      <c r="P102" s="18"/>
      <c r="Q102" s="12"/>
      <c r="R102" s="1"/>
      <c r="S102" s="1" t="e">
        <f t="shared" si="16"/>
        <v>#DIV/0!</v>
      </c>
      <c r="T102" s="1" t="e">
        <f t="shared" si="17"/>
        <v>#DIV/0!</v>
      </c>
      <c r="U102" s="1">
        <v>0</v>
      </c>
      <c r="V102" s="1">
        <v>0</v>
      </c>
      <c r="W102" s="1">
        <v>0</v>
      </c>
      <c r="X102" s="1">
        <v>0</v>
      </c>
      <c r="Y102" s="1"/>
      <c r="Z102" s="1">
        <f t="shared" si="18"/>
        <v>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Z102" xr:uid="{F15C4A03-64BB-4243-8503-D7F293A208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2024-01-25T06:55:33Z</dcterms:created>
  <dcterms:modified xsi:type="dcterms:W3CDTF">2024-01-26T07:44:59Z</dcterms:modified>
</cp:coreProperties>
</file>