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25,01,24 КИ\"/>
    </mc:Choice>
  </mc:AlternateContent>
  <xr:revisionPtr revIDLastSave="0" documentId="13_ncr:1_{EF166AFC-A6BC-43F5-82E2-FF90A9F6F2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6" i="1"/>
  <c r="AF8" i="1"/>
  <c r="AF9" i="1"/>
  <c r="AF11" i="1"/>
  <c r="AF12" i="1"/>
  <c r="AF14" i="1"/>
  <c r="AF15" i="1"/>
  <c r="AF16" i="1"/>
  <c r="AF17" i="1"/>
  <c r="AF26" i="1"/>
  <c r="AF27" i="1"/>
  <c r="AF36" i="1"/>
  <c r="AF37" i="1"/>
  <c r="AF38" i="1"/>
  <c r="AF39" i="1"/>
  <c r="AF40" i="1"/>
  <c r="AF41" i="1"/>
  <c r="AF43" i="1"/>
  <c r="AF44" i="1"/>
  <c r="AF46" i="1"/>
  <c r="AF47" i="1"/>
  <c r="AF48" i="1"/>
  <c r="AF49" i="1"/>
  <c r="AF50" i="1"/>
  <c r="AF51" i="1"/>
  <c r="AF52" i="1"/>
  <c r="AF53" i="1"/>
  <c r="AF56" i="1"/>
  <c r="AF57" i="1"/>
  <c r="AF59" i="1"/>
  <c r="AF60" i="1"/>
  <c r="AF61" i="1"/>
  <c r="AF62" i="1"/>
  <c r="AF64" i="1"/>
  <c r="AF65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6" i="1"/>
  <c r="U7" i="1"/>
  <c r="AF7" i="1" s="1"/>
  <c r="U8" i="1"/>
  <c r="U9" i="1"/>
  <c r="U10" i="1"/>
  <c r="AF10" i="1" s="1"/>
  <c r="U11" i="1"/>
  <c r="U12" i="1"/>
  <c r="U13" i="1"/>
  <c r="AF13" i="1" s="1"/>
  <c r="U14" i="1"/>
  <c r="U15" i="1"/>
  <c r="U16" i="1"/>
  <c r="U17" i="1"/>
  <c r="U18" i="1"/>
  <c r="AF18" i="1" s="1"/>
  <c r="U19" i="1"/>
  <c r="AF19" i="1" s="1"/>
  <c r="U20" i="1"/>
  <c r="AF20" i="1" s="1"/>
  <c r="U21" i="1"/>
  <c r="AF21" i="1" s="1"/>
  <c r="U22" i="1"/>
  <c r="AF22" i="1" s="1"/>
  <c r="U23" i="1"/>
  <c r="AF23" i="1" s="1"/>
  <c r="U24" i="1"/>
  <c r="AF24" i="1" s="1"/>
  <c r="U25" i="1"/>
  <c r="AF25" i="1" s="1"/>
  <c r="U26" i="1"/>
  <c r="U27" i="1"/>
  <c r="U28" i="1"/>
  <c r="AF28" i="1" s="1"/>
  <c r="U29" i="1"/>
  <c r="AF29" i="1" s="1"/>
  <c r="U30" i="1"/>
  <c r="AF30" i="1" s="1"/>
  <c r="U31" i="1"/>
  <c r="AF31" i="1" s="1"/>
  <c r="U32" i="1"/>
  <c r="AF32" i="1" s="1"/>
  <c r="U33" i="1"/>
  <c r="AF33" i="1" s="1"/>
  <c r="U34" i="1"/>
  <c r="AF34" i="1" s="1"/>
  <c r="U35" i="1"/>
  <c r="AF35" i="1" s="1"/>
  <c r="U36" i="1"/>
  <c r="U37" i="1"/>
  <c r="U38" i="1"/>
  <c r="U39" i="1"/>
  <c r="U40" i="1"/>
  <c r="U41" i="1"/>
  <c r="U42" i="1"/>
  <c r="AF42" i="1" s="1"/>
  <c r="U43" i="1"/>
  <c r="U44" i="1"/>
  <c r="U45" i="1"/>
  <c r="AF45" i="1" s="1"/>
  <c r="U46" i="1"/>
  <c r="U47" i="1"/>
  <c r="U48" i="1"/>
  <c r="U49" i="1"/>
  <c r="U50" i="1"/>
  <c r="U51" i="1"/>
  <c r="U52" i="1"/>
  <c r="U53" i="1"/>
  <c r="U54" i="1"/>
  <c r="AF54" i="1" s="1"/>
  <c r="U55" i="1"/>
  <c r="AF55" i="1" s="1"/>
  <c r="U56" i="1"/>
  <c r="U57" i="1"/>
  <c r="U58" i="1"/>
  <c r="AF58" i="1" s="1"/>
  <c r="U59" i="1"/>
  <c r="U60" i="1"/>
  <c r="U61" i="1"/>
  <c r="U62" i="1"/>
  <c r="U63" i="1"/>
  <c r="AF63" i="1" s="1"/>
  <c r="U64" i="1"/>
  <c r="U65" i="1"/>
  <c r="U66" i="1"/>
  <c r="AF66" i="1" s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6" i="1"/>
  <c r="V5" i="1"/>
  <c r="AG5" i="1" l="1"/>
  <c r="U5" i="1"/>
  <c r="T24" i="1"/>
  <c r="T23" i="1"/>
  <c r="T20" i="1"/>
  <c r="T18" i="1"/>
  <c r="Q26" i="1" l="1"/>
  <c r="R26" i="1" s="1"/>
  <c r="Q40" i="1"/>
  <c r="R40" i="1" s="1"/>
  <c r="Q43" i="1"/>
  <c r="R43" i="1" s="1"/>
  <c r="Q59" i="1"/>
  <c r="R59" i="1" s="1"/>
  <c r="Q61" i="1"/>
  <c r="R61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AH7" i="1"/>
  <c r="AI7" i="1"/>
  <c r="AJ7" i="1"/>
  <c r="AK7" i="1"/>
  <c r="AL7" i="1"/>
  <c r="AH8" i="1"/>
  <c r="AI8" i="1"/>
  <c r="AJ8" i="1"/>
  <c r="AK8" i="1"/>
  <c r="AL8" i="1"/>
  <c r="AH9" i="1"/>
  <c r="AI9" i="1"/>
  <c r="AJ9" i="1"/>
  <c r="AK9" i="1"/>
  <c r="AL9" i="1"/>
  <c r="AH10" i="1"/>
  <c r="AJ10" i="1"/>
  <c r="AK10" i="1"/>
  <c r="AL10" i="1"/>
  <c r="AH11" i="1"/>
  <c r="AJ11" i="1"/>
  <c r="AK11" i="1"/>
  <c r="AK12" i="1"/>
  <c r="Q12" i="1" s="1"/>
  <c r="R12" i="1" s="1"/>
  <c r="AH13" i="1"/>
  <c r="AI13" i="1"/>
  <c r="AJ13" i="1"/>
  <c r="AK13" i="1"/>
  <c r="AL13" i="1"/>
  <c r="AH14" i="1"/>
  <c r="AJ14" i="1"/>
  <c r="AL14" i="1"/>
  <c r="AH15" i="1"/>
  <c r="AI15" i="1"/>
  <c r="AJ15" i="1"/>
  <c r="AL15" i="1"/>
  <c r="AH16" i="1"/>
  <c r="AJ16" i="1"/>
  <c r="AK16" i="1"/>
  <c r="AL16" i="1"/>
  <c r="AJ17" i="1"/>
  <c r="AK17" i="1"/>
  <c r="AL17" i="1"/>
  <c r="AH18" i="1"/>
  <c r="AI18" i="1"/>
  <c r="AJ18" i="1"/>
  <c r="AK18" i="1"/>
  <c r="AL18" i="1"/>
  <c r="AJ19" i="1"/>
  <c r="AL19" i="1"/>
  <c r="AH20" i="1"/>
  <c r="AI20" i="1"/>
  <c r="AJ20" i="1"/>
  <c r="AK20" i="1"/>
  <c r="AL20" i="1"/>
  <c r="AH21" i="1"/>
  <c r="AI21" i="1"/>
  <c r="AJ21" i="1"/>
  <c r="AL21" i="1"/>
  <c r="AH22" i="1"/>
  <c r="AJ22" i="1"/>
  <c r="AL22" i="1"/>
  <c r="AH23" i="1"/>
  <c r="AI23" i="1"/>
  <c r="AJ23" i="1"/>
  <c r="AK23" i="1"/>
  <c r="AL23" i="1"/>
  <c r="AH24" i="1"/>
  <c r="AI24" i="1"/>
  <c r="AJ24" i="1"/>
  <c r="AK24" i="1"/>
  <c r="AL24" i="1"/>
  <c r="AJ25" i="1"/>
  <c r="AK25" i="1"/>
  <c r="AL25" i="1"/>
  <c r="AH27" i="1"/>
  <c r="AJ27" i="1"/>
  <c r="AK27" i="1"/>
  <c r="AL27" i="1"/>
  <c r="AH28" i="1"/>
  <c r="AI28" i="1"/>
  <c r="AJ28" i="1"/>
  <c r="AK28" i="1"/>
  <c r="AL28" i="1"/>
  <c r="AH29" i="1"/>
  <c r="AJ29" i="1"/>
  <c r="AL29" i="1"/>
  <c r="AH30" i="1"/>
  <c r="AI30" i="1"/>
  <c r="AJ30" i="1"/>
  <c r="AK30" i="1"/>
  <c r="AL30" i="1"/>
  <c r="AH31" i="1"/>
  <c r="AI31" i="1"/>
  <c r="AJ31" i="1"/>
  <c r="AK31" i="1"/>
  <c r="AL31" i="1"/>
  <c r="AH32" i="1"/>
  <c r="AJ32" i="1"/>
  <c r="AK32" i="1"/>
  <c r="AL32" i="1"/>
  <c r="AK33" i="1"/>
  <c r="AL33" i="1"/>
  <c r="AH34" i="1"/>
  <c r="AJ34" i="1"/>
  <c r="AK34" i="1"/>
  <c r="AL34" i="1"/>
  <c r="AH35" i="1"/>
  <c r="AJ35" i="1"/>
  <c r="AK35" i="1"/>
  <c r="AL35" i="1"/>
  <c r="AH36" i="1"/>
  <c r="AJ36" i="1"/>
  <c r="AH37" i="1"/>
  <c r="AI37" i="1"/>
  <c r="AJ37" i="1"/>
  <c r="AK37" i="1"/>
  <c r="AL37" i="1"/>
  <c r="AH38" i="1"/>
  <c r="AI38" i="1"/>
  <c r="AJ38" i="1"/>
  <c r="AK38" i="1"/>
  <c r="AL38" i="1"/>
  <c r="AH39" i="1"/>
  <c r="AI39" i="1"/>
  <c r="AJ39" i="1"/>
  <c r="AK39" i="1"/>
  <c r="AL39" i="1"/>
  <c r="AH41" i="1"/>
  <c r="AJ41" i="1"/>
  <c r="AK41" i="1"/>
  <c r="AH42" i="1"/>
  <c r="AJ42" i="1"/>
  <c r="AK42" i="1"/>
  <c r="AL42" i="1"/>
  <c r="AH44" i="1"/>
  <c r="AI44" i="1"/>
  <c r="AJ44" i="1"/>
  <c r="AK44" i="1"/>
  <c r="AL44" i="1"/>
  <c r="AH45" i="1"/>
  <c r="AJ45" i="1"/>
  <c r="AK45" i="1"/>
  <c r="AL45" i="1"/>
  <c r="AH46" i="1"/>
  <c r="AJ46" i="1"/>
  <c r="AK46" i="1"/>
  <c r="AL46" i="1"/>
  <c r="AH47" i="1"/>
  <c r="AI47" i="1"/>
  <c r="AJ47" i="1"/>
  <c r="AK47" i="1"/>
  <c r="AL47" i="1"/>
  <c r="AH48" i="1"/>
  <c r="AJ48" i="1"/>
  <c r="AH49" i="1"/>
  <c r="AI49" i="1"/>
  <c r="AJ49" i="1"/>
  <c r="AK49" i="1"/>
  <c r="AL49" i="1"/>
  <c r="AL50" i="1"/>
  <c r="Q50" i="1" s="1"/>
  <c r="R50" i="1" s="1"/>
  <c r="AH51" i="1"/>
  <c r="Q51" i="1" s="1"/>
  <c r="R51" i="1" s="1"/>
  <c r="AH52" i="1"/>
  <c r="AI52" i="1"/>
  <c r="AJ52" i="1"/>
  <c r="AK52" i="1"/>
  <c r="AL52" i="1"/>
  <c r="AH53" i="1"/>
  <c r="AI53" i="1"/>
  <c r="AJ53" i="1"/>
  <c r="AK53" i="1"/>
  <c r="AL53" i="1"/>
  <c r="AH54" i="1"/>
  <c r="AI54" i="1"/>
  <c r="AJ54" i="1"/>
  <c r="AK54" i="1"/>
  <c r="AL54" i="1"/>
  <c r="AH55" i="1"/>
  <c r="AI55" i="1"/>
  <c r="AJ55" i="1"/>
  <c r="AK55" i="1"/>
  <c r="AL55" i="1"/>
  <c r="AH56" i="1"/>
  <c r="AJ56" i="1"/>
  <c r="AK56" i="1"/>
  <c r="AH57" i="1"/>
  <c r="AI57" i="1"/>
  <c r="AJ57" i="1"/>
  <c r="AK57" i="1"/>
  <c r="AL57" i="1"/>
  <c r="AH58" i="1"/>
  <c r="AJ58" i="1"/>
  <c r="AK58" i="1"/>
  <c r="AL58" i="1"/>
  <c r="AH60" i="1"/>
  <c r="AI60" i="1"/>
  <c r="AJ60" i="1"/>
  <c r="AK60" i="1"/>
  <c r="AL60" i="1"/>
  <c r="AH62" i="1"/>
  <c r="AJ62" i="1"/>
  <c r="AK62" i="1"/>
  <c r="AL62" i="1"/>
  <c r="AH63" i="1"/>
  <c r="AI63" i="1"/>
  <c r="AJ63" i="1"/>
  <c r="AK63" i="1"/>
  <c r="AL63" i="1"/>
  <c r="AH64" i="1"/>
  <c r="AI64" i="1"/>
  <c r="AJ64" i="1"/>
  <c r="AL64" i="1"/>
  <c r="AH65" i="1"/>
  <c r="AI65" i="1"/>
  <c r="AJ65" i="1"/>
  <c r="AK65" i="1"/>
  <c r="AL65" i="1"/>
  <c r="AH66" i="1"/>
  <c r="AI66" i="1"/>
  <c r="AJ66" i="1"/>
  <c r="AK66" i="1"/>
  <c r="AL66" i="1"/>
  <c r="AH67" i="1"/>
  <c r="AJ67" i="1"/>
  <c r="AK67" i="1"/>
  <c r="AL67" i="1"/>
  <c r="AH68" i="1"/>
  <c r="AI68" i="1"/>
  <c r="AJ68" i="1"/>
  <c r="AK68" i="1"/>
  <c r="AL68" i="1"/>
  <c r="AH69" i="1"/>
  <c r="AI69" i="1"/>
  <c r="AJ69" i="1"/>
  <c r="AK69" i="1"/>
  <c r="AH70" i="1"/>
  <c r="AI70" i="1"/>
  <c r="AJ70" i="1"/>
  <c r="AK70" i="1"/>
  <c r="AH79" i="1"/>
  <c r="AJ79" i="1"/>
  <c r="AK79" i="1"/>
  <c r="AL79" i="1"/>
  <c r="AH80" i="1"/>
  <c r="AJ80" i="1"/>
  <c r="AJ6" i="1"/>
  <c r="AH6" i="1"/>
  <c r="Q6" i="1" l="1"/>
  <c r="Q19" i="1"/>
  <c r="R19" i="1" s="1"/>
  <c r="Q67" i="1"/>
  <c r="R67" i="1" s="1"/>
  <c r="Q65" i="1"/>
  <c r="R65" i="1" s="1"/>
  <c r="Q47" i="1"/>
  <c r="R47" i="1" s="1"/>
  <c r="Q45" i="1"/>
  <c r="R45" i="1" s="1"/>
  <c r="Q41" i="1"/>
  <c r="R41" i="1" s="1"/>
  <c r="Q31" i="1"/>
  <c r="R31" i="1" s="1"/>
  <c r="Q29" i="1"/>
  <c r="R29" i="1" s="1"/>
  <c r="Q25" i="1"/>
  <c r="R25" i="1" s="1"/>
  <c r="Q23" i="1"/>
  <c r="R23" i="1" s="1"/>
  <c r="Q17" i="1"/>
  <c r="R17" i="1" s="1"/>
  <c r="Q15" i="1"/>
  <c r="R15" i="1" s="1"/>
  <c r="Q13" i="1"/>
  <c r="R13" i="1" s="1"/>
  <c r="Q11" i="1"/>
  <c r="R11" i="1" s="1"/>
  <c r="Q80" i="1"/>
  <c r="R80" i="1" s="1"/>
  <c r="Q79" i="1"/>
  <c r="R79" i="1" s="1"/>
  <c r="Q70" i="1"/>
  <c r="R70" i="1" s="1"/>
  <c r="Q69" i="1"/>
  <c r="R69" i="1" s="1"/>
  <c r="Q68" i="1"/>
  <c r="R68" i="1" s="1"/>
  <c r="Q66" i="1"/>
  <c r="R66" i="1" s="1"/>
  <c r="Q64" i="1"/>
  <c r="R64" i="1" s="1"/>
  <c r="Q63" i="1"/>
  <c r="R63" i="1" s="1"/>
  <c r="Q62" i="1"/>
  <c r="R62" i="1" s="1"/>
  <c r="Q60" i="1"/>
  <c r="R60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49" i="1"/>
  <c r="R49" i="1" s="1"/>
  <c r="Q48" i="1"/>
  <c r="R48" i="1" s="1"/>
  <c r="Q46" i="1"/>
  <c r="R46" i="1" s="1"/>
  <c r="Q44" i="1"/>
  <c r="R44" i="1" s="1"/>
  <c r="Q42" i="1"/>
  <c r="R42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0" i="1"/>
  <c r="R30" i="1" s="1"/>
  <c r="Q28" i="1"/>
  <c r="R28" i="1" s="1"/>
  <c r="Q27" i="1"/>
  <c r="R27" i="1" s="1"/>
  <c r="Q24" i="1"/>
  <c r="R24" i="1" s="1"/>
  <c r="Q22" i="1"/>
  <c r="R22" i="1" s="1"/>
  <c r="Q21" i="1"/>
  <c r="R21" i="1" s="1"/>
  <c r="Q20" i="1"/>
  <c r="R20" i="1" s="1"/>
  <c r="Q18" i="1"/>
  <c r="R18" i="1" s="1"/>
  <c r="Q16" i="1"/>
  <c r="R16" i="1" s="1"/>
  <c r="Q14" i="1"/>
  <c r="R14" i="1" s="1"/>
  <c r="Q10" i="1"/>
  <c r="R10" i="1" s="1"/>
  <c r="Q9" i="1"/>
  <c r="R9" i="1" s="1"/>
  <c r="Q8" i="1"/>
  <c r="R8" i="1" s="1"/>
  <c r="Q7" i="1"/>
  <c r="R7" i="1" s="1"/>
  <c r="F74" i="1"/>
  <c r="E74" i="1"/>
  <c r="L7" i="1"/>
  <c r="S7" i="1" s="1"/>
  <c r="L8" i="1"/>
  <c r="S8" i="1" s="1"/>
  <c r="T8" i="1" s="1"/>
  <c r="L9" i="1"/>
  <c r="S9" i="1" s="1"/>
  <c r="Z9" i="1" s="1"/>
  <c r="L10" i="1"/>
  <c r="S10" i="1" s="1"/>
  <c r="L11" i="1"/>
  <c r="S11" i="1" s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Z17" i="1" s="1"/>
  <c r="L18" i="1"/>
  <c r="S18" i="1" s="1"/>
  <c r="L19" i="1"/>
  <c r="S19" i="1" s="1"/>
  <c r="T19" i="1" s="1"/>
  <c r="L20" i="1"/>
  <c r="S20" i="1" s="1"/>
  <c r="L21" i="1"/>
  <c r="S21" i="1" s="1"/>
  <c r="Z21" i="1" s="1"/>
  <c r="L22" i="1"/>
  <c r="S22" i="1" s="1"/>
  <c r="L23" i="1"/>
  <c r="S23" i="1" s="1"/>
  <c r="L24" i="1"/>
  <c r="S24" i="1" s="1"/>
  <c r="L25" i="1"/>
  <c r="S25" i="1" s="1"/>
  <c r="Z25" i="1" s="1"/>
  <c r="L26" i="1"/>
  <c r="S26" i="1" s="1"/>
  <c r="Y26" i="1" s="1"/>
  <c r="L27" i="1"/>
  <c r="S27" i="1" s="1"/>
  <c r="Z27" i="1" s="1"/>
  <c r="L28" i="1"/>
  <c r="S28" i="1" s="1"/>
  <c r="L29" i="1"/>
  <c r="S29" i="1" s="1"/>
  <c r="T29" i="1" s="1"/>
  <c r="L30" i="1"/>
  <c r="S30" i="1" s="1"/>
  <c r="L31" i="1"/>
  <c r="S31" i="1" s="1"/>
  <c r="L32" i="1"/>
  <c r="S32" i="1" s="1"/>
  <c r="L33" i="1"/>
  <c r="S33" i="1" s="1"/>
  <c r="L34" i="1"/>
  <c r="S34" i="1" s="1"/>
  <c r="L35" i="1"/>
  <c r="S35" i="1" s="1"/>
  <c r="Z35" i="1" s="1"/>
  <c r="L36" i="1"/>
  <c r="S36" i="1" s="1"/>
  <c r="L37" i="1"/>
  <c r="S37" i="1" s="1"/>
  <c r="T37" i="1" s="1"/>
  <c r="L38" i="1"/>
  <c r="S38" i="1" s="1"/>
  <c r="T38" i="1" s="1"/>
  <c r="L39" i="1"/>
  <c r="S39" i="1" s="1"/>
  <c r="Z39" i="1" s="1"/>
  <c r="L40" i="1"/>
  <c r="S40" i="1" s="1"/>
  <c r="Y40" i="1" s="1"/>
  <c r="L41" i="1"/>
  <c r="S41" i="1" s="1"/>
  <c r="Z41" i="1" s="1"/>
  <c r="L42" i="1"/>
  <c r="S42" i="1" s="1"/>
  <c r="L43" i="1"/>
  <c r="S43" i="1" s="1"/>
  <c r="Y43" i="1" s="1"/>
  <c r="L44" i="1"/>
  <c r="S44" i="1" s="1"/>
  <c r="L45" i="1"/>
  <c r="S45" i="1" s="1"/>
  <c r="L46" i="1"/>
  <c r="S46" i="1" s="1"/>
  <c r="L47" i="1"/>
  <c r="S47" i="1" s="1"/>
  <c r="L48" i="1"/>
  <c r="S48" i="1" s="1"/>
  <c r="L49" i="1"/>
  <c r="S49" i="1" s="1"/>
  <c r="T49" i="1" s="1"/>
  <c r="L50" i="1"/>
  <c r="S50" i="1" s="1"/>
  <c r="L51" i="1"/>
  <c r="S51" i="1" s="1"/>
  <c r="Z51" i="1" s="1"/>
  <c r="L52" i="1"/>
  <c r="S52" i="1" s="1"/>
  <c r="T52" i="1" s="1"/>
  <c r="L53" i="1"/>
  <c r="S53" i="1" s="1"/>
  <c r="Z53" i="1" s="1"/>
  <c r="L54" i="1"/>
  <c r="S54" i="1" s="1"/>
  <c r="T54" i="1" s="1"/>
  <c r="L55" i="1"/>
  <c r="S55" i="1" s="1"/>
  <c r="Z55" i="1" s="1"/>
  <c r="L56" i="1"/>
  <c r="S56" i="1" s="1"/>
  <c r="L57" i="1"/>
  <c r="S57" i="1" s="1"/>
  <c r="L58" i="1"/>
  <c r="S58" i="1" s="1"/>
  <c r="L59" i="1"/>
  <c r="S59" i="1" s="1"/>
  <c r="Y59" i="1" s="1"/>
  <c r="L60" i="1"/>
  <c r="S60" i="1" s="1"/>
  <c r="T60" i="1" s="1"/>
  <c r="L61" i="1"/>
  <c r="S61" i="1" s="1"/>
  <c r="Y61" i="1" s="1"/>
  <c r="L62" i="1"/>
  <c r="S62" i="1" s="1"/>
  <c r="L63" i="1"/>
  <c r="S63" i="1" s="1"/>
  <c r="Z63" i="1" s="1"/>
  <c r="L64" i="1"/>
  <c r="S64" i="1" s="1"/>
  <c r="L65" i="1"/>
  <c r="S65" i="1" s="1"/>
  <c r="L66" i="1"/>
  <c r="S66" i="1" s="1"/>
  <c r="T66" i="1" s="1"/>
  <c r="L67" i="1"/>
  <c r="S67" i="1" s="1"/>
  <c r="L68" i="1"/>
  <c r="S68" i="1" s="1"/>
  <c r="T68" i="1" s="1"/>
  <c r="L69" i="1"/>
  <c r="S69" i="1" s="1"/>
  <c r="L70" i="1"/>
  <c r="S70" i="1" s="1"/>
  <c r="T70" i="1" s="1"/>
  <c r="L71" i="1"/>
  <c r="S71" i="1" s="1"/>
  <c r="Y71" i="1" s="1"/>
  <c r="L72" i="1"/>
  <c r="S72" i="1" s="1"/>
  <c r="Y72" i="1" s="1"/>
  <c r="L73" i="1"/>
  <c r="S73" i="1" s="1"/>
  <c r="Y73" i="1" s="1"/>
  <c r="L74" i="1"/>
  <c r="S74" i="1" s="1"/>
  <c r="L75" i="1"/>
  <c r="S75" i="1" s="1"/>
  <c r="Y75" i="1" s="1"/>
  <c r="L76" i="1"/>
  <c r="S76" i="1" s="1"/>
  <c r="Y76" i="1" s="1"/>
  <c r="L77" i="1"/>
  <c r="S77" i="1" s="1"/>
  <c r="Y77" i="1" s="1"/>
  <c r="L78" i="1"/>
  <c r="S78" i="1" s="1"/>
  <c r="L79" i="1"/>
  <c r="S79" i="1" s="1"/>
  <c r="Y79" i="1" s="1"/>
  <c r="L80" i="1"/>
  <c r="S80" i="1" s="1"/>
  <c r="L6" i="1"/>
  <c r="S6" i="1" s="1"/>
  <c r="Z6" i="1" s="1"/>
  <c r="T69" i="1" l="1"/>
  <c r="Z67" i="1"/>
  <c r="T67" i="1"/>
  <c r="T65" i="1"/>
  <c r="T57" i="1"/>
  <c r="Z47" i="1"/>
  <c r="T47" i="1"/>
  <c r="T45" i="1"/>
  <c r="T33" i="1"/>
  <c r="R6" i="1"/>
  <c r="R5" i="1" s="1"/>
  <c r="Q5" i="1"/>
  <c r="Z31" i="1"/>
  <c r="T31" i="1"/>
  <c r="Z13" i="1"/>
  <c r="T13" i="1"/>
  <c r="T62" i="1"/>
  <c r="T36" i="1"/>
  <c r="T34" i="1"/>
  <c r="T32" i="1"/>
  <c r="T30" i="1"/>
  <c r="T28" i="1"/>
  <c r="T14" i="1"/>
  <c r="T22" i="1"/>
  <c r="Z77" i="1"/>
  <c r="Z69" i="1"/>
  <c r="Z61" i="1"/>
  <c r="Z45" i="1"/>
  <c r="Z37" i="1"/>
  <c r="Z29" i="1"/>
  <c r="T27" i="1"/>
  <c r="T35" i="1"/>
  <c r="T39" i="1"/>
  <c r="T55" i="1"/>
  <c r="T63" i="1"/>
  <c r="Z73" i="1"/>
  <c r="Z65" i="1"/>
  <c r="Z57" i="1"/>
  <c r="Z49" i="1"/>
  <c r="Z33" i="1"/>
  <c r="Y80" i="1"/>
  <c r="Y64" i="1"/>
  <c r="T58" i="1"/>
  <c r="Y56" i="1"/>
  <c r="Y50" i="1"/>
  <c r="T48" i="1"/>
  <c r="Y44" i="1"/>
  <c r="T42" i="1"/>
  <c r="Y38" i="1"/>
  <c r="Y36" i="1"/>
  <c r="Y34" i="1"/>
  <c r="Y16" i="1"/>
  <c r="T10" i="1"/>
  <c r="Y12" i="1"/>
  <c r="Y9" i="1"/>
  <c r="Z79" i="1"/>
  <c r="Z75" i="1"/>
  <c r="Z71" i="1"/>
  <c r="Z59" i="1"/>
  <c r="Z43" i="1"/>
  <c r="Z23" i="1"/>
  <c r="Z19" i="1"/>
  <c r="Z15" i="1"/>
  <c r="Z11" i="1"/>
  <c r="Z7" i="1"/>
  <c r="T7" i="1"/>
  <c r="T11" i="1"/>
  <c r="Y15" i="1"/>
  <c r="Y17" i="1"/>
  <c r="T21" i="1"/>
  <c r="T25" i="1"/>
  <c r="Y28" i="1"/>
  <c r="Y32" i="1"/>
  <c r="Y41" i="1"/>
  <c r="Y69" i="1"/>
  <c r="Y65" i="1"/>
  <c r="Y63" i="1"/>
  <c r="Y57" i="1"/>
  <c r="Y53" i="1"/>
  <c r="Y51" i="1"/>
  <c r="Y49" i="1"/>
  <c r="Y45" i="1"/>
  <c r="Y37" i="1"/>
  <c r="Y33" i="1"/>
  <c r="Y29" i="1"/>
  <c r="Y22" i="1"/>
  <c r="Y6" i="1"/>
  <c r="Y78" i="1"/>
  <c r="Z78" i="1"/>
  <c r="Y62" i="1"/>
  <c r="Z62" i="1"/>
  <c r="Y46" i="1"/>
  <c r="Z46" i="1"/>
  <c r="Z30" i="1"/>
  <c r="Z14" i="1"/>
  <c r="Y8" i="1"/>
  <c r="Z8" i="1"/>
  <c r="Z80" i="1"/>
  <c r="Z76" i="1"/>
  <c r="Z74" i="1"/>
  <c r="Z72" i="1"/>
  <c r="Z70" i="1"/>
  <c r="Z68" i="1"/>
  <c r="Z66" i="1"/>
  <c r="Z64" i="1"/>
  <c r="Z60" i="1"/>
  <c r="Z58" i="1"/>
  <c r="Z56" i="1"/>
  <c r="Z54" i="1"/>
  <c r="Z52" i="1"/>
  <c r="Z50" i="1"/>
  <c r="Z48" i="1"/>
  <c r="Z44" i="1"/>
  <c r="Z42" i="1"/>
  <c r="Z40" i="1"/>
  <c r="Z38" i="1"/>
  <c r="Z36" i="1"/>
  <c r="Z34" i="1"/>
  <c r="Z32" i="1"/>
  <c r="Z28" i="1"/>
  <c r="Z26" i="1"/>
  <c r="Z24" i="1"/>
  <c r="Z22" i="1"/>
  <c r="Z20" i="1"/>
  <c r="Z18" i="1"/>
  <c r="Z16" i="1"/>
  <c r="Z12" i="1"/>
  <c r="Z10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W5" i="1"/>
  <c r="S5" i="1"/>
  <c r="P5" i="1"/>
  <c r="O5" i="1"/>
  <c r="N5" i="1"/>
  <c r="M5" i="1"/>
  <c r="L5" i="1"/>
  <c r="J5" i="1"/>
  <c r="F5" i="1"/>
  <c r="E5" i="1"/>
  <c r="Y14" i="1" l="1"/>
  <c r="Y30" i="1"/>
  <c r="Y13" i="1"/>
  <c r="Y31" i="1"/>
  <c r="Y74" i="1"/>
  <c r="Y23" i="1"/>
  <c r="Y19" i="1"/>
  <c r="Y11" i="1"/>
  <c r="Y20" i="1"/>
  <c r="Y42" i="1"/>
  <c r="Y48" i="1"/>
  <c r="Y52" i="1"/>
  <c r="Y60" i="1"/>
  <c r="Y66" i="1"/>
  <c r="Y70" i="1"/>
  <c r="Y67" i="1"/>
  <c r="Y55" i="1"/>
  <c r="Y39" i="1"/>
  <c r="Y25" i="1"/>
  <c r="Y21" i="1"/>
  <c r="Y7" i="1"/>
  <c r="Y24" i="1"/>
  <c r="Y18" i="1"/>
  <c r="Y10" i="1"/>
  <c r="Y54" i="1"/>
  <c r="Y58" i="1"/>
  <c r="Y68" i="1"/>
  <c r="Y47" i="1"/>
  <c r="Y35" i="1"/>
  <c r="Y27" i="1"/>
  <c r="T5" i="1"/>
  <c r="K5" i="1"/>
  <c r="AF5" i="1" l="1"/>
</calcChain>
</file>

<file path=xl/sharedStrings.xml><?xml version="1.0" encoding="utf-8"?>
<sst xmlns="http://schemas.openxmlformats.org/spreadsheetml/2006/main" count="211" uniqueCount="123">
  <si>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</si>
  <si>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</si>
  <si>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</si>
  <si>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</si>
  <si>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</si>
  <si>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</si>
  <si>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</si>
  <si>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</si>
  <si>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</si>
  <si>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</si>
  <si>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</si>
  <si>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</si>
  <si>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</si>
  <si>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</si>
  <si>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</si>
  <si>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</si>
  <si>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</si>
  <si>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</si>
  <si>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</si>
  <si>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</si>
  <si>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</si>
  <si>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</si>
  <si>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</si>
  <si>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20,01,(4)</t>
  </si>
  <si>
    <t>26,01,(2)</t>
  </si>
  <si>
    <t>26,01,(3)</t>
  </si>
  <si>
    <t>23,01,</t>
  </si>
  <si>
    <t>17,01,</t>
  </si>
  <si>
    <t>16,01,</t>
  </si>
  <si>
    <t>12,01,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</si>
  <si>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</si>
  <si>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</si>
  <si>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</si>
  <si>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</si>
  <si>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</si>
  <si>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</si>
  <si>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</si>
  <si>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</si>
  <si>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</si>
  <si>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</si>
  <si>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</si>
  <si>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</si>
  <si>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</si>
  <si>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</si>
  <si>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</si>
  <si>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</si>
  <si>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</si>
  <si>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</si>
  <si>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</si>
  <si>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</si>
  <si>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</si>
  <si>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</si>
  <si>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</si>
  <si>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</si>
  <si>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</si>
  <si>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</si>
  <si>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</si>
  <si>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</si>
  <si>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</si>
  <si>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</si>
  <si>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</si>
  <si>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</si>
  <si>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</si>
  <si>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</si>
  <si>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</si>
  <si>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сроки (Петраш 22,01)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</si>
  <si>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</si>
  <si>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</si>
  <si>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</si>
  <si>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</si>
  <si>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</si>
  <si>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</si>
  <si>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</si>
  <si>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</si>
  <si>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</si>
  <si>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</si>
  <si>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</si>
  <si>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</si>
  <si>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</si>
  <si>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</si>
  <si>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</si>
  <si>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</si>
  <si>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</si>
  <si>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</si>
  <si>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</si>
  <si>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</si>
  <si>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</si>
  <si>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</si>
  <si>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</si>
  <si>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</si>
  <si>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</si>
  <si>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</si>
  <si>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</si>
  <si>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</si>
  <si>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</si>
  <si>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</si>
  <si>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</si>
  <si>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</si>
  <si>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</si>
  <si>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</si>
  <si>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</si>
  <si>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</si>
  <si>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460/ сроки (Петраш 22,01)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</si>
  <si>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</si>
  <si>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</si>
  <si>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</si>
  <si>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</si>
  <si>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</si>
  <si>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</si>
  <si>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</si>
  <si>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новинка/ согласовал Химич</t>
  </si>
  <si>
    <t>ТП ПОКОМ</t>
  </si>
  <si>
    <t>Андриец</t>
  </si>
  <si>
    <t>Глёза</t>
  </si>
  <si>
    <t>Дукова</t>
  </si>
  <si>
    <t>Новохацкий</t>
  </si>
  <si>
    <t>Сидун</t>
  </si>
  <si>
    <t>общ ТП</t>
  </si>
  <si>
    <t>ТП в дн.</t>
  </si>
  <si>
    <t>заказ</t>
  </si>
  <si>
    <t>28,01,(1)</t>
  </si>
  <si>
    <t>28,01,(2)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</si>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</sst>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Alignment="1"/>
    <xf numFmtId="164" fontId="1" fillId="7" borderId="1" xfId="1" applyNumberFormat="1" applyFill="1"/>
    <xf numFmtId="164" fontId="1" fillId="0" borderId="2" xfId="1" applyNumberFormat="1" applyBorder="1"/>
    <xf numFmtId="164" fontId="1" fillId="8" borderId="2" xfId="1" applyNumberFormat="1" applyFill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8;&#1052;%20&#1055;&#1054;&#1050;&#1054;&#1052;%2019,01,24-25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дриец"/>
      <sheetName val="Глёза"/>
      <sheetName val="Дукова"/>
      <sheetName val="Новохацкий"/>
      <sheetName val="Сидун"/>
    </sheetNames>
    <sheetDataSet>
      <sheetData sheetId="0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Андриец Анна Владимировна</v>
          </cell>
          <cell r="D2">
            <v>3812.1309999999999</v>
          </cell>
          <cell r="F2">
            <v>5041.2309999999998</v>
          </cell>
        </row>
        <row r="3">
          <cell r="A3" t="str">
            <v>005  Колбаса Докторская ГОСТ, Вязанка вектор,ВЕС. ПОКОМ</v>
          </cell>
          <cell r="D3">
            <v>2.9079999999999999</v>
          </cell>
          <cell r="F3">
            <v>2.9079999999999999</v>
          </cell>
        </row>
        <row r="4">
          <cell r="A4" t="str">
            <v>016  Сосиски Вязанка Молочные, Вязанка вискофан  ВЕС.ПОКОМ</v>
          </cell>
          <cell r="D4">
            <v>56.658000000000001</v>
          </cell>
          <cell r="F4">
            <v>56.658000000000001</v>
          </cell>
        </row>
        <row r="5">
          <cell r="A5" t="str">
            <v>017  Сосиски Вязанка Сливочные, Вязанка амицел ВЕС.ПОКОМ</v>
          </cell>
          <cell r="D5">
            <v>79.489999999999995</v>
          </cell>
          <cell r="F5">
            <v>79.489999999999995</v>
          </cell>
        </row>
        <row r="6">
          <cell r="A6" t="str">
            <v>018  Сосиски Рубленые, Вязанка вискофан  ВЕС.ПОКОМ</v>
          </cell>
          <cell r="D6">
            <v>25.289000000000001</v>
          </cell>
          <cell r="F6">
            <v>25.289000000000001</v>
          </cell>
        </row>
        <row r="7">
          <cell r="A7" t="str">
            <v>032  Сосиски Вязанка Сливочные, Вязанка амицел МГС, 0.45кг, ПОКОМ</v>
          </cell>
          <cell r="D7">
            <v>29.25</v>
          </cell>
          <cell r="F7">
            <v>65</v>
          </cell>
        </row>
        <row r="8">
          <cell r="A8" t="str">
            <v>058  Колбаса Докторская Особая ТМ Особый рецепт,  0,5кг, ПОКОМ</v>
          </cell>
          <cell r="D8">
            <v>7</v>
          </cell>
          <cell r="F8">
            <v>14</v>
          </cell>
        </row>
        <row r="9">
          <cell r="A9" t="str">
            <v>103  Сосиски Классические, 0.42кг,ядрена копотьПОКОМ</v>
          </cell>
          <cell r="D9">
            <v>19.739999999999998</v>
          </cell>
          <cell r="F9">
            <v>47</v>
          </cell>
        </row>
        <row r="10">
          <cell r="A10" t="str">
            <v>108  Сосиски С сыром,  0.42кг,ядрена копоть ПОКОМ</v>
          </cell>
          <cell r="D10">
            <v>13.44</v>
          </cell>
          <cell r="F10">
            <v>32</v>
          </cell>
        </row>
        <row r="11">
          <cell r="A11" t="str">
            <v>117  Колбаса Сервелат Филейбургский с ароматными пряностями, в/у 0,35 кг срез, БАВАРУШКА ПОКОМ</v>
          </cell>
          <cell r="D11">
            <v>5.6</v>
          </cell>
          <cell r="F11">
            <v>16</v>
          </cell>
        </row>
        <row r="12">
          <cell r="A12" t="str">
            <v>118  Колбаса Сервелат Филейбургский с филе сочного окорока, в/у 0,35 кг срез, БАВАРУШКА ПОКОМ</v>
          </cell>
          <cell r="D12">
            <v>4.55</v>
          </cell>
          <cell r="F12">
            <v>13</v>
          </cell>
        </row>
        <row r="13">
          <cell r="A13" t="str">
            <v>201  Ветчина Нежная ТМ Особый рецепт, (2,5кг), ПОКОМ</v>
          </cell>
          <cell r="D13">
            <v>243.76400000000001</v>
          </cell>
          <cell r="F13">
            <v>243.76400000000001</v>
          </cell>
        </row>
        <row r="14">
          <cell r="A14" t="str">
            <v>219  Колбаса Докторская Особая ТМ Особый рецепт, ВЕС  ПОКОМ</v>
          </cell>
          <cell r="D14">
            <v>370.971</v>
          </cell>
          <cell r="F14">
            <v>370.971</v>
          </cell>
        </row>
        <row r="15">
          <cell r="A15" t="str">
            <v>225  Колбаса Дугушка со шпиком, ВЕС, ТМ Стародворье   ПОКОМ</v>
          </cell>
          <cell r="D15">
            <v>31.808</v>
          </cell>
          <cell r="F15">
            <v>31.808</v>
          </cell>
        </row>
        <row r="16">
          <cell r="A16" t="str">
            <v>229  Колбаса Молочная Дугушка, в/у, ВЕС, ТМ Стародворье   ПОКОМ</v>
          </cell>
          <cell r="D16">
            <v>5.25</v>
          </cell>
          <cell r="F16">
            <v>5.25</v>
          </cell>
        </row>
        <row r="17">
          <cell r="A17" t="str">
            <v>230  Колбаса Молочная Особая ТМ Особый рецепт, п/а, ВЕС. ПОКОМ</v>
          </cell>
          <cell r="D17">
            <v>458.483</v>
          </cell>
          <cell r="F17">
            <v>458.483</v>
          </cell>
        </row>
        <row r="18">
          <cell r="A18" t="str">
            <v>235  Колбаса Особая ТМ Особый рецепт, ВЕС, ТМ Стародворье ПОКОМ</v>
          </cell>
          <cell r="D18">
            <v>211.50399999999999</v>
          </cell>
          <cell r="F18">
            <v>211.50399999999999</v>
          </cell>
        </row>
        <row r="19">
          <cell r="A19" t="str">
            <v>242  Колбаса Сервелат ЗАПЕЧ.Дугушка ТМ Стародворье, вектор, в/к     ПОКОМ</v>
          </cell>
          <cell r="D19">
            <v>5.1539999999999999</v>
          </cell>
          <cell r="F19">
            <v>5.1539999999999999</v>
          </cell>
        </row>
        <row r="20">
          <cell r="A20" t="str">
            <v>243  Колбаса Сервелат Зернистый, ВЕС.  ПОКОМ</v>
          </cell>
          <cell r="D20">
            <v>38.573999999999998</v>
          </cell>
          <cell r="F20">
            <v>38.573999999999998</v>
          </cell>
        </row>
        <row r="21">
          <cell r="A21" t="str">
            <v>244  Колбаса Сервелат Кремлевский, ВЕС. ПОКОМ</v>
          </cell>
          <cell r="D21">
            <v>36.326999999999998</v>
          </cell>
          <cell r="F21">
            <v>36.326999999999998</v>
          </cell>
        </row>
        <row r="22">
          <cell r="A22" t="str">
            <v>247  Сардельки Нежные, ВЕС.  ПОКОМ</v>
          </cell>
          <cell r="D22">
            <v>46.442999999999998</v>
          </cell>
          <cell r="F22">
            <v>46.442999999999998</v>
          </cell>
        </row>
        <row r="23">
          <cell r="A23" t="str">
            <v>248  Сардельки Сочные ТМ Особый рецепт,   ПОКОМ</v>
          </cell>
          <cell r="D23">
            <v>54.935000000000002</v>
          </cell>
          <cell r="F23">
            <v>54.935000000000002</v>
          </cell>
        </row>
        <row r="24">
          <cell r="A24" t="str">
            <v>250  Сардельки стародворские с говядиной в обол. NDX, ВЕС. ПОКОМ</v>
          </cell>
          <cell r="D24">
            <v>31.585000000000001</v>
          </cell>
          <cell r="F24">
            <v>31.585000000000001</v>
          </cell>
        </row>
        <row r="25">
          <cell r="A25" t="str">
            <v>257  Сосиски Молочные оригинальные ТМ Особый рецепт, ВЕС.   ПОКОМ</v>
          </cell>
          <cell r="D25">
            <v>44.418999999999997</v>
          </cell>
          <cell r="F25">
            <v>44.418999999999997</v>
          </cell>
        </row>
        <row r="26">
          <cell r="A26" t="str">
            <v>259  Сосиски Сливочные Дугушка, ВЕС.   ПОКОМ</v>
          </cell>
          <cell r="D26">
            <v>14.032</v>
          </cell>
          <cell r="F26">
            <v>14.032</v>
          </cell>
        </row>
        <row r="27">
          <cell r="A27" t="str">
            <v>263  Шпикачки Стародворские, ВЕС.  ПОКОМ</v>
          </cell>
          <cell r="D27">
            <v>11.007999999999999</v>
          </cell>
          <cell r="F27">
            <v>11.007999999999999</v>
          </cell>
        </row>
        <row r="28">
          <cell r="A28" t="str">
            <v>265  Колбаса Балыкбургская, ВЕС, ТМ Баварушка  ПОКОМ</v>
          </cell>
          <cell r="D28">
            <v>18.513000000000002</v>
          </cell>
          <cell r="F28">
            <v>18.513000000000002</v>
          </cell>
        </row>
        <row r="29">
          <cell r="A29" t="str">
            <v>266  Колбаса Филейбургская с сочным окороком, ВЕС, ТМ Баварушка  ПОКОМ</v>
          </cell>
          <cell r="D29">
            <v>22.888000000000002</v>
          </cell>
          <cell r="F29">
            <v>22.888000000000002</v>
          </cell>
        </row>
        <row r="30">
          <cell r="A30" t="str">
            <v>267  Колбаса Салями Филейбургская зернистая, оболочка фиброуз, ВЕС, ТМ Баварушка  ПОКОМ</v>
          </cell>
          <cell r="D30">
            <v>13.138</v>
          </cell>
          <cell r="F30">
            <v>13.138</v>
          </cell>
        </row>
        <row r="31">
          <cell r="A31" t="str">
            <v>271  Колбаса Сервелат Левантский ТМ Особый Рецепт, ВЕС. ПОКОМ</v>
          </cell>
          <cell r="D31">
            <v>8.532</v>
          </cell>
          <cell r="F31">
            <v>8.532</v>
          </cell>
        </row>
        <row r="32">
          <cell r="A32" t="str">
            <v>273  Сосиски Сочинки с сочной грудинкой, МГС 0.4кг,   ПОКОМ</v>
          </cell>
          <cell r="D32">
            <v>20</v>
          </cell>
          <cell r="F32">
            <v>50</v>
          </cell>
        </row>
        <row r="33">
          <cell r="A33" t="str">
            <v>297  Колбаса Мясорубская с рубленой грудинкой ВЕС ТМ Стародворье  ПОКОМ</v>
          </cell>
          <cell r="D33">
            <v>9.3889999999999993</v>
          </cell>
          <cell r="F33">
            <v>9.3889999999999993</v>
          </cell>
        </row>
        <row r="34">
          <cell r="A34" t="str">
            <v>301  Сосиски Сочинки по-баварски с сыром,  0.4кг, ТМ Стародворье  ПОКОМ</v>
          </cell>
          <cell r="D34">
            <v>8.8000000000000007</v>
          </cell>
          <cell r="F34">
            <v>22</v>
          </cell>
        </row>
        <row r="35">
          <cell r="A35" t="str">
            <v>302  Сосиски Сочинки по-баварски,  0.4кг, ТМ Стародворье  ПОКОМ</v>
          </cell>
          <cell r="D35">
            <v>12</v>
          </cell>
          <cell r="F35">
            <v>30</v>
          </cell>
        </row>
        <row r="36">
          <cell r="A36" t="str">
            <v>309  Сосиски Сочинки с сыром 0,4 кг ТМ Стародворье  ПОКОМ</v>
          </cell>
          <cell r="D36">
            <v>71.599999999999994</v>
          </cell>
          <cell r="F36">
            <v>179</v>
          </cell>
        </row>
        <row r="37">
          <cell r="A37" t="str">
            <v>312  Ветчина Филейская ТМ Вязанка ТС Столичная ВЕС  ПОКОМ</v>
          </cell>
          <cell r="D37">
            <v>31.222000000000001</v>
          </cell>
          <cell r="F37">
            <v>31.222000000000001</v>
          </cell>
        </row>
        <row r="38">
          <cell r="A38" t="str">
            <v>313 Колбаса вареная Молокуша ТМ Вязанка в оболочке полиамид. ВЕС  ПОКОМ</v>
          </cell>
          <cell r="D38">
            <v>13.496</v>
          </cell>
          <cell r="F38">
            <v>13.496</v>
          </cell>
        </row>
        <row r="39">
          <cell r="A39" t="str">
            <v>315 Колбаса Нежная ТМ Зареченские ТС Зареченские продукты в оболочкНТУ.  изделие вар  ПОКОМ</v>
          </cell>
          <cell r="D39">
            <v>4.5460000000000003</v>
          </cell>
          <cell r="F39">
            <v>4.5460000000000003</v>
          </cell>
        </row>
        <row r="40">
          <cell r="A40" t="str">
            <v>316 Колбаса варенокоиз мяса птицы Сервелат Пражский ТМ Зареченские ТС Зареченские  ПОКОМ</v>
          </cell>
          <cell r="D40">
            <v>6.532</v>
          </cell>
          <cell r="F40">
            <v>6.532</v>
          </cell>
        </row>
        <row r="41">
          <cell r="A41" t="str">
            <v>317 Колбаса Сервелат Рижский ТМ Зареченские ТС Зареченские  фиброуз в вакуумной у  ПОКОМ</v>
          </cell>
          <cell r="D41">
            <v>2.1720000000000002</v>
          </cell>
          <cell r="F41">
            <v>2.1720000000000002</v>
          </cell>
        </row>
        <row r="42">
          <cell r="A42" t="str">
            <v>318 Сосиски Датские ТМ Зареченские колбасы ТС Зареченские п полиамид в модифициров  ПОКОМ</v>
          </cell>
          <cell r="D42">
            <v>94.316000000000003</v>
          </cell>
          <cell r="F42">
            <v>94.316000000000003</v>
          </cell>
        </row>
        <row r="43">
          <cell r="A43" t="str">
            <v>320  Сосиски Сочинки с сочным окороком 0,4 кг ТМ Стародворье  ПОКОМ</v>
          </cell>
          <cell r="D43">
            <v>29.6</v>
          </cell>
          <cell r="F43">
            <v>74</v>
          </cell>
        </row>
        <row r="44">
          <cell r="A44" t="str">
            <v>321 Сосиски Сочинки по-баварски с сыром ТМ Стародворье в оболочке  ПОКОМ</v>
          </cell>
          <cell r="D44">
            <v>8.2629999999999999</v>
          </cell>
          <cell r="F44">
            <v>8.2629999999999999</v>
          </cell>
        </row>
        <row r="45">
          <cell r="A45" t="str">
            <v>322 Сосиски Сочинки с сыром ТМ Стародворье в оболочке  ПОКОМ</v>
          </cell>
          <cell r="D45">
            <v>31.584</v>
          </cell>
          <cell r="F45">
            <v>31.584</v>
          </cell>
        </row>
        <row r="46">
          <cell r="A46" t="str">
            <v>323 Колбаса варенокопченая Балыкбургская рубленая ТМ Баварушка срез 0,35 кг   ПОКОМ</v>
          </cell>
          <cell r="D46">
            <v>5.6</v>
          </cell>
          <cell r="F46">
            <v>16</v>
          </cell>
        </row>
        <row r="47">
          <cell r="A47" t="str">
            <v>352  Сардельки Сочинки с сыром 0,4 кг ТМ Стародворье   ПОКОМ</v>
          </cell>
          <cell r="D47">
            <v>6</v>
          </cell>
          <cell r="F47">
            <v>15</v>
          </cell>
        </row>
        <row r="48">
          <cell r="A48" t="str">
            <v>363 Сардельки Филейские Вязанка ТМ Вязанка в обол NDX  ПОКОМ</v>
          </cell>
          <cell r="D48">
            <v>39.094000000000001</v>
          </cell>
          <cell r="F48">
            <v>39.094000000000001</v>
          </cell>
        </row>
        <row r="49">
          <cell r="A49" t="str">
            <v>369 Колбаса Сливушка ТМ Вязанка в оболочке полиамид вес.  ПОКОМ</v>
          </cell>
          <cell r="D49">
            <v>37.244</v>
          </cell>
          <cell r="F49">
            <v>37.244</v>
          </cell>
        </row>
        <row r="50">
          <cell r="A50" t="str">
            <v>370 Ветчина Сливушка с индейкой ТМ Вязанка в оболочке полиамид.</v>
          </cell>
          <cell r="D50">
            <v>2.7559999999999998</v>
          </cell>
          <cell r="F50">
            <v>2.7559999999999998</v>
          </cell>
        </row>
        <row r="51">
          <cell r="A51" t="str">
            <v>371  Сосиски Сочинки Молочные 0,4 кг ТМ Стародворье  ПОКОМ</v>
          </cell>
          <cell r="D51">
            <v>20.399999999999999</v>
          </cell>
          <cell r="F51">
            <v>51</v>
          </cell>
        </row>
        <row r="52">
          <cell r="A52" t="str">
            <v>372  Сосиски Сочинки Сливочные 0,4 кг ТМ Стародворье  ПОКОМ</v>
          </cell>
          <cell r="D52">
            <v>11.6</v>
          </cell>
          <cell r="F52">
            <v>29</v>
          </cell>
        </row>
        <row r="53">
          <cell r="A53" t="str">
            <v>380 Колбаски Балыкбургские с сыром ТМ Баварушка вес  Поком</v>
          </cell>
          <cell r="D53">
            <v>1.8779999999999999</v>
          </cell>
          <cell r="F53">
            <v>1.8779999999999999</v>
          </cell>
        </row>
        <row r="54">
          <cell r="A54" t="str">
            <v>381  Сардельки Сочинки 0,4кг ТМ Стародворье  ПОКОМ</v>
          </cell>
          <cell r="D54">
            <v>8</v>
          </cell>
          <cell r="F54">
            <v>20</v>
          </cell>
        </row>
        <row r="55">
          <cell r="A55" t="str">
            <v>383 Колбаса Сочинка по-европейски с сочной грудиной ТМ Стародворье в оболочке фиброуз в ва  Поком</v>
          </cell>
          <cell r="D55">
            <v>5.7220000000000004</v>
          </cell>
          <cell r="F55">
            <v>5.7220000000000004</v>
          </cell>
        </row>
        <row r="56">
          <cell r="A56" t="str">
            <v>384  Колбаса Сочинка по-фински с сочным окороком ТМ Стародворье в оболочке фиброуз в ва  Поком</v>
          </cell>
          <cell r="D56">
            <v>6.52</v>
          </cell>
          <cell r="F56">
            <v>6.52</v>
          </cell>
        </row>
        <row r="57">
          <cell r="A57" t="str">
            <v>460  Сосиски Баварские ТМ Стародворье 0,35 кг ПОКОМ</v>
          </cell>
          <cell r="D57">
            <v>11.2</v>
          </cell>
          <cell r="F57">
            <v>32</v>
          </cell>
        </row>
        <row r="58">
          <cell r="A58" t="str">
            <v>470 Колбаса Любительская ТМ Вязанка в оболочке полиамид.Мясной продукт категории А.  Поком</v>
          </cell>
          <cell r="D58">
            <v>9.8239999999999998</v>
          </cell>
          <cell r="F58">
            <v>9.8239999999999998</v>
          </cell>
        </row>
        <row r="59">
          <cell r="A59" t="str">
            <v>Готовые чебупели с ветчиной и сыром Горячая штучка 0,3кг зам  ПОКОМ</v>
          </cell>
          <cell r="D59">
            <v>26.7</v>
          </cell>
          <cell r="F59">
            <v>89</v>
          </cell>
        </row>
        <row r="60">
          <cell r="A60" t="str">
            <v>Готовые чебупели сочные с мясом ТМ Горячая штучка  0,3кг зам  ПОКОМ</v>
          </cell>
          <cell r="D60">
            <v>35.700000000000003</v>
          </cell>
          <cell r="F60">
            <v>119</v>
          </cell>
        </row>
        <row r="61">
          <cell r="A61" t="str">
            <v>Жар-ладушки с клубникой и вишней ТМ Зареченские ТС Зареченские продукты.  Поком</v>
          </cell>
          <cell r="D61">
            <v>7.4</v>
          </cell>
          <cell r="F61">
            <v>7.4</v>
          </cell>
        </row>
        <row r="62">
          <cell r="A62" t="str">
            <v>ЖАР-мени ТМ Зареченские ТС Зареченские продукты.   Поком</v>
          </cell>
          <cell r="D62">
            <v>22</v>
          </cell>
          <cell r="F62">
            <v>22</v>
          </cell>
        </row>
        <row r="63">
          <cell r="A63" t="str">
            <v>Мини-сосиски в тесте "Фрайпики" 3,7кг ВЕС, ТМ Зареченские  ПОКОМ</v>
          </cell>
          <cell r="D63">
            <v>37</v>
          </cell>
          <cell r="F63">
            <v>37</v>
          </cell>
        </row>
        <row r="64">
          <cell r="A64" t="str">
            <v>Мини-сосиски в тесте Фрайпики 1,8кг ВЕС ТМ Зареченские  Поком</v>
          </cell>
          <cell r="D64">
            <v>3.6</v>
          </cell>
          <cell r="F64">
            <v>3.6</v>
          </cell>
        </row>
        <row r="65">
          <cell r="A65" t="str">
            <v>Наггетсы Нагетосы Сочная курочка ТМ Горячая штучка 0,25 кг зам  ПОКОМ</v>
          </cell>
          <cell r="D65">
            <v>52.75</v>
          </cell>
          <cell r="F65">
            <v>211</v>
          </cell>
        </row>
        <row r="66">
          <cell r="A66" t="str">
            <v>Наггетсы с индейкой 0,25кг ТМ Вязанка ТС Няняггетсы Сливушки НД2 замор.  ПОКОМ</v>
          </cell>
          <cell r="D66">
            <v>28.75</v>
          </cell>
          <cell r="F66">
            <v>115</v>
          </cell>
        </row>
        <row r="67">
          <cell r="A67" t="str">
            <v>Наггетсы Хрустящие ТМ Зареченские ТС Зареченские продукты. Поком</v>
          </cell>
          <cell r="D67">
            <v>42</v>
          </cell>
          <cell r="F67">
            <v>42</v>
          </cell>
        </row>
        <row r="68">
          <cell r="A68" t="str">
            <v>Пельмени Grandmeni со сливочным маслом Горячая штучка 0,75 кг ПОКОМ</v>
          </cell>
          <cell r="D68">
            <v>60</v>
          </cell>
          <cell r="F68">
            <v>80</v>
          </cell>
        </row>
        <row r="69">
          <cell r="A69" t="str">
            <v>Пельмени Бигбули с мясом, Горячая штучка 0,9кг  ПОКОМ</v>
          </cell>
          <cell r="D69">
            <v>93.6</v>
          </cell>
          <cell r="F69">
            <v>104</v>
          </cell>
        </row>
        <row r="70">
          <cell r="A70" t="str">
            <v>Пельмени Бульмени с говядиной и свининой Горячая шт. 0,9 кг  ПОКОМ</v>
          </cell>
          <cell r="D70">
            <v>155.69999999999999</v>
          </cell>
          <cell r="F70">
            <v>173</v>
          </cell>
        </row>
        <row r="71">
          <cell r="A71" t="str">
            <v>Пельмени Бульмени с говядиной и свининой Горячая штучка 0,43  ПОКОМ</v>
          </cell>
          <cell r="D71">
            <v>15.91</v>
          </cell>
          <cell r="F71">
            <v>37</v>
          </cell>
        </row>
        <row r="72">
          <cell r="A72" t="str">
            <v>Пельмени Бульмени с говядиной и свининой Наваристые Горячая штучка ВЕС  ПОКОМ</v>
          </cell>
          <cell r="D72">
            <v>190</v>
          </cell>
          <cell r="F72">
            <v>190</v>
          </cell>
        </row>
        <row r="73">
          <cell r="A73" t="str">
            <v>Пельмени Бульмени со сливочным маслом Горячая штучка 0,9 кг  ПОКОМ</v>
          </cell>
          <cell r="D73">
            <v>255.6</v>
          </cell>
          <cell r="F73">
            <v>284</v>
          </cell>
        </row>
        <row r="74">
          <cell r="A74" t="str">
            <v>Пельмени Бульмени со сливочным маслом ТМ Горячая шт. 0,43 кг  ПОКОМ</v>
          </cell>
          <cell r="D74">
            <v>24.51</v>
          </cell>
          <cell r="F74">
            <v>57</v>
          </cell>
        </row>
        <row r="75">
          <cell r="A75" t="str">
            <v>Пельмени Мясорубские ТМ Стародворье фоу-пак равиоли 0,7 кг.  Поком</v>
          </cell>
          <cell r="D75">
            <v>9.1</v>
          </cell>
          <cell r="F75">
            <v>13</v>
          </cell>
        </row>
        <row r="76">
          <cell r="A76" t="str">
            <v>Пельмени Отборные с говядиной 0,9 кг НОВА ТМ Стародворье ТС Медвежье ушко  ПОКОМ</v>
          </cell>
          <cell r="D76">
            <v>11.7</v>
          </cell>
          <cell r="F76">
            <v>13</v>
          </cell>
        </row>
        <row r="77">
          <cell r="A77" t="str">
            <v>Пельмени С говядиной и свининой, ВЕС, ТМ Славница сфера пуговки  ПОКОМ</v>
          </cell>
          <cell r="D77">
            <v>80</v>
          </cell>
          <cell r="F77">
            <v>80</v>
          </cell>
        </row>
        <row r="78">
          <cell r="A78" t="str">
            <v>Пельмени Со свининой и говядиной ТМ Особый рецепт Любимая ложка 1,0 кг  ПОКОМ</v>
          </cell>
          <cell r="D78">
            <v>120</v>
          </cell>
          <cell r="F78">
            <v>120</v>
          </cell>
        </row>
        <row r="79">
          <cell r="A79" t="str">
            <v>Хотстеры ТМ Горячая штучка ТС Хотстеры 0,25 кг зам  ПОКОМ</v>
          </cell>
          <cell r="D79">
            <v>39.5</v>
          </cell>
          <cell r="F79">
            <v>158</v>
          </cell>
        </row>
        <row r="80">
          <cell r="A80" t="str">
            <v>Чебупицца курочка по-итальянски Горячая штучка 0,25 кг зам  ПОКОМ</v>
          </cell>
          <cell r="D80">
            <v>32</v>
          </cell>
          <cell r="F80">
            <v>128</v>
          </cell>
        </row>
        <row r="81">
          <cell r="A81" t="str">
            <v>Чебупицца Пепперони ТМ Горячая штучка ТС Чебупицца 0.25кг зам  ПОКОМ</v>
          </cell>
          <cell r="D81">
            <v>23</v>
          </cell>
          <cell r="F81">
            <v>92</v>
          </cell>
        </row>
        <row r="82">
          <cell r="A82" t="str">
            <v>Чебуреки сочные ТМ Зареченские ТС Зареченские продукты.  Поком</v>
          </cell>
          <cell r="D82">
            <v>25</v>
          </cell>
          <cell r="F82">
            <v>25</v>
          </cell>
        </row>
      </sheetData>
      <sheetData sheetId="1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Глёза Дмитрий Анатальевич</v>
          </cell>
          <cell r="D2">
            <v>1069.9929999999999</v>
          </cell>
          <cell r="F2">
            <v>1378.8230000000001</v>
          </cell>
        </row>
        <row r="3">
          <cell r="A3" t="str">
            <v>016  Сосиски Вязанка Молочные, Вязанка вискофан  ВЕС.ПОКОМ</v>
          </cell>
          <cell r="D3">
            <v>12.67</v>
          </cell>
          <cell r="F3">
            <v>12.67</v>
          </cell>
        </row>
        <row r="4">
          <cell r="A4" t="str">
            <v>017  Сосиски Вязанка Сливочные, Вязанка амицел ВЕС.ПОКОМ</v>
          </cell>
          <cell r="D4">
            <v>9.9</v>
          </cell>
          <cell r="F4">
            <v>9.9</v>
          </cell>
        </row>
        <row r="5">
          <cell r="A5" t="str">
            <v>018  Сосиски Рубленые, Вязанка вискофан  ВЕС.ПОКОМ</v>
          </cell>
          <cell r="D5">
            <v>5.6280000000000001</v>
          </cell>
          <cell r="F5">
            <v>5.6280000000000001</v>
          </cell>
        </row>
        <row r="6">
          <cell r="A6" t="str">
            <v>103  Сосиски Классические, 0.42кг,ядрена копотьПОКОМ</v>
          </cell>
          <cell r="D6">
            <v>2.52</v>
          </cell>
          <cell r="F6">
            <v>6</v>
          </cell>
        </row>
        <row r="7">
          <cell r="A7" t="str">
            <v>117  Колбаса Сервелат Филейбургский с ароматными пряностями, в/у 0,35 кг срез, БАВАРУШКА ПОКОМ</v>
          </cell>
          <cell r="D7">
            <v>-0.35</v>
          </cell>
          <cell r="F7">
            <v>-1</v>
          </cell>
        </row>
        <row r="8">
          <cell r="A8" t="str">
            <v>201  Ветчина Нежная ТМ Особый рецепт, (2,5кг), ПОКОМ</v>
          </cell>
          <cell r="D8">
            <v>85.58</v>
          </cell>
          <cell r="F8">
            <v>85.58</v>
          </cell>
        </row>
        <row r="9">
          <cell r="A9" t="str">
            <v>219  Колбаса Докторская Особая ТМ Особый рецепт, ВЕС  ПОКОМ</v>
          </cell>
          <cell r="D9">
            <v>125.508</v>
          </cell>
          <cell r="F9">
            <v>125.508</v>
          </cell>
        </row>
        <row r="10">
          <cell r="A10" t="str">
            <v>225  Колбаса Дугушка со шпиком, ВЕС, ТМ Стародворье   ПОКОМ</v>
          </cell>
          <cell r="D10">
            <v>2.6059999999999999</v>
          </cell>
          <cell r="F10">
            <v>2.6059999999999999</v>
          </cell>
        </row>
        <row r="11">
          <cell r="A11" t="str">
            <v>230  Колбаса Молочная Особая ТМ Особый рецепт, п/а, ВЕС. ПОКОМ</v>
          </cell>
          <cell r="D11">
            <v>99.376999999999995</v>
          </cell>
          <cell r="F11">
            <v>99.376999999999995</v>
          </cell>
        </row>
        <row r="12">
          <cell r="A12" t="str">
            <v>235  Колбаса Особая ТМ Особый рецепт, ВЕС, ТМ Стародворье ПОКОМ</v>
          </cell>
          <cell r="D12">
            <v>73.507999999999996</v>
          </cell>
          <cell r="F12">
            <v>73.507999999999996</v>
          </cell>
        </row>
        <row r="13">
          <cell r="A13" t="str">
            <v>243  Колбаса Сервелат Зернистый, ВЕС.  ПОКОМ</v>
          </cell>
          <cell r="D13">
            <v>2.12</v>
          </cell>
          <cell r="F13">
            <v>2.12</v>
          </cell>
        </row>
        <row r="14">
          <cell r="A14" t="str">
            <v>247  Сардельки Нежные, ВЕС.  ПОКОМ</v>
          </cell>
          <cell r="D14">
            <v>3.8519999999999999</v>
          </cell>
          <cell r="F14">
            <v>3.8519999999999999</v>
          </cell>
        </row>
        <row r="15">
          <cell r="A15" t="str">
            <v>248  Сардельки Сочные ТМ Особый рецепт,   ПОКОМ</v>
          </cell>
          <cell r="D15">
            <v>21.36</v>
          </cell>
          <cell r="F15">
            <v>21.36</v>
          </cell>
        </row>
        <row r="16">
          <cell r="A16" t="str">
            <v>265  Колбаса Балыкбургская, ВЕС, ТМ Баварушка  ПОКОМ</v>
          </cell>
          <cell r="D16">
            <v>22.725999999999999</v>
          </cell>
          <cell r="F16">
            <v>22.725999999999999</v>
          </cell>
        </row>
        <row r="17">
          <cell r="A17" t="str">
            <v>266  Колбаса Филейбургская с сочным окороком, ВЕС, ТМ Баварушка  ПОКОМ</v>
          </cell>
          <cell r="D17">
            <v>18.625</v>
          </cell>
          <cell r="F17">
            <v>18.625</v>
          </cell>
        </row>
        <row r="18">
          <cell r="A18" t="str">
            <v>267  Колбаса Салями Филейбургская зернистая, оболочка фиброуз, ВЕС, ТМ Баварушка  ПОКОМ</v>
          </cell>
          <cell r="D18">
            <v>2.9159999999999999</v>
          </cell>
          <cell r="F18">
            <v>2.9159999999999999</v>
          </cell>
        </row>
        <row r="19">
          <cell r="A19" t="str">
            <v>297  Колбаса Мясорубская с рубленой грудинкой ВЕС ТМ Стародворье  ПОКОМ</v>
          </cell>
          <cell r="D19">
            <v>2.1800000000000002</v>
          </cell>
          <cell r="F19">
            <v>2.1800000000000002</v>
          </cell>
        </row>
        <row r="20">
          <cell r="A20" t="str">
            <v>309  Сосиски Сочинки с сыром 0,4 кг ТМ Стародворье  ПОКОМ</v>
          </cell>
          <cell r="D20">
            <v>4.8</v>
          </cell>
          <cell r="F20">
            <v>12</v>
          </cell>
        </row>
        <row r="21">
          <cell r="A21" t="str">
            <v>313 Колбаса вареная Молокуша ТМ Вязанка в оболочке полиамид. ВЕС  ПОКОМ</v>
          </cell>
          <cell r="D21">
            <v>1.3580000000000001</v>
          </cell>
          <cell r="F21">
            <v>1.3580000000000001</v>
          </cell>
        </row>
        <row r="22">
          <cell r="A22" t="str">
            <v>316 Колбаса варенокоиз мяса птицы Сервелат Пражский ТМ Зареченские ТС Зареченские  ПОКОМ</v>
          </cell>
          <cell r="D22">
            <v>16.710999999999999</v>
          </cell>
          <cell r="F22">
            <v>16.710999999999999</v>
          </cell>
        </row>
        <row r="23">
          <cell r="A23" t="str">
            <v>317 Колбаса Сервелат Рижский ТМ Зареченские ТС Зареченские  фиброуз в вакуумной у  ПОКОМ</v>
          </cell>
          <cell r="D23">
            <v>18.158999999999999</v>
          </cell>
          <cell r="F23">
            <v>18.158999999999999</v>
          </cell>
        </row>
        <row r="24">
          <cell r="A24" t="str">
            <v>318 Сосиски Датские ТМ Зареченские колбасы ТС Зареченские п полиамид в модифициров  ПОКОМ</v>
          </cell>
          <cell r="D24">
            <v>9.5519999999999996</v>
          </cell>
          <cell r="F24">
            <v>9.5519999999999996</v>
          </cell>
        </row>
        <row r="25">
          <cell r="A25" t="str">
            <v>320  Сосиски Сочинки с сочным окороком 0,4 кг ТМ Стародворье  ПОКОМ</v>
          </cell>
          <cell r="D25">
            <v>7.2</v>
          </cell>
          <cell r="F25">
            <v>18</v>
          </cell>
        </row>
        <row r="26">
          <cell r="A26" t="str">
            <v>322 Сосиски Сочинки с сыром ТМ Стародворье в оболочке  ПОКОМ</v>
          </cell>
          <cell r="D26">
            <v>17.085000000000001</v>
          </cell>
          <cell r="F26">
            <v>17.085000000000001</v>
          </cell>
        </row>
        <row r="27">
          <cell r="A27" t="str">
            <v>352  Сардельки Сочинки с сыром 0,4 кг ТМ Стародворье   ПОКОМ</v>
          </cell>
          <cell r="D27">
            <v>1.2</v>
          </cell>
          <cell r="F27">
            <v>3</v>
          </cell>
        </row>
        <row r="28">
          <cell r="A28" t="str">
            <v>369 Колбаса Сливушка ТМ Вязанка в оболочке полиамид вес.  ПОКОМ</v>
          </cell>
          <cell r="D28">
            <v>5.7560000000000002</v>
          </cell>
          <cell r="F28">
            <v>5.7560000000000002</v>
          </cell>
        </row>
        <row r="29">
          <cell r="A29" t="str">
            <v>370 Ветчина Сливушка с индейкой ТМ Вязанка в оболочке полиамид.</v>
          </cell>
          <cell r="D29">
            <v>2.774</v>
          </cell>
          <cell r="F29">
            <v>2.774</v>
          </cell>
        </row>
        <row r="30">
          <cell r="A30" t="str">
            <v>371  Сосиски Сочинки Молочные 0,4 кг ТМ Стародворье  ПОКОМ</v>
          </cell>
          <cell r="D30">
            <v>7.6</v>
          </cell>
          <cell r="F30">
            <v>19</v>
          </cell>
        </row>
        <row r="31">
          <cell r="A31" t="str">
            <v>372  Сосиски Сочинки Сливочные 0,4 кг ТМ Стародворье  ПОКОМ</v>
          </cell>
          <cell r="D31">
            <v>2.4</v>
          </cell>
          <cell r="F31">
            <v>6</v>
          </cell>
        </row>
        <row r="32">
          <cell r="A32" t="str">
            <v>381  Сардельки Сочинки 0,4кг ТМ Стародворье  ПОКОМ</v>
          </cell>
          <cell r="D32">
            <v>2</v>
          </cell>
          <cell r="F32">
            <v>5</v>
          </cell>
        </row>
        <row r="33">
          <cell r="A33" t="str">
            <v>383 Колбаса Сочинка по-европейски с сочной грудиной ТМ Стародворье в оболочке фиброуз в ва  Поком</v>
          </cell>
          <cell r="D33">
            <v>2.4660000000000002</v>
          </cell>
          <cell r="F33">
            <v>2.4660000000000002</v>
          </cell>
        </row>
        <row r="34">
          <cell r="A34" t="str">
            <v>384  Колбаса Сочинка по-фински с сочным окороком ТМ Стародворье в оболочке фиброуз в ва  Поком</v>
          </cell>
          <cell r="D34">
            <v>3.306</v>
          </cell>
          <cell r="F34">
            <v>3.306</v>
          </cell>
        </row>
        <row r="35">
          <cell r="A35" t="str">
            <v>Готовые чебупели с ветчиной и сыром Горячая штучка 0,3кг зам  ПОКОМ</v>
          </cell>
          <cell r="D35">
            <v>14.4</v>
          </cell>
          <cell r="F35">
            <v>48</v>
          </cell>
        </row>
        <row r="36">
          <cell r="A36" t="str">
            <v>Готовые чебупели сочные с мясом ТМ Горячая штучка  0,3кг зам  ПОКОМ</v>
          </cell>
          <cell r="D36">
            <v>14.4</v>
          </cell>
          <cell r="F36">
            <v>48</v>
          </cell>
        </row>
        <row r="37">
          <cell r="A37" t="str">
            <v>ЖАР-мени ТМ Зареченские ТС Зареченские продукты.   Поком</v>
          </cell>
          <cell r="D37">
            <v>5.5</v>
          </cell>
          <cell r="F37">
            <v>5.5</v>
          </cell>
        </row>
        <row r="38">
          <cell r="A38" t="str">
            <v>Мини-сосиски в тесте Фрайпики 1,8кг ВЕС ТМ Зареченские  Поком</v>
          </cell>
          <cell r="D38">
            <v>1.8</v>
          </cell>
          <cell r="F38">
            <v>1.8</v>
          </cell>
        </row>
        <row r="39">
          <cell r="A39" t="str">
            <v>Наггетсы Нагетосы Сочная курочка ТМ Горячая штучка 0,25 кг зам  ПОКОМ</v>
          </cell>
          <cell r="D39">
            <v>9</v>
          </cell>
          <cell r="F39">
            <v>36</v>
          </cell>
        </row>
        <row r="40">
          <cell r="A40" t="str">
            <v>Наггетсы Хрустящие ТМ Зареченские ТС Зареченские продукты. Поком</v>
          </cell>
          <cell r="D40">
            <v>12</v>
          </cell>
          <cell r="F40">
            <v>12</v>
          </cell>
        </row>
        <row r="41">
          <cell r="A41" t="str">
            <v>Пельмени Бигбули с мясом, Горячая штучка 0,9кг  ПОКОМ</v>
          </cell>
          <cell r="D41">
            <v>28.8</v>
          </cell>
          <cell r="F41">
            <v>32</v>
          </cell>
        </row>
        <row r="42">
          <cell r="A42" t="str">
            <v>Пельмени Бульмени с говядиной и свининой Горячая шт. 0,9 кг  ПОКОМ</v>
          </cell>
          <cell r="D42">
            <v>40.5</v>
          </cell>
          <cell r="F42">
            <v>45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D43">
            <v>35</v>
          </cell>
          <cell r="F43">
            <v>35</v>
          </cell>
        </row>
        <row r="44">
          <cell r="A44" t="str">
            <v>Пельмени Бульмени со сливочным маслом Горячая штучка 0,9 кг  ПОКОМ</v>
          </cell>
          <cell r="D44">
            <v>76.5</v>
          </cell>
          <cell r="F44">
            <v>85</v>
          </cell>
        </row>
        <row r="45">
          <cell r="A45" t="str">
            <v>Пельмени Мясорубские ТМ Стародворье фоу-пак равиоли 0,7 кг.  Поком</v>
          </cell>
          <cell r="D45">
            <v>11.2</v>
          </cell>
          <cell r="F45">
            <v>16</v>
          </cell>
        </row>
        <row r="46">
          <cell r="A46" t="str">
            <v>Пельмени С говядиной и свининой, ВЕС, ТМ Славница сфера пуговки  ПОКОМ</v>
          </cell>
          <cell r="D46">
            <v>75</v>
          </cell>
          <cell r="F46">
            <v>75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D47">
            <v>70</v>
          </cell>
          <cell r="F47">
            <v>70</v>
          </cell>
        </row>
        <row r="48">
          <cell r="A48" t="str">
            <v>Хотстеры ТМ Горячая штучка ТС Хотстеры 0,25 кг зам  ПОКОМ</v>
          </cell>
          <cell r="D48">
            <v>12</v>
          </cell>
          <cell r="F48">
            <v>48</v>
          </cell>
        </row>
        <row r="49">
          <cell r="A49" t="str">
            <v>Хрустящие крылышки ТМ Зареченские ТС Зареченские продукты.   Поком</v>
          </cell>
          <cell r="D49">
            <v>1.8</v>
          </cell>
          <cell r="F49">
            <v>1.8</v>
          </cell>
        </row>
        <row r="50">
          <cell r="A50" t="str">
            <v>Чебупицца курочка по-итальянски Горячая штучка 0,25 кг зам  ПОКОМ</v>
          </cell>
          <cell r="D50">
            <v>19.5</v>
          </cell>
          <cell r="F50">
            <v>78</v>
          </cell>
        </row>
        <row r="51">
          <cell r="A51" t="str">
            <v>Чебупицца Пепперони ТМ Горячая штучка ТС Чебупицца 0.25кг зам  ПОКОМ</v>
          </cell>
          <cell r="D51">
            <v>19.5</v>
          </cell>
          <cell r="F51">
            <v>78</v>
          </cell>
        </row>
        <row r="52">
          <cell r="A52" t="str">
            <v>Чебуреки сочные ТМ Зареченские ТС Зареченские продукты.  Поком</v>
          </cell>
          <cell r="D52">
            <v>30</v>
          </cell>
          <cell r="F52">
            <v>30</v>
          </cell>
        </row>
      </sheetData>
      <sheetData sheetId="2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Дукова Кристина Васильевна</v>
          </cell>
          <cell r="D2">
            <v>1939.2850000000001</v>
          </cell>
          <cell r="F2">
            <v>2760.8249999999998</v>
          </cell>
        </row>
        <row r="3">
          <cell r="A3" t="str">
            <v>005  Колбаса Докторская ГОСТ, Вязанка вектор,ВЕС. ПОКОМ</v>
          </cell>
          <cell r="D3">
            <v>1.4359999999999999</v>
          </cell>
          <cell r="F3">
            <v>1.4359999999999999</v>
          </cell>
        </row>
        <row r="4">
          <cell r="A4" t="str">
            <v>016  Сосиски Вязанка Молочные, Вязанка вискофан  ВЕС.ПОКОМ</v>
          </cell>
          <cell r="D4">
            <v>19.971</v>
          </cell>
          <cell r="F4">
            <v>19.971</v>
          </cell>
        </row>
        <row r="5">
          <cell r="A5" t="str">
            <v>017  Сосиски Вязанка Сливочные, Вязанка амицел ВЕС.ПОКОМ</v>
          </cell>
          <cell r="D5">
            <v>13.651999999999999</v>
          </cell>
          <cell r="F5">
            <v>13.651999999999999</v>
          </cell>
        </row>
        <row r="6">
          <cell r="A6" t="str">
            <v>018  Сосиски Рубленые, Вязанка вискофан  ВЕС.ПОКОМ</v>
          </cell>
          <cell r="D6">
            <v>4.2279999999999998</v>
          </cell>
          <cell r="F6">
            <v>4.2279999999999998</v>
          </cell>
        </row>
        <row r="7">
          <cell r="A7" t="str">
            <v>032  Сосиски Вязанка Сливочные, Вязанка амицел МГС, 0.45кг, ПОКОМ</v>
          </cell>
          <cell r="D7">
            <v>4.5</v>
          </cell>
          <cell r="F7">
            <v>10</v>
          </cell>
        </row>
        <row r="8">
          <cell r="A8" t="str">
            <v>058  Колбаса Докторская Особая ТМ Особый рецепт,  0,5кг, ПОКОМ</v>
          </cell>
          <cell r="D8">
            <v>3</v>
          </cell>
          <cell r="F8">
            <v>6</v>
          </cell>
        </row>
        <row r="9">
          <cell r="A9" t="str">
            <v>103  Сосиски Классические, 0.42кг,ядрена копотьПОКОМ</v>
          </cell>
          <cell r="D9">
            <v>2.94</v>
          </cell>
          <cell r="F9">
            <v>7</v>
          </cell>
        </row>
        <row r="10">
          <cell r="A10" t="str">
            <v>108  Сосиски С сыром,  0.42кг,ядрена копоть ПОКОМ</v>
          </cell>
          <cell r="D10">
            <v>3.36</v>
          </cell>
          <cell r="F10">
            <v>8</v>
          </cell>
        </row>
        <row r="11">
          <cell r="A11" t="str">
            <v>117  Колбаса Сервелат Филейбургский с ароматными пряностями, в/у 0,35 кг срез, БАВАРУШКА ПОКОМ</v>
          </cell>
          <cell r="D11">
            <v>1.75</v>
          </cell>
          <cell r="F11">
            <v>5</v>
          </cell>
        </row>
        <row r="12">
          <cell r="A12" t="str">
            <v>118  Колбаса Сервелат Филейбургский с филе сочного окорока, в/у 0,35 кг срез, БАВАРУШКА ПОКОМ</v>
          </cell>
          <cell r="D12">
            <v>3.15</v>
          </cell>
          <cell r="F12">
            <v>9</v>
          </cell>
        </row>
        <row r="13">
          <cell r="A13" t="str">
            <v>200  Ветчина Дугушка ТМ Стародворье, вектор в/у    ПОКОМ</v>
          </cell>
          <cell r="D13">
            <v>0.88</v>
          </cell>
          <cell r="F13">
            <v>0.88</v>
          </cell>
        </row>
        <row r="14">
          <cell r="A14" t="str">
            <v>201  Ветчина Нежная ТМ Особый рецепт, (2,5кг), ПОКОМ</v>
          </cell>
          <cell r="D14">
            <v>158.892</v>
          </cell>
          <cell r="F14">
            <v>158.892</v>
          </cell>
        </row>
        <row r="15">
          <cell r="A15" t="str">
            <v>217  Колбаса Докторская Дугушка, ВЕС, НЕ ГОСТ, ТМ Стародворье ПОКОМ</v>
          </cell>
          <cell r="D15">
            <v>0.878</v>
          </cell>
          <cell r="F15">
            <v>0.878</v>
          </cell>
        </row>
        <row r="16">
          <cell r="A16" t="str">
            <v>219  Колбаса Докторская Особая ТМ Особый рецепт, ВЕС  ПОКОМ</v>
          </cell>
          <cell r="D16">
            <v>131.65199999999999</v>
          </cell>
          <cell r="F16">
            <v>131.65199999999999</v>
          </cell>
        </row>
        <row r="17">
          <cell r="A17" t="str">
            <v>225  Колбаса Дугушка со шпиком, ВЕС, ТМ Стародворье   ПОКОМ</v>
          </cell>
          <cell r="D17">
            <v>4.4039999999999999</v>
          </cell>
          <cell r="F17">
            <v>4.4039999999999999</v>
          </cell>
        </row>
        <row r="18">
          <cell r="A18" t="str">
            <v>229  Колбаса Молочная Дугушка, в/у, ВЕС, ТМ Стародворье   ПОКОМ</v>
          </cell>
          <cell r="D18">
            <v>0.874</v>
          </cell>
          <cell r="F18">
            <v>0.874</v>
          </cell>
        </row>
        <row r="19">
          <cell r="A19" t="str">
            <v>230  Колбаса Молочная Особая ТМ Особый рецепт, п/а, ВЕС. ПОКОМ</v>
          </cell>
          <cell r="D19">
            <v>161.80199999999999</v>
          </cell>
          <cell r="F19">
            <v>161.80199999999999</v>
          </cell>
        </row>
        <row r="20">
          <cell r="A20" t="str">
            <v>235  Колбаса Особая ТМ Особый рецепт, ВЕС, ТМ Стародворье ПОКОМ</v>
          </cell>
          <cell r="D20">
            <v>80.804000000000002</v>
          </cell>
          <cell r="F20">
            <v>80.804000000000002</v>
          </cell>
        </row>
        <row r="21">
          <cell r="A21" t="str">
            <v>236  Колбаса Рубленая ЗАПЕЧ. Дугушка ТМ Стародворье, вектор, в/к    ПОКОМ</v>
          </cell>
          <cell r="D21">
            <v>0.88800000000000001</v>
          </cell>
          <cell r="F21">
            <v>0.88800000000000001</v>
          </cell>
        </row>
        <row r="22">
          <cell r="A22" t="str">
            <v>242  Колбаса Сервелат ЗАПЕЧ.Дугушка ТМ Стародворье, вектор, в/к     ПОКОМ</v>
          </cell>
          <cell r="D22">
            <v>0.872</v>
          </cell>
          <cell r="F22">
            <v>0.872</v>
          </cell>
        </row>
        <row r="23">
          <cell r="A23" t="str">
            <v>243  Колбаса Сервелат Зернистый, ВЕС.  ПОКОМ</v>
          </cell>
          <cell r="D23">
            <v>19.738</v>
          </cell>
          <cell r="F23">
            <v>19.738</v>
          </cell>
        </row>
        <row r="24">
          <cell r="A24" t="str">
            <v>244  Колбаса Сервелат Кремлевский, ВЕС. ПОКОМ</v>
          </cell>
          <cell r="D24">
            <v>9.2859999999999996</v>
          </cell>
          <cell r="F24">
            <v>9.2859999999999996</v>
          </cell>
        </row>
        <row r="25">
          <cell r="A25" t="str">
            <v>247  Сардельки Нежные, ВЕС.  ПОКОМ</v>
          </cell>
          <cell r="D25">
            <v>22.888999999999999</v>
          </cell>
          <cell r="F25">
            <v>22.888999999999999</v>
          </cell>
        </row>
        <row r="26">
          <cell r="A26" t="str">
            <v>248  Сардельки Сочные ТМ Особый рецепт,   ПОКОМ</v>
          </cell>
          <cell r="D26">
            <v>55.569000000000003</v>
          </cell>
          <cell r="F26">
            <v>55.569000000000003</v>
          </cell>
        </row>
        <row r="27">
          <cell r="A27" t="str">
            <v>250  Сардельки стародворские с говядиной в обол. NDX, ВЕС. ПОКОМ</v>
          </cell>
          <cell r="D27">
            <v>22.001999999999999</v>
          </cell>
          <cell r="F27">
            <v>22.001999999999999</v>
          </cell>
        </row>
        <row r="28">
          <cell r="A28" t="str">
            <v>257  Сосиски Молочные оригинальные ТМ Особый рецепт, ВЕС.   ПОКОМ</v>
          </cell>
          <cell r="D28">
            <v>12.32</v>
          </cell>
          <cell r="F28">
            <v>12.32</v>
          </cell>
        </row>
        <row r="29">
          <cell r="A29" t="str">
            <v>259  Сосиски Сливочные Дугушка, ВЕС.   ПОКОМ</v>
          </cell>
          <cell r="D29">
            <v>7.85</v>
          </cell>
          <cell r="F29">
            <v>7.85</v>
          </cell>
        </row>
        <row r="30">
          <cell r="A30" t="str">
            <v>263  Шпикачки Стародворские, ВЕС.  ПОКОМ</v>
          </cell>
          <cell r="D30">
            <v>3.8319999999999999</v>
          </cell>
          <cell r="F30">
            <v>3.8319999999999999</v>
          </cell>
        </row>
        <row r="31">
          <cell r="A31" t="str">
            <v>265  Колбаса Балыкбургская, ВЕС, ТМ Баварушка  ПОКОМ</v>
          </cell>
          <cell r="D31">
            <v>21.428999999999998</v>
          </cell>
          <cell r="F31">
            <v>21.428999999999998</v>
          </cell>
        </row>
        <row r="32">
          <cell r="A32" t="str">
            <v>266  Колбаса Филейбургская с сочным окороком, ВЕС, ТМ Баварушка  ПОКОМ</v>
          </cell>
          <cell r="D32">
            <v>25.738</v>
          </cell>
          <cell r="F32">
            <v>25.738</v>
          </cell>
        </row>
        <row r="33">
          <cell r="A33" t="str">
            <v>267  Колбаса Салями Филейбургская зернистая, оболочка фиброуз, ВЕС, ТМ Баварушка  ПОКОМ</v>
          </cell>
          <cell r="D33">
            <v>17.408999999999999</v>
          </cell>
          <cell r="F33">
            <v>17.408999999999999</v>
          </cell>
        </row>
        <row r="34">
          <cell r="A34" t="str">
            <v>271  Колбаса Сервелат Левантский ТМ Особый Рецепт, ВЕС. ПОКОМ</v>
          </cell>
          <cell r="D34">
            <v>1.43</v>
          </cell>
          <cell r="F34">
            <v>1.43</v>
          </cell>
        </row>
        <row r="35">
          <cell r="A35" t="str">
            <v>273  Сосиски Сочинки с сочной грудинкой, МГС 0.4кг,   ПОКОМ</v>
          </cell>
          <cell r="D35">
            <v>5.6</v>
          </cell>
          <cell r="F35">
            <v>14</v>
          </cell>
        </row>
        <row r="36">
          <cell r="A36" t="str">
            <v>297  Колбаса Мясорубская с рубленой грудинкой ВЕС ТМ Стародворье  ПОКОМ</v>
          </cell>
          <cell r="D36">
            <v>20.353999999999999</v>
          </cell>
          <cell r="F36">
            <v>20.353999999999999</v>
          </cell>
        </row>
        <row r="37">
          <cell r="A37" t="str">
            <v>301  Сосиски Сочинки по-баварски с сыром,  0.4кг, ТМ Стародворье  ПОКОМ</v>
          </cell>
          <cell r="D37">
            <v>8</v>
          </cell>
          <cell r="F37">
            <v>20</v>
          </cell>
        </row>
        <row r="38">
          <cell r="A38" t="str">
            <v>302  Сосиски Сочинки по-баварски,  0.4кг, ТМ Стародворье  ПОКОМ</v>
          </cell>
          <cell r="D38">
            <v>2.8</v>
          </cell>
          <cell r="F38">
            <v>7</v>
          </cell>
        </row>
        <row r="39">
          <cell r="A39" t="str">
            <v>309  Сосиски Сочинки с сыром 0,4 кг ТМ Стародворье  ПОКОМ</v>
          </cell>
          <cell r="D39">
            <v>19.600000000000001</v>
          </cell>
          <cell r="F39">
            <v>49</v>
          </cell>
        </row>
        <row r="40">
          <cell r="A40" t="str">
            <v>312  Ветчина Филейская ТМ Вязанка ТС Столичная ВЕС  ПОКОМ</v>
          </cell>
          <cell r="D40">
            <v>1.3520000000000001</v>
          </cell>
          <cell r="F40">
            <v>1.3520000000000001</v>
          </cell>
        </row>
        <row r="41">
          <cell r="A41" t="str">
            <v>313 Колбаса вареная Молокуша ТМ Вязанка в оболочке полиамид. ВЕС  ПОКОМ</v>
          </cell>
          <cell r="D41">
            <v>5.36</v>
          </cell>
          <cell r="F41">
            <v>5.36</v>
          </cell>
        </row>
        <row r="42">
          <cell r="A42" t="str">
            <v>316 Колбаса варенокоиз мяса птицы Сервелат Пражский ТМ Зареченские ТС Зареченские  ПОКОМ</v>
          </cell>
          <cell r="D42">
            <v>16.079999999999998</v>
          </cell>
          <cell r="F42">
            <v>16.079999999999998</v>
          </cell>
        </row>
        <row r="43">
          <cell r="A43" t="str">
            <v>317 Колбаса Сервелат Рижский ТМ Зареченские ТС Зареченские  фиброуз в вакуумной у  ПОКОМ</v>
          </cell>
          <cell r="D43">
            <v>19.045000000000002</v>
          </cell>
          <cell r="F43">
            <v>19.045000000000002</v>
          </cell>
        </row>
        <row r="44">
          <cell r="A44" t="str">
            <v>318 Сосиски Датские ТМ Зареченские колбасы ТС Зареченские п полиамид в модифициров  ПОКОМ</v>
          </cell>
          <cell r="D44">
            <v>2.722</v>
          </cell>
          <cell r="F44">
            <v>2.722</v>
          </cell>
        </row>
        <row r="45">
          <cell r="A45" t="str">
            <v>320  Сосиски Сочинки с сочным окороком 0,4 кг ТМ Стародворье  ПОКОМ</v>
          </cell>
          <cell r="D45">
            <v>21.2</v>
          </cell>
          <cell r="F45">
            <v>53</v>
          </cell>
        </row>
        <row r="46">
          <cell r="A46" t="str">
            <v>321 Сосиски Сочинки по-баварски с сыром ТМ Стародворье в оболочке  ПОКОМ</v>
          </cell>
          <cell r="D46">
            <v>4.1840000000000002</v>
          </cell>
          <cell r="F46">
            <v>4.1840000000000002</v>
          </cell>
        </row>
        <row r="47">
          <cell r="A47" t="str">
            <v>322 Сосиски Сочинки с сыром ТМ Стародворье в оболочке  ПОКОМ</v>
          </cell>
          <cell r="D47">
            <v>21.06</v>
          </cell>
          <cell r="F47">
            <v>21.06</v>
          </cell>
        </row>
        <row r="48">
          <cell r="A48" t="str">
            <v>323 Колбаса варенокопченая Балыкбургская рубленая ТМ Баварушка срез 0,35 кг   ПОКОМ</v>
          </cell>
          <cell r="D48">
            <v>4.2</v>
          </cell>
          <cell r="F48">
            <v>12</v>
          </cell>
        </row>
        <row r="49">
          <cell r="A49" t="str">
            <v>352  Сардельки Сочинки с сыром 0,4 кг ТМ Стародворье   ПОКОМ</v>
          </cell>
          <cell r="D49">
            <v>12.4</v>
          </cell>
          <cell r="F49">
            <v>31</v>
          </cell>
        </row>
        <row r="50">
          <cell r="A50" t="str">
            <v>363 Сардельки Филейские Вязанка ТМ Вязанка в обол NDX  ПОКОМ</v>
          </cell>
          <cell r="D50">
            <v>7.1440000000000001</v>
          </cell>
          <cell r="F50">
            <v>7.1440000000000001</v>
          </cell>
        </row>
        <row r="51">
          <cell r="A51" t="str">
            <v>369 Колбаса Сливушка ТМ Вязанка в оболочке полиамид вес.  ПОКОМ</v>
          </cell>
          <cell r="D51">
            <v>2.87</v>
          </cell>
          <cell r="F51">
            <v>2.87</v>
          </cell>
        </row>
        <row r="52">
          <cell r="A52" t="str">
            <v>370 Ветчина Сливушка с индейкой ТМ Вязанка в оболочке полиамид.</v>
          </cell>
          <cell r="D52">
            <v>2.738</v>
          </cell>
          <cell r="F52">
            <v>2.738</v>
          </cell>
        </row>
        <row r="53">
          <cell r="A53" t="str">
            <v>371  Сосиски Сочинки Молочные 0,4 кг ТМ Стародворье  ПОКОМ</v>
          </cell>
          <cell r="D53">
            <v>19.600000000000001</v>
          </cell>
          <cell r="F53">
            <v>49</v>
          </cell>
        </row>
        <row r="54">
          <cell r="A54" t="str">
            <v>372  Сосиски Сочинки Сливочные 0,4 кг ТМ Стародворье  ПОКОМ</v>
          </cell>
          <cell r="D54">
            <v>12.4</v>
          </cell>
          <cell r="F54">
            <v>31</v>
          </cell>
        </row>
        <row r="55">
          <cell r="A55" t="str">
            <v>380 Колбаски Балыкбургские с сыром ТМ Баварушка вес  Поком</v>
          </cell>
          <cell r="D55">
            <v>7.4329999999999998</v>
          </cell>
          <cell r="F55">
            <v>7.4329999999999998</v>
          </cell>
        </row>
        <row r="56">
          <cell r="A56" t="str">
            <v>381  Сардельки Сочинки 0,4кг ТМ Стародворье  ПОКОМ</v>
          </cell>
          <cell r="D56">
            <v>12.8</v>
          </cell>
          <cell r="F56">
            <v>32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14.782</v>
          </cell>
          <cell r="F57">
            <v>14.782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28.706</v>
          </cell>
          <cell r="F58">
            <v>28.706</v>
          </cell>
        </row>
        <row r="59">
          <cell r="A59" t="str">
            <v>460  Сосиски Баварские ТМ Стародворье 0,35 кг ПОКОМ</v>
          </cell>
          <cell r="D59">
            <v>11.2</v>
          </cell>
          <cell r="F59">
            <v>32</v>
          </cell>
        </row>
        <row r="60">
          <cell r="A60" t="str">
            <v>470 Колбаса Любительская ТМ Вязанка в оболочке полиамид.Мясной продукт категории А.  Поком</v>
          </cell>
          <cell r="D60">
            <v>2.77</v>
          </cell>
          <cell r="F60">
            <v>2.77</v>
          </cell>
        </row>
        <row r="61">
          <cell r="A61" t="str">
            <v>Готовые чебупели с ветчиной и сыром Горячая штучка 0,3кг зам  ПОКОМ</v>
          </cell>
          <cell r="D61">
            <v>30.3</v>
          </cell>
          <cell r="F61">
            <v>101</v>
          </cell>
        </row>
        <row r="62">
          <cell r="A62" t="str">
            <v>Готовые чебупели сочные с мясом ТМ Горячая штучка  0,3кг зам  ПОКОМ</v>
          </cell>
          <cell r="D62">
            <v>39.299999999999997</v>
          </cell>
          <cell r="F62">
            <v>131</v>
          </cell>
        </row>
        <row r="63">
          <cell r="A63" t="str">
            <v>Готовые чебуреки с мясом ТМ Горячая штучка 0,09 кг флоу-пак ПОКОМ</v>
          </cell>
          <cell r="D63">
            <v>4.32</v>
          </cell>
          <cell r="F63">
            <v>48</v>
          </cell>
        </row>
        <row r="64">
          <cell r="A64" t="str">
            <v>Жар-ладушки с клубникой и вишней ТМ Зареченские ТС Зареченские продукты.  Поком</v>
          </cell>
          <cell r="D64">
            <v>3.7</v>
          </cell>
          <cell r="F64">
            <v>3.7</v>
          </cell>
        </row>
        <row r="65">
          <cell r="A65" t="str">
            <v>ЖАР-мени ТМ Зареченские ТС Зареченские продукты.   Поком</v>
          </cell>
          <cell r="D65">
            <v>5.5</v>
          </cell>
          <cell r="F65">
            <v>5.5</v>
          </cell>
        </row>
        <row r="66">
          <cell r="A66" t="str">
            <v>Мини-сосиски в тесте "Фрайпики" 3,7кг ВЕС, ТМ Зареченские  ПОКОМ</v>
          </cell>
          <cell r="D66">
            <v>7.4</v>
          </cell>
          <cell r="F66">
            <v>7.4</v>
          </cell>
        </row>
        <row r="67">
          <cell r="A67" t="str">
            <v>Мини-сосиски в тесте Фрайпики 1,8кг ВЕС ТМ Зареченские  Поком</v>
          </cell>
          <cell r="D67">
            <v>21.6</v>
          </cell>
          <cell r="F67">
            <v>21.6</v>
          </cell>
        </row>
        <row r="68">
          <cell r="A68" t="str">
            <v>Наггетсы Нагетосы Сочная курочка ТМ Горячая штучка 0,25 кг зам  ПОКОМ</v>
          </cell>
          <cell r="D68">
            <v>26</v>
          </cell>
          <cell r="F68">
            <v>104</v>
          </cell>
        </row>
        <row r="69">
          <cell r="A69" t="str">
            <v>Наггетсы с индейкой 0,25кг ТМ Вязанка ТС Няняггетсы Сливушки НД2 замор.  ПОКОМ</v>
          </cell>
          <cell r="D69">
            <v>9</v>
          </cell>
          <cell r="F69">
            <v>36</v>
          </cell>
        </row>
        <row r="70">
          <cell r="A70" t="str">
            <v>Наггетсы с куриным филе и сыром ТМ Вязанка ТС Из печи Сливушки 0,25 кг.  Поком</v>
          </cell>
          <cell r="D70">
            <v>6</v>
          </cell>
          <cell r="F70">
            <v>24</v>
          </cell>
        </row>
        <row r="71">
          <cell r="A71" t="str">
            <v>Наггетсы Хрустящие ТМ Зареченские ТС Зареченские продукты. Поком</v>
          </cell>
          <cell r="D71">
            <v>54</v>
          </cell>
          <cell r="F71">
            <v>54</v>
          </cell>
        </row>
        <row r="72">
          <cell r="A72" t="str">
            <v>Пельмени Grandmeni со сливочным маслом Горячая штучка 0,75 кг ПОКОМ</v>
          </cell>
          <cell r="D72">
            <v>30</v>
          </cell>
          <cell r="F72">
            <v>40</v>
          </cell>
        </row>
        <row r="73">
          <cell r="A73" t="str">
            <v>Пельмени Бигбули с мясом, Горячая штучка 0,9кг  ПОКОМ</v>
          </cell>
          <cell r="D73">
            <v>45</v>
          </cell>
          <cell r="F73">
            <v>50</v>
          </cell>
        </row>
        <row r="74">
          <cell r="A74" t="str">
            <v>Пельмени Бульмени с говядиной и свининой Горячая шт. 0,9 кг  ПОКОМ</v>
          </cell>
          <cell r="D74">
            <v>86.4</v>
          </cell>
          <cell r="F74">
            <v>96</v>
          </cell>
        </row>
        <row r="75">
          <cell r="A75" t="str">
            <v>Пельмени Бульмени с говядиной и свининой Наваристые Горячая штучка ВЕС  ПОКОМ</v>
          </cell>
          <cell r="D75">
            <v>90</v>
          </cell>
          <cell r="F75">
            <v>90</v>
          </cell>
        </row>
        <row r="76">
          <cell r="A76" t="str">
            <v>Пельмени Бульмени со сливочным маслом Горячая штучка 0,9 кг  ПОКОМ</v>
          </cell>
          <cell r="D76">
            <v>132.30000000000001</v>
          </cell>
          <cell r="F76">
            <v>147</v>
          </cell>
        </row>
        <row r="77">
          <cell r="A77" t="str">
            <v>Пельмени Мясорубские ТМ Стародворье фоу-пак равиоли 0,7 кг.  Поком</v>
          </cell>
          <cell r="D77">
            <v>31.5</v>
          </cell>
          <cell r="F77">
            <v>45</v>
          </cell>
        </row>
        <row r="78">
          <cell r="A78" t="str">
            <v>Пельмени Отборные с говядиной 0,9 кг НОВА ТМ Стародворье ТС Медвежье ушко  ПОКОМ</v>
          </cell>
          <cell r="D78">
            <v>14.4</v>
          </cell>
          <cell r="F78">
            <v>16</v>
          </cell>
        </row>
        <row r="79">
          <cell r="A79" t="str">
            <v>Пельмени С говядиной и свининой, ВЕС, ТМ Славница сфера пуговки  ПОКОМ</v>
          </cell>
          <cell r="D79">
            <v>55</v>
          </cell>
          <cell r="F79">
            <v>55</v>
          </cell>
        </row>
        <row r="80">
          <cell r="A80" t="str">
            <v>Пельмени Со свининой и говядиной ТМ Особый рецепт Любимая ложка 1,0 кг  ПОКОМ</v>
          </cell>
          <cell r="D80">
            <v>10</v>
          </cell>
          <cell r="F80">
            <v>10</v>
          </cell>
        </row>
        <row r="81">
          <cell r="A81" t="str">
            <v>Пельмени Сочные стародв. сфера 0,43кг  Поком</v>
          </cell>
          <cell r="D81">
            <v>3.44</v>
          </cell>
          <cell r="F81">
            <v>8</v>
          </cell>
        </row>
        <row r="82">
          <cell r="A82" t="str">
            <v>Фрай-пицца с ветчиной и грибами ТМ Зареченские ТС Зареченские продукты.  Поком</v>
          </cell>
          <cell r="D82">
            <v>9</v>
          </cell>
          <cell r="F82">
            <v>9</v>
          </cell>
        </row>
        <row r="83">
          <cell r="A83" t="str">
            <v>Хотстеры ТМ Горячая штучка ТС Хотстеры 0,25 кг зам  ПОКОМ</v>
          </cell>
          <cell r="D83">
            <v>26.25</v>
          </cell>
          <cell r="F83">
            <v>105</v>
          </cell>
        </row>
        <row r="84">
          <cell r="A84" t="str">
            <v>Хрустящие крылышки ТМ Зареченские ТС Зареченские продукты.   Поком</v>
          </cell>
          <cell r="D84">
            <v>7.2</v>
          </cell>
          <cell r="F84">
            <v>7.2</v>
          </cell>
        </row>
        <row r="85">
          <cell r="A85" t="str">
            <v>Чебупицца курочка по-итальянски Горячая штучка 0,25 кг зам  ПОКОМ</v>
          </cell>
          <cell r="D85">
            <v>24.25</v>
          </cell>
          <cell r="F85">
            <v>97</v>
          </cell>
        </row>
        <row r="86">
          <cell r="A86" t="str">
            <v>Чебупицца Пепперони ТМ Горячая штучка ТС Чебупицца 0.25кг зам  ПОКОМ</v>
          </cell>
          <cell r="D86">
            <v>18.5</v>
          </cell>
          <cell r="F86">
            <v>74</v>
          </cell>
        </row>
        <row r="87">
          <cell r="A87" t="str">
            <v>Чебуреки Мясные вес 2,7 кг ТМ Зареченские ТС Зареченские продукты   Поком</v>
          </cell>
          <cell r="D87">
            <v>8.1</v>
          </cell>
          <cell r="F87">
            <v>8.1</v>
          </cell>
        </row>
        <row r="88">
          <cell r="A88" t="str">
            <v>Чебуреки сочные ТМ Зареченские ТС Зареченские продукты.  Поком</v>
          </cell>
          <cell r="D88">
            <v>35</v>
          </cell>
          <cell r="F88">
            <v>35</v>
          </cell>
        </row>
      </sheetData>
      <sheetData sheetId="3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Новохацкий Сергей Иванович</v>
          </cell>
          <cell r="D2">
            <v>3399.9180000000001</v>
          </cell>
          <cell r="F2">
            <v>5356.7879999999996</v>
          </cell>
        </row>
        <row r="3">
          <cell r="A3" t="str">
            <v>016  Сосиски Вязанка Молочные, Вязанка вискофан  ВЕС.ПОКОМ</v>
          </cell>
          <cell r="D3">
            <v>66.41</v>
          </cell>
          <cell r="F3">
            <v>66.41</v>
          </cell>
        </row>
        <row r="4">
          <cell r="A4" t="str">
            <v>017  Сосиски Вязанка Сливочные, Вязанка амицел ВЕС.ПОКОМ</v>
          </cell>
          <cell r="D4">
            <v>75.715999999999994</v>
          </cell>
          <cell r="F4">
            <v>75.715999999999994</v>
          </cell>
        </row>
        <row r="5">
          <cell r="A5" t="str">
            <v>018  Сосиски Рубленые, Вязанка вискофан  ВЕС.ПОКОМ</v>
          </cell>
          <cell r="D5">
            <v>2.81</v>
          </cell>
          <cell r="F5">
            <v>2.81</v>
          </cell>
        </row>
        <row r="6">
          <cell r="A6" t="str">
            <v>032  Сосиски Вязанка Сливочные, Вязанка амицел МГС, 0.45кг, ПОКОМ</v>
          </cell>
          <cell r="D6">
            <v>47.7</v>
          </cell>
          <cell r="F6">
            <v>106</v>
          </cell>
        </row>
        <row r="7">
          <cell r="A7" t="str">
            <v>058  Колбаса Докторская Особая ТМ Особый рецепт,  0,5кг, ПОКОМ</v>
          </cell>
          <cell r="D7">
            <v>6</v>
          </cell>
          <cell r="F7">
            <v>12</v>
          </cell>
        </row>
        <row r="8">
          <cell r="A8" t="str">
            <v>083  Колбаса Швейцарская 0,17 кг., ШТ., сырокопченая   ПОКОМ</v>
          </cell>
          <cell r="D8">
            <v>0.34</v>
          </cell>
          <cell r="F8">
            <v>2</v>
          </cell>
        </row>
        <row r="9">
          <cell r="A9" t="str">
            <v>103  Сосиски Классические, 0.42кг,ядрена копотьПОКОМ</v>
          </cell>
          <cell r="D9">
            <v>10.08</v>
          </cell>
          <cell r="F9">
            <v>24</v>
          </cell>
        </row>
        <row r="10">
          <cell r="A10" t="str">
            <v>118  Колбаса Сервелат Филейбургский с филе сочного окорока, в/у 0,35 кг срез, БАВАРУШКА ПОКОМ</v>
          </cell>
          <cell r="D10">
            <v>2.4500000000000002</v>
          </cell>
          <cell r="F10">
            <v>7</v>
          </cell>
        </row>
        <row r="11">
          <cell r="A11" t="str">
            <v>200  Ветчина Дугушка ТМ Стародворье, вектор в/у    ПОКОМ</v>
          </cell>
          <cell r="D11">
            <v>14.972</v>
          </cell>
          <cell r="F11">
            <v>14.972</v>
          </cell>
        </row>
        <row r="12">
          <cell r="A12" t="str">
            <v>201  Ветчина Нежная ТМ Особый рецепт, (2,5кг), ПОКОМ</v>
          </cell>
          <cell r="D12">
            <v>110.78100000000001</v>
          </cell>
          <cell r="F12">
            <v>110.78100000000001</v>
          </cell>
        </row>
        <row r="13">
          <cell r="A13" t="str">
            <v>219  Колбаса Докторская Особая ТМ Особый рецепт, ВЕС  ПОКОМ</v>
          </cell>
          <cell r="D13">
            <v>205.874</v>
          </cell>
          <cell r="F13">
            <v>205.874</v>
          </cell>
        </row>
        <row r="14">
          <cell r="A14" t="str">
            <v>230  Колбаса Молочная Особая ТМ Особый рецепт, п/а, ВЕС. ПОКОМ</v>
          </cell>
          <cell r="D14">
            <v>138.465</v>
          </cell>
          <cell r="F14">
            <v>138.465</v>
          </cell>
        </row>
        <row r="15">
          <cell r="A15" t="str">
            <v>235  Колбаса Особая ТМ Особый рецепт, ВЕС, ТМ Стародворье ПОКОМ</v>
          </cell>
          <cell r="D15">
            <v>36.747999999999998</v>
          </cell>
          <cell r="F15">
            <v>36.747999999999998</v>
          </cell>
        </row>
        <row r="16">
          <cell r="A16" t="str">
            <v>236  Колбаса Рубленая ЗАПЕЧ. Дугушка ТМ Стародворье, вектор, в/к    ПОКОМ</v>
          </cell>
          <cell r="D16">
            <v>19.420000000000002</v>
          </cell>
          <cell r="F16">
            <v>19.420000000000002</v>
          </cell>
        </row>
        <row r="17">
          <cell r="A17" t="str">
            <v>242  Колбаса Сервелат ЗАПЕЧ.Дугушка ТМ Стародворье, вектор, в/к     ПОКОМ</v>
          </cell>
          <cell r="D17">
            <v>12.311999999999999</v>
          </cell>
          <cell r="F17">
            <v>12.311999999999999</v>
          </cell>
        </row>
        <row r="18">
          <cell r="A18" t="str">
            <v>243  Колбаса Сервелат Зернистый, ВЕС.  ПОКОМ</v>
          </cell>
          <cell r="D18">
            <v>16.094999999999999</v>
          </cell>
          <cell r="F18">
            <v>16.094999999999999</v>
          </cell>
        </row>
        <row r="19">
          <cell r="A19" t="str">
            <v>247  Сардельки Нежные, ВЕС.  ПОКОМ</v>
          </cell>
          <cell r="D19">
            <v>20.282</v>
          </cell>
          <cell r="F19">
            <v>20.282</v>
          </cell>
        </row>
        <row r="20">
          <cell r="A20" t="str">
            <v>248  Сардельки Сочные ТМ Особый рецепт,   ПОКОМ</v>
          </cell>
          <cell r="D20">
            <v>26.748999999999999</v>
          </cell>
          <cell r="F20">
            <v>26.748999999999999</v>
          </cell>
        </row>
        <row r="21">
          <cell r="A21" t="str">
            <v>250  Сардельки стародворские с говядиной в обол. NDX, ВЕС. ПОКОМ</v>
          </cell>
          <cell r="D21">
            <v>6.6289999999999996</v>
          </cell>
          <cell r="F21">
            <v>6.6289999999999996</v>
          </cell>
        </row>
        <row r="22">
          <cell r="A22" t="str">
            <v>255  Сосиски Молочные для завтрака ТМ Особый рецепт, п/а МГС, ВЕС, ТМ Стародворье  ПОКОМ</v>
          </cell>
          <cell r="D22">
            <v>27.54</v>
          </cell>
          <cell r="F22">
            <v>27.54</v>
          </cell>
        </row>
        <row r="23">
          <cell r="A23" t="str">
            <v>257  Сосиски Молочные оригинальные ТМ Особый рецепт, ВЕС.   ПОКОМ</v>
          </cell>
          <cell r="D23">
            <v>8.2650000000000006</v>
          </cell>
          <cell r="F23">
            <v>8.2650000000000006</v>
          </cell>
        </row>
        <row r="24">
          <cell r="A24" t="str">
            <v>259  Сосиски Сливочные Дугушка, ВЕС.   ПОКОМ</v>
          </cell>
          <cell r="D24">
            <v>8.7579999999999991</v>
          </cell>
          <cell r="F24">
            <v>8.7579999999999991</v>
          </cell>
        </row>
        <row r="25">
          <cell r="A25" t="str">
            <v>265  Колбаса Балыкбургская, ВЕС, ТМ Баварушка  ПОКОМ</v>
          </cell>
          <cell r="D25">
            <v>31.513000000000002</v>
          </cell>
          <cell r="F25">
            <v>31.513000000000002</v>
          </cell>
        </row>
        <row r="26">
          <cell r="A26" t="str">
            <v>266  Колбаса Филейбургская с сочным окороком, ВЕС, ТМ Баварушка  ПОКОМ</v>
          </cell>
          <cell r="D26">
            <v>18.039000000000001</v>
          </cell>
          <cell r="F26">
            <v>18.039000000000001</v>
          </cell>
        </row>
        <row r="27">
          <cell r="A27" t="str">
            <v>267  Колбаса Салями Филейбургская зернистая, оболочка фиброуз, ВЕС, ТМ Баварушка  ПОКОМ</v>
          </cell>
          <cell r="D27">
            <v>16.641999999999999</v>
          </cell>
          <cell r="F27">
            <v>16.641999999999999</v>
          </cell>
        </row>
        <row r="28">
          <cell r="A28" t="str">
            <v>271  Колбаса Сервелат Левантский ТМ Особый Рецепт, ВЕС. ПОКОМ</v>
          </cell>
          <cell r="D28">
            <v>0.72199999999999998</v>
          </cell>
          <cell r="F28">
            <v>0.72199999999999998</v>
          </cell>
        </row>
        <row r="29">
          <cell r="A29" t="str">
            <v>273  Сосиски Сочинки с сочной грудинкой, МГС 0.4кг,   ПОКОМ</v>
          </cell>
          <cell r="D29">
            <v>21.6</v>
          </cell>
          <cell r="F29">
            <v>54</v>
          </cell>
        </row>
        <row r="30">
          <cell r="A30" t="str">
            <v>297  Колбаса Мясорубская с рубленой грудинкой ВЕС ТМ Стародворье  ПОКОМ</v>
          </cell>
          <cell r="D30">
            <v>16.492999999999999</v>
          </cell>
          <cell r="F30">
            <v>16.492999999999999</v>
          </cell>
        </row>
        <row r="31">
          <cell r="A31" t="str">
            <v>301  Сосиски Сочинки по-баварски с сыром,  0.4кг, ТМ Стародворье  ПОКОМ</v>
          </cell>
          <cell r="D31">
            <v>8.4</v>
          </cell>
          <cell r="F31">
            <v>21</v>
          </cell>
        </row>
        <row r="32">
          <cell r="A32" t="str">
            <v>302  Сосиски Сочинки по-баварски,  0.4кг, ТМ Стародворье  ПОКОМ</v>
          </cell>
          <cell r="D32">
            <v>31.2</v>
          </cell>
          <cell r="F32">
            <v>78</v>
          </cell>
        </row>
        <row r="33">
          <cell r="A33" t="str">
            <v>309  Сосиски Сочинки с сыром 0,4 кг ТМ Стародворье  ПОКОМ</v>
          </cell>
          <cell r="D33">
            <v>96</v>
          </cell>
          <cell r="F33">
            <v>240</v>
          </cell>
        </row>
        <row r="34">
          <cell r="A34" t="str">
            <v>313 Колбаса вареная Молокуша ТМ Вязанка в оболочке полиамид. ВЕС  ПОКОМ</v>
          </cell>
          <cell r="D34">
            <v>16.32</v>
          </cell>
          <cell r="F34">
            <v>16.32</v>
          </cell>
        </row>
        <row r="35">
          <cell r="A35" t="str">
            <v>316 Колбаса варенокоиз мяса птицы Сервелат Пражский ТМ Зареченские ТС Зареченские  ПОКОМ</v>
          </cell>
          <cell r="D35">
            <v>1.472</v>
          </cell>
          <cell r="F35">
            <v>1.472</v>
          </cell>
        </row>
        <row r="36">
          <cell r="A36" t="str">
            <v>317 Колбаса Сервелат Рижский ТМ Зареченские ТС Зареченские  фиброуз в вакуумной у  ПОКОМ</v>
          </cell>
          <cell r="D36">
            <v>5.1539999999999999</v>
          </cell>
          <cell r="F36">
            <v>5.1539999999999999</v>
          </cell>
        </row>
        <row r="37">
          <cell r="A37" t="str">
            <v>318 Сосиски Датские ТМ Зареченские колбасы ТС Зареченские п полиамид в модифициров  ПОКОМ</v>
          </cell>
          <cell r="D37">
            <v>15</v>
          </cell>
          <cell r="F37">
            <v>15</v>
          </cell>
        </row>
        <row r="38">
          <cell r="A38" t="str">
            <v>320  Сосиски Сочинки с сочным окороком 0,4 кг ТМ Стародворье  ПОКОМ</v>
          </cell>
          <cell r="D38">
            <v>60.8</v>
          </cell>
          <cell r="F38">
            <v>152</v>
          </cell>
        </row>
        <row r="39">
          <cell r="A39" t="str">
            <v>321 Сосиски Сочинки по-баварски с сыром ТМ Стародворье в оболочке  ПОКОМ</v>
          </cell>
          <cell r="D39">
            <v>1.044</v>
          </cell>
          <cell r="F39">
            <v>1.044</v>
          </cell>
        </row>
        <row r="40">
          <cell r="A40" t="str">
            <v>322 Сосиски Сочинки с сыром ТМ Стародворье в оболочке  ПОКОМ</v>
          </cell>
          <cell r="D40">
            <v>5.3719999999999999</v>
          </cell>
          <cell r="F40">
            <v>5.3719999999999999</v>
          </cell>
        </row>
        <row r="41">
          <cell r="A41" t="str">
            <v>323 Колбаса варенокопченая Балыкбургская рубленая ТМ Баварушка срез 0,35 кг   ПОКОМ</v>
          </cell>
          <cell r="D41">
            <v>2.1</v>
          </cell>
          <cell r="F41">
            <v>6</v>
          </cell>
        </row>
        <row r="42">
          <cell r="A42" t="str">
            <v>352  Сардельки Сочинки с сыром 0,4 кг ТМ Стародворье   ПОКОМ</v>
          </cell>
          <cell r="D42">
            <v>17.600000000000001</v>
          </cell>
          <cell r="F42">
            <v>44</v>
          </cell>
        </row>
        <row r="43">
          <cell r="A43" t="str">
            <v>363 Сардельки Филейские Вязанка ТМ Вязанка в обол NDX  ПОКОМ</v>
          </cell>
          <cell r="D43">
            <v>33.298000000000002</v>
          </cell>
          <cell r="F43">
            <v>33.298000000000002</v>
          </cell>
        </row>
        <row r="44">
          <cell r="A44" t="str">
            <v>369 Колбаса Сливушка ТМ Вязанка в оболочке полиамид вес.  ПОКОМ</v>
          </cell>
          <cell r="D44">
            <v>4.2939999999999996</v>
          </cell>
          <cell r="F44">
            <v>4.2939999999999996</v>
          </cell>
        </row>
        <row r="45">
          <cell r="A45" t="str">
            <v>371  Сосиски Сочинки Молочные 0,4 кг ТМ Стародворье  ПОКОМ</v>
          </cell>
          <cell r="D45">
            <v>68.400000000000006</v>
          </cell>
          <cell r="F45">
            <v>171</v>
          </cell>
        </row>
        <row r="46">
          <cell r="A46" t="str">
            <v>372  Сосиски Сочинки Сливочные 0,4 кг ТМ Стародворье  ПОКОМ</v>
          </cell>
          <cell r="D46">
            <v>28.8</v>
          </cell>
          <cell r="F46">
            <v>72</v>
          </cell>
        </row>
        <row r="47">
          <cell r="A47" t="str">
            <v>380 Колбаски Балыкбургские с сыром ТМ Баварушка вес  Поком</v>
          </cell>
          <cell r="D47">
            <v>9.5000000000000001E-2</v>
          </cell>
          <cell r="F47">
            <v>9.5000000000000001E-2</v>
          </cell>
        </row>
        <row r="48">
          <cell r="A48" t="str">
            <v>381  Сардельки Сочинки 0,4кг ТМ Стародворье  ПОКОМ</v>
          </cell>
          <cell r="D48">
            <v>35.200000000000003</v>
          </cell>
          <cell r="F48">
            <v>88</v>
          </cell>
        </row>
        <row r="49">
          <cell r="A49" t="str">
            <v>383 Колбаса Сочинка по-европейски с сочной грудиной ТМ Стародворье в оболочке фиброуз в ва  Поком</v>
          </cell>
          <cell r="D49">
            <v>5.742</v>
          </cell>
          <cell r="F49">
            <v>5.742</v>
          </cell>
        </row>
        <row r="50">
          <cell r="A50" t="str">
            <v>384  Колбаса Сочинка по-фински с сочным окороком ТМ Стародворье в оболочке фиброуз в ва  Поком</v>
          </cell>
          <cell r="D50">
            <v>12.362</v>
          </cell>
          <cell r="F50">
            <v>12.362</v>
          </cell>
        </row>
        <row r="51">
          <cell r="A51" t="str">
            <v>460  Сосиски Баварские ТМ Стародворье 0,35 кг ПОКОМ</v>
          </cell>
          <cell r="D51">
            <v>6.3</v>
          </cell>
          <cell r="F51">
            <v>18</v>
          </cell>
        </row>
        <row r="52">
          <cell r="A52" t="str">
            <v>Готовые чебупели с ветчиной и сыром Горячая штучка 0,3кг зам  ПОКОМ</v>
          </cell>
          <cell r="D52">
            <v>85.2</v>
          </cell>
          <cell r="F52">
            <v>284</v>
          </cell>
        </row>
        <row r="53">
          <cell r="A53" t="str">
            <v>Готовые чебупели сочные с мясом ТМ Горячая штучка  0,3кг зам  ПОКОМ</v>
          </cell>
          <cell r="D53">
            <v>93</v>
          </cell>
          <cell r="F53">
            <v>310</v>
          </cell>
        </row>
        <row r="54">
          <cell r="A54" t="str">
            <v>Жар-ладушки с клубникой и вишней ТМ Зареченские ТС Зареченские продукты.  Поком</v>
          </cell>
          <cell r="D54">
            <v>7.4</v>
          </cell>
          <cell r="F54">
            <v>7.4</v>
          </cell>
        </row>
        <row r="55">
          <cell r="A55" t="str">
            <v>ЖАР-мени ТМ Зареченские ТС Зареченские продукты.   Поком</v>
          </cell>
          <cell r="D55">
            <v>66</v>
          </cell>
          <cell r="F55">
            <v>66</v>
          </cell>
        </row>
        <row r="56">
          <cell r="A56" t="str">
            <v>Мини-сосиски в тесте "Фрайпики" 3,7кг ВЕС, ТМ Зареченские  ПОКОМ</v>
          </cell>
          <cell r="D56">
            <v>37</v>
          </cell>
          <cell r="F56">
            <v>37</v>
          </cell>
        </row>
        <row r="57">
          <cell r="A57" t="str">
            <v>Мини-сосиски в тесте Фрайпики 1,8кг ВЕС ТМ Зареченские  Поком</v>
          </cell>
          <cell r="D57">
            <v>27</v>
          </cell>
          <cell r="F57">
            <v>27</v>
          </cell>
        </row>
        <row r="58">
          <cell r="A58" t="str">
            <v>Наггетсы Нагетосы Сочная курочка ТМ Горячая штучка 0,25 кг зам  ПОКОМ</v>
          </cell>
          <cell r="D58">
            <v>59</v>
          </cell>
          <cell r="F58">
            <v>236</v>
          </cell>
        </row>
        <row r="59">
          <cell r="A59" t="str">
            <v>Наггетсы с индейкой 0,25кг ТМ Вязанка ТС Няняггетсы Сливушки НД2 замор.  ПОКОМ</v>
          </cell>
          <cell r="D59">
            <v>39.25</v>
          </cell>
          <cell r="F59">
            <v>157</v>
          </cell>
        </row>
        <row r="60">
          <cell r="A60" t="str">
            <v>Наггетсы Хрустящие ТМ Зареченские ТС Зареченские продукты. Поком</v>
          </cell>
          <cell r="D60">
            <v>84</v>
          </cell>
          <cell r="F60">
            <v>84</v>
          </cell>
        </row>
        <row r="61">
          <cell r="A61" t="str">
            <v>Пельмени Grandmeni со сливочным маслом Горячая штучка 0,75 кг ПОКОМ</v>
          </cell>
          <cell r="D61">
            <v>80.25</v>
          </cell>
          <cell r="F61">
            <v>107</v>
          </cell>
        </row>
        <row r="62">
          <cell r="A62" t="str">
            <v>Пельмени Бигбули с мясом, Горячая штучка 0,9кг  ПОКОМ</v>
          </cell>
          <cell r="D62">
            <v>88.2</v>
          </cell>
          <cell r="F62">
            <v>98</v>
          </cell>
        </row>
        <row r="63">
          <cell r="A63" t="str">
            <v>Пельмени Бульмени с говядиной и свининой Горячая шт. 0,9 кг  ПОКОМ</v>
          </cell>
          <cell r="D63">
            <v>149.4</v>
          </cell>
          <cell r="F63">
            <v>166</v>
          </cell>
        </row>
        <row r="64">
          <cell r="A64" t="str">
            <v>Пельмени Бульмени с говядиной и свининой Горячая штучка 0,43  ПОКОМ</v>
          </cell>
          <cell r="D64">
            <v>3.44</v>
          </cell>
          <cell r="F64">
            <v>8</v>
          </cell>
        </row>
        <row r="65">
          <cell r="A65" t="str">
            <v>Пельмени Бульмени с говядиной и свининой Наваристые Горячая штучка ВЕС  ПОКОМ</v>
          </cell>
          <cell r="D65">
            <v>325</v>
          </cell>
          <cell r="F65">
            <v>325</v>
          </cell>
        </row>
        <row r="66">
          <cell r="A66" t="str">
            <v>Пельмени Бульмени со сливочным маслом Горячая штучка 0,9 кг  ПОКОМ</v>
          </cell>
          <cell r="D66">
            <v>290.7</v>
          </cell>
          <cell r="F66">
            <v>323</v>
          </cell>
        </row>
        <row r="67">
          <cell r="A67" t="str">
            <v>Пельмени Бульмени со сливочным маслом ТМ Горячая шт. 0,43 кг  ПОКОМ</v>
          </cell>
          <cell r="D67">
            <v>12.47</v>
          </cell>
          <cell r="F67">
            <v>29</v>
          </cell>
        </row>
        <row r="68">
          <cell r="A68" t="str">
            <v>Пельмени Отборные с говядиной 0,9 кг НОВА ТМ Стародворье ТС Медвежье ушко  ПОКОМ</v>
          </cell>
          <cell r="D68">
            <v>36</v>
          </cell>
          <cell r="F68">
            <v>40</v>
          </cell>
        </row>
        <row r="69">
          <cell r="A69" t="str">
            <v>Пельмени С говядиной и свининой, ВЕС, ТМ Славница сфера пуговки  ПОКОМ</v>
          </cell>
          <cell r="D69">
            <v>210</v>
          </cell>
          <cell r="F69">
            <v>210</v>
          </cell>
        </row>
        <row r="70">
          <cell r="A70" t="str">
            <v>Пельмени Со свининой и говядиной ТМ Особый рецепт Любимая ложка 1,0 кг  ПОКОМ</v>
          </cell>
          <cell r="D70">
            <v>45</v>
          </cell>
          <cell r="F70">
            <v>45</v>
          </cell>
        </row>
        <row r="71">
          <cell r="A71" t="str">
            <v>Фрай-пицца с ветчиной и грибами ТМ Зареченские ТС Зареченские продукты.  Поком</v>
          </cell>
          <cell r="D71">
            <v>6</v>
          </cell>
          <cell r="F71">
            <v>6</v>
          </cell>
        </row>
        <row r="72">
          <cell r="A72" t="str">
            <v>Хотстеры ТМ Горячая штучка ТС Хотстеры 0,25 кг зам  ПОКОМ</v>
          </cell>
          <cell r="D72">
            <v>41</v>
          </cell>
          <cell r="F72">
            <v>164</v>
          </cell>
        </row>
        <row r="73">
          <cell r="A73" t="str">
            <v>Чебупицца курочка по-итальянски Горячая штучка 0,25 кг зам  ПОКОМ</v>
          </cell>
          <cell r="D73">
            <v>64.5</v>
          </cell>
          <cell r="F73">
            <v>258</v>
          </cell>
        </row>
        <row r="74">
          <cell r="A74" t="str">
            <v>Чебупицца Пепперони ТМ Горячая штучка ТС Чебупицца 0.25кг зам  ПОКОМ</v>
          </cell>
          <cell r="D74">
            <v>55.75</v>
          </cell>
          <cell r="F74">
            <v>223</v>
          </cell>
        </row>
        <row r="75">
          <cell r="A75" t="str">
            <v>Чебуреки сочные ТМ Зареченские ТС Зареченские продукты.  Поком</v>
          </cell>
          <cell r="D75">
            <v>70</v>
          </cell>
          <cell r="F75">
            <v>70</v>
          </cell>
        </row>
      </sheetData>
      <sheetData sheetId="4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Сидун Александр Витальевич</v>
          </cell>
          <cell r="D2">
            <v>3710.0682000000002</v>
          </cell>
          <cell r="F2">
            <v>4710.3649999999998</v>
          </cell>
        </row>
        <row r="3">
          <cell r="A3" t="str">
            <v>016  Сосиски Вязанка Молочные, Вязанка вискофан  ВЕС.ПОКОМ</v>
          </cell>
          <cell r="D3">
            <v>22.623999999999999</v>
          </cell>
          <cell r="F3">
            <v>22.623999999999999</v>
          </cell>
        </row>
        <row r="4">
          <cell r="A4" t="str">
            <v>017  Сосиски Вязанка Сливочные, Вязанка амицел ВЕС.ПОКОМ</v>
          </cell>
          <cell r="D4">
            <v>25.463999999999999</v>
          </cell>
          <cell r="F4">
            <v>25.463999999999999</v>
          </cell>
        </row>
        <row r="5">
          <cell r="A5" t="str">
            <v>018  Сосиски Рубленые, Вязанка вискофан  ВЕС.ПОКОМ</v>
          </cell>
          <cell r="D5">
            <v>15.276</v>
          </cell>
          <cell r="F5">
            <v>15.276</v>
          </cell>
        </row>
        <row r="6">
          <cell r="A6" t="str">
            <v>032  Сосиски Вязанка Сливочные, Вязанка амицел МГС, 0.45кг, ПОКОМ</v>
          </cell>
          <cell r="D6">
            <v>11.7</v>
          </cell>
          <cell r="F6">
            <v>26</v>
          </cell>
        </row>
        <row r="7">
          <cell r="A7" t="str">
            <v>103  Сосиски Классические, 0.42кг,ядрена копотьПОКОМ</v>
          </cell>
          <cell r="D7">
            <v>2.52</v>
          </cell>
          <cell r="F7">
            <v>6</v>
          </cell>
        </row>
        <row r="8">
          <cell r="A8" t="str">
            <v>108  Сосиски С сыром,  0.42кг,ядрена копоть ПОКОМ</v>
          </cell>
          <cell r="D8">
            <v>-0.42</v>
          </cell>
          <cell r="F8">
            <v>-1</v>
          </cell>
        </row>
        <row r="9">
          <cell r="A9" t="str">
            <v>117  Колбаса Сервелат Филейбургский с ароматными пряностями, в/у 0,35 кг срез, БАВАРУШКА ПОКОМ</v>
          </cell>
          <cell r="D9">
            <v>4.2</v>
          </cell>
          <cell r="F9">
            <v>12</v>
          </cell>
        </row>
        <row r="10">
          <cell r="A10" t="str">
            <v>118  Колбаса Сервелат Филейбургский с филе сочного окорока, в/у 0,35 кг срез, БАВАРУШКА ПОКОМ</v>
          </cell>
          <cell r="D10">
            <v>2.4500000000000002</v>
          </cell>
          <cell r="F10">
            <v>7</v>
          </cell>
        </row>
        <row r="11">
          <cell r="A11" t="str">
            <v>200  Ветчина Дугушка ТМ Стародворье, вектор в/у    ПОКОМ</v>
          </cell>
          <cell r="D11">
            <v>0.88600000000000001</v>
          </cell>
          <cell r="F11">
            <v>0.88600000000000001</v>
          </cell>
        </row>
        <row r="12">
          <cell r="A12" t="str">
            <v>201  Ветчина Нежная ТМ Особый рецепт, (2,5кг), ПОКОМ</v>
          </cell>
          <cell r="D12">
            <v>364.38799999999998</v>
          </cell>
          <cell r="F12">
            <v>364.38799999999998</v>
          </cell>
        </row>
        <row r="13">
          <cell r="A13" t="str">
            <v>217  Колбаса Докторская Дугушка, ВЕС, НЕ ГОСТ, ТМ Стародворье ПОКОМ</v>
          </cell>
          <cell r="D13">
            <v>0.86399999999999999</v>
          </cell>
          <cell r="F13">
            <v>0.86399999999999999</v>
          </cell>
        </row>
        <row r="14">
          <cell r="A14" t="str">
            <v>219  Колбаса Докторская Особая ТМ Особый рецепт, ВЕС  ПОКОМ</v>
          </cell>
          <cell r="D14">
            <v>452.48700000000002</v>
          </cell>
          <cell r="F14">
            <v>452.48700000000002</v>
          </cell>
        </row>
        <row r="15">
          <cell r="A15" t="str">
            <v>225  Колбаса Дугушка со шпиком, ВЕС, ТМ Стародворье   ПОКОМ</v>
          </cell>
          <cell r="D15">
            <v>6.2519999999999998</v>
          </cell>
          <cell r="F15">
            <v>6.2519999999999998</v>
          </cell>
        </row>
        <row r="16">
          <cell r="A16" t="str">
            <v>229  Колбаса Молочная Дугушка, в/у, ВЕС, ТМ Стародворье   ПОКОМ</v>
          </cell>
          <cell r="D16">
            <v>0.88</v>
          </cell>
          <cell r="F16">
            <v>0.88</v>
          </cell>
        </row>
        <row r="17">
          <cell r="A17" t="str">
            <v>230  Колбаса Молочная Особая ТМ Особый рецепт, п/а, ВЕС. ПОКОМ</v>
          </cell>
          <cell r="D17">
            <v>469.834</v>
          </cell>
          <cell r="F17">
            <v>469.834</v>
          </cell>
        </row>
        <row r="18">
          <cell r="A18" t="str">
            <v>235  Колбаса Особая ТМ Особый рецепт, ВЕС, ТМ Стародворье ПОКОМ</v>
          </cell>
          <cell r="D18">
            <v>330.15600000000001</v>
          </cell>
          <cell r="F18">
            <v>330.15600000000001</v>
          </cell>
        </row>
        <row r="19">
          <cell r="A19" t="str">
            <v>236  Колбаса Рубленая ЗАПЕЧ. Дугушка ТМ Стародворье, вектор, в/к    ПОКОМ</v>
          </cell>
          <cell r="D19">
            <v>0.88800000000000001</v>
          </cell>
          <cell r="F19">
            <v>0.88800000000000001</v>
          </cell>
        </row>
        <row r="20">
          <cell r="A20" t="str">
            <v>242  Колбаса Сервелат ЗАПЕЧ.Дугушка ТМ Стародворье, вектор, в/к     ПОКОМ</v>
          </cell>
          <cell r="D20">
            <v>0.08</v>
          </cell>
          <cell r="F20">
            <v>0.08</v>
          </cell>
        </row>
        <row r="21">
          <cell r="A21" t="str">
            <v>243  Колбаса Сервелат Зернистый, ВЕС.  ПОКОМ</v>
          </cell>
          <cell r="D21">
            <v>37.244</v>
          </cell>
          <cell r="F21">
            <v>37.244</v>
          </cell>
        </row>
        <row r="22">
          <cell r="A22" t="str">
            <v>244  Колбаса Сервелат Кремлевский, ВЕС. ПОКОМ</v>
          </cell>
          <cell r="D22">
            <v>5.0039999999999996</v>
          </cell>
          <cell r="F22">
            <v>5.0039999999999996</v>
          </cell>
        </row>
        <row r="23">
          <cell r="A23" t="str">
            <v>247  Сардельки Нежные, ВЕС.  ПОКОМ</v>
          </cell>
          <cell r="D23">
            <v>64.204999999999998</v>
          </cell>
          <cell r="F23">
            <v>64.204999999999998</v>
          </cell>
        </row>
        <row r="24">
          <cell r="A24" t="str">
            <v>248  Сардельки Сочные ТМ Особый рецепт,   ПОКОМ</v>
          </cell>
          <cell r="D24">
            <v>63.573999999999998</v>
          </cell>
          <cell r="F24">
            <v>63.573999999999998</v>
          </cell>
        </row>
        <row r="25">
          <cell r="A25" t="str">
            <v>250  Сардельки стародворские с говядиной в обол. NDX, ВЕС. ПОКОМ</v>
          </cell>
          <cell r="D25">
            <v>10.682</v>
          </cell>
          <cell r="F25">
            <v>10.682</v>
          </cell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D26">
            <v>1.3720000000000001</v>
          </cell>
          <cell r="F26">
            <v>1.3720000000000001</v>
          </cell>
        </row>
        <row r="27">
          <cell r="A27" t="str">
            <v>257  Сосиски Молочные оригинальные ТМ Особый рецепт, ВЕС.   ПОКОМ</v>
          </cell>
          <cell r="D27">
            <v>49.88</v>
          </cell>
          <cell r="F27">
            <v>49.88</v>
          </cell>
        </row>
        <row r="28">
          <cell r="A28" t="str">
            <v>259  Сосиски Сливочные Дугушка, ВЕС.   ПОКОМ</v>
          </cell>
          <cell r="D28">
            <v>-1.702</v>
          </cell>
          <cell r="F28">
            <v>-1.702</v>
          </cell>
        </row>
        <row r="29">
          <cell r="A29" t="str">
            <v>265  Колбаса Балыкбургская, ВЕС, ТМ Баварушка  ПОКОМ</v>
          </cell>
          <cell r="D29">
            <v>24.923999999999999</v>
          </cell>
          <cell r="F29">
            <v>24.923999999999999</v>
          </cell>
        </row>
        <row r="30">
          <cell r="A30" t="str">
            <v>266  Колбаса Филейбургская с сочным окороком, ВЕС, ТМ Баварушка  ПОКОМ</v>
          </cell>
          <cell r="D30">
            <v>32.530999999999999</v>
          </cell>
          <cell r="F30">
            <v>32.530999999999999</v>
          </cell>
        </row>
        <row r="31">
          <cell r="A31" t="str">
            <v>267  Колбаса Салями Филейбургская зернистая, оболочка фиброуз, ВЕС, ТМ Баварушка  ПОКОМ</v>
          </cell>
          <cell r="D31">
            <v>18.962</v>
          </cell>
          <cell r="F31">
            <v>18.962</v>
          </cell>
        </row>
        <row r="32">
          <cell r="A32" t="str">
            <v>273  Сосиски Сочинки с сочной грудинкой, МГС 0.4кг,   ПОКОМ</v>
          </cell>
          <cell r="D32">
            <v>14.8</v>
          </cell>
          <cell r="F32">
            <v>37</v>
          </cell>
        </row>
        <row r="33">
          <cell r="A33" t="str">
            <v>297  Колбаса Мясорубская с рубленой грудинкой ВЕС ТМ Стародворье  ПОКОМ</v>
          </cell>
          <cell r="D33">
            <v>15.1</v>
          </cell>
          <cell r="F33">
            <v>15.1</v>
          </cell>
        </row>
        <row r="34">
          <cell r="A34" t="str">
            <v>301  Сосиски Сочинки по-баварски с сыром,  0.4кг, ТМ Стародворье  ПОКОМ</v>
          </cell>
          <cell r="D34">
            <v>12.4</v>
          </cell>
          <cell r="F34">
            <v>31</v>
          </cell>
        </row>
        <row r="35">
          <cell r="A35" t="str">
            <v>302  Сосиски Сочинки по-баварски,  0.4кг, ТМ Стародворье  ПОКОМ</v>
          </cell>
          <cell r="D35">
            <v>20.171199999999999</v>
          </cell>
          <cell r="F35">
            <v>50.427999999999997</v>
          </cell>
        </row>
        <row r="36">
          <cell r="A36" t="str">
            <v>309  Сосиски Сочинки с сыром 0,4 кг ТМ Стародворье  ПОКОМ</v>
          </cell>
          <cell r="D36">
            <v>22.8</v>
          </cell>
          <cell r="F36">
            <v>57</v>
          </cell>
        </row>
        <row r="37">
          <cell r="A37" t="str">
            <v>313 Колбаса вареная Молокуша ТМ Вязанка в оболочке полиамид. ВЕС  ПОКОМ</v>
          </cell>
          <cell r="D37">
            <v>2.7160000000000002</v>
          </cell>
          <cell r="F37">
            <v>2.7160000000000002</v>
          </cell>
        </row>
        <row r="38">
          <cell r="A38" t="str">
            <v>314 Колбаса вареная Филейская ТМ Вязанка ТС Классическая в оболочке полиамид.  ПОКОМ</v>
          </cell>
          <cell r="D38">
            <v>8.3450000000000006</v>
          </cell>
          <cell r="F38">
            <v>8.3450000000000006</v>
          </cell>
        </row>
        <row r="39">
          <cell r="A39" t="str">
            <v>316 Колбаса варенокоиз мяса птицы Сервелат Пражский ТМ Зареченские ТС Зареченские  ПОКОМ</v>
          </cell>
          <cell r="D39">
            <v>19.808</v>
          </cell>
          <cell r="F39">
            <v>19.808</v>
          </cell>
        </row>
        <row r="40">
          <cell r="A40" t="str">
            <v>317 Колбаса Сервелат Рижский ТМ Зареченские ТС Зареченские  фиброуз в вакуумной у  ПОКОМ</v>
          </cell>
          <cell r="D40">
            <v>13.894</v>
          </cell>
          <cell r="F40">
            <v>13.894</v>
          </cell>
        </row>
        <row r="41">
          <cell r="A41" t="str">
            <v>318 Сосиски Датские ТМ Зареченские колбасы ТС Зареченские п полиамид в модифициров  ПОКОМ</v>
          </cell>
          <cell r="D41">
            <v>27.234000000000002</v>
          </cell>
          <cell r="F41">
            <v>27.234000000000002</v>
          </cell>
        </row>
        <row r="42">
          <cell r="A42" t="str">
            <v>320  Сосиски Сочинки с сочным окороком 0,4 кг ТМ Стародворье  ПОКОМ</v>
          </cell>
          <cell r="D42">
            <v>14.4</v>
          </cell>
          <cell r="F42">
            <v>36</v>
          </cell>
        </row>
        <row r="43">
          <cell r="A43" t="str">
            <v>322 Сосиски Сочинки с сыром ТМ Стародворье в оболочке  ПОКОМ</v>
          </cell>
          <cell r="D43">
            <v>41.792000000000002</v>
          </cell>
          <cell r="F43">
            <v>41.792000000000002</v>
          </cell>
        </row>
        <row r="44">
          <cell r="A44" t="str">
            <v>323 Колбаса варенокопченая Балыкбургская рубленая ТМ Баварушка срез 0,35 кг   ПОКОМ</v>
          </cell>
          <cell r="D44">
            <v>2.8</v>
          </cell>
          <cell r="F44">
            <v>8</v>
          </cell>
        </row>
        <row r="45">
          <cell r="A45" t="str">
            <v>352  Сардельки Сочинки с сыром 0,4 кг ТМ Стародворье   ПОКОМ</v>
          </cell>
          <cell r="D45">
            <v>15.2</v>
          </cell>
          <cell r="F45">
            <v>38</v>
          </cell>
        </row>
        <row r="46">
          <cell r="A46" t="str">
            <v>363 Сардельки Филейские Вязанка ТМ Вязанка в обол NDX  ПОКОМ</v>
          </cell>
          <cell r="D46">
            <v>28.969000000000001</v>
          </cell>
          <cell r="F46">
            <v>28.969000000000001</v>
          </cell>
        </row>
        <row r="47">
          <cell r="A47" t="str">
            <v>369 Колбаса Сливушка ТМ Вязанка в оболочке полиамид вес.  ПОКОМ</v>
          </cell>
          <cell r="D47">
            <v>5.8159999999999998</v>
          </cell>
          <cell r="F47">
            <v>5.8159999999999998</v>
          </cell>
        </row>
        <row r="48">
          <cell r="A48" t="str">
            <v>370 Ветчина Сливушка с индейкой ТМ Вязанка в оболочке полиамид.</v>
          </cell>
          <cell r="D48">
            <v>4.1139999999999999</v>
          </cell>
          <cell r="F48">
            <v>4.1139999999999999</v>
          </cell>
        </row>
        <row r="49">
          <cell r="A49" t="str">
            <v>371  Сосиски Сочинки Молочные 0,4 кг ТМ Стародворье  ПОКОМ</v>
          </cell>
          <cell r="D49">
            <v>12.8</v>
          </cell>
          <cell r="F49">
            <v>32</v>
          </cell>
        </row>
        <row r="50">
          <cell r="A50" t="str">
            <v>372  Сосиски Сочинки Сливочные 0,4 кг ТМ Стародворье  ПОКОМ</v>
          </cell>
          <cell r="D50">
            <v>2.8</v>
          </cell>
          <cell r="F50">
            <v>7</v>
          </cell>
        </row>
        <row r="51">
          <cell r="A51" t="str">
            <v>380 Колбаски Балыкбургские с сыром ТМ Баварушка вес  Поком</v>
          </cell>
          <cell r="D51">
            <v>4.6420000000000003</v>
          </cell>
          <cell r="F51">
            <v>4.6420000000000003</v>
          </cell>
        </row>
        <row r="52">
          <cell r="A52" t="str">
            <v>381  Сардельки Сочинки 0,4кг ТМ Стародворье  ПОКОМ</v>
          </cell>
          <cell r="D52">
            <v>10.8</v>
          </cell>
          <cell r="F52">
            <v>27</v>
          </cell>
        </row>
        <row r="53">
          <cell r="A53" t="str">
            <v>460  Сосиски Баварские ТМ Стародворье 0,35 кг ПОКОМ</v>
          </cell>
          <cell r="D53">
            <v>14</v>
          </cell>
          <cell r="F53">
            <v>40</v>
          </cell>
        </row>
        <row r="54">
          <cell r="A54" t="str">
            <v>Готовые чебупели с ветчиной и сыром Горячая штучка 0,3кг зам  ПОКОМ</v>
          </cell>
          <cell r="D54">
            <v>36</v>
          </cell>
          <cell r="F54">
            <v>120</v>
          </cell>
        </row>
        <row r="55">
          <cell r="A55" t="str">
            <v>Готовые чебупели сочные с мясом ТМ Горячая штучка  0,3кг зам  ПОКОМ</v>
          </cell>
          <cell r="D55">
            <v>44.1</v>
          </cell>
          <cell r="F55">
            <v>147</v>
          </cell>
        </row>
        <row r="56">
          <cell r="A56" t="str">
            <v>Готовые чебуреки с мясом ТМ Горячая штучка 0,09 кг флоу-пак ПОКОМ</v>
          </cell>
          <cell r="D56">
            <v>6.48</v>
          </cell>
          <cell r="F56">
            <v>72</v>
          </cell>
        </row>
        <row r="57">
          <cell r="A57" t="str">
            <v>Мини-сосиски в тесте "Фрайпики" 3,7кг ВЕС, ТМ Зареченские  ПОКОМ</v>
          </cell>
          <cell r="D57">
            <v>25.9</v>
          </cell>
          <cell r="F57">
            <v>25.9</v>
          </cell>
        </row>
        <row r="58">
          <cell r="A58" t="str">
            <v>Мини-сосиски в тесте Фрайпики 1,8кг ВЕС ТМ Зареченские  Поком</v>
          </cell>
          <cell r="D58">
            <v>7.2</v>
          </cell>
          <cell r="F58">
            <v>7.2</v>
          </cell>
        </row>
        <row r="59">
          <cell r="A59" t="str">
            <v>Наггетсы Нагетосы Сочная курочка ТМ Горячая штучка 0,25 кг зам  ПОКОМ</v>
          </cell>
          <cell r="D59">
            <v>25.75</v>
          </cell>
          <cell r="F59">
            <v>103</v>
          </cell>
        </row>
        <row r="60">
          <cell r="A60" t="str">
            <v>Наггетсы с индейкой 0,25кг ТМ Вязанка ТС Няняггетсы Сливушки НД2 замор.  ПОКОМ</v>
          </cell>
          <cell r="D60">
            <v>16.75</v>
          </cell>
          <cell r="F60">
            <v>67</v>
          </cell>
        </row>
        <row r="61">
          <cell r="A61" t="str">
            <v>Наггетсы с куриным филе и сыром ТМ Вязанка ТС Из печи Сливушки 0,25 кг.  Поком</v>
          </cell>
          <cell r="D61">
            <v>3</v>
          </cell>
          <cell r="F61">
            <v>12</v>
          </cell>
        </row>
        <row r="62">
          <cell r="A62" t="str">
            <v>Наггетсы Хрустящие ТМ Зареченские ТС Зареченские продукты. Поком</v>
          </cell>
          <cell r="D62">
            <v>48</v>
          </cell>
          <cell r="F62">
            <v>48</v>
          </cell>
        </row>
        <row r="63">
          <cell r="A63" t="str">
            <v>Пельмени Grandmeni с говядиной и свининой Grandmeni 0,75 Сфера Горячая штучка  Поком</v>
          </cell>
          <cell r="D63">
            <v>14.25</v>
          </cell>
          <cell r="F63">
            <v>19</v>
          </cell>
        </row>
        <row r="64">
          <cell r="A64" t="str">
            <v>Пельмени Grandmeni со сливочным маслом Горячая штучка 0,75 кг ПОКОМ</v>
          </cell>
          <cell r="D64">
            <v>45.75</v>
          </cell>
          <cell r="F64">
            <v>61</v>
          </cell>
        </row>
        <row r="65">
          <cell r="A65" t="str">
            <v>Пельмени Бигбули с мясом, Горячая штучка 0,9кг  ПОКОМ</v>
          </cell>
          <cell r="D65">
            <v>47.7</v>
          </cell>
          <cell r="F65">
            <v>53</v>
          </cell>
        </row>
        <row r="66">
          <cell r="A66" t="str">
            <v>Пельмени Бульмени с говядиной и свининой Горячая шт. 0,9 кг  ПОКОМ</v>
          </cell>
          <cell r="D66">
            <v>170.1</v>
          </cell>
          <cell r="F66">
            <v>189</v>
          </cell>
        </row>
        <row r="67">
          <cell r="A67" t="str">
            <v>Пельмени Бульмени с говядиной и свининой Горячая штучка 0,43  ПОКОМ</v>
          </cell>
          <cell r="D67">
            <v>6.88</v>
          </cell>
          <cell r="F67">
            <v>16</v>
          </cell>
        </row>
        <row r="68">
          <cell r="A68" t="str">
            <v>Пельмени Бульмени с говядиной и свининой Наваристые Горячая штучка ВЕС  ПОКОМ</v>
          </cell>
          <cell r="D68">
            <v>95</v>
          </cell>
          <cell r="F68">
            <v>95</v>
          </cell>
        </row>
        <row r="69">
          <cell r="A69" t="str">
            <v>Пельмени Бульмени со сливочным маслом Горячая штучка 0,9 кг  ПОКОМ</v>
          </cell>
          <cell r="D69">
            <v>255.6</v>
          </cell>
          <cell r="F69">
            <v>284</v>
          </cell>
        </row>
        <row r="70">
          <cell r="A70" t="str">
            <v>Пельмени Мясорубские ТМ Стародворье фоу-пак равиоли 0,7 кг.  Поком</v>
          </cell>
          <cell r="D70">
            <v>54.6</v>
          </cell>
          <cell r="F70">
            <v>78</v>
          </cell>
        </row>
        <row r="71">
          <cell r="A71" t="str">
            <v>Пельмени Отборные с говядиной 0,9 кг НОВА ТМ Стародворье ТС Медвежье ушко  ПОКОМ</v>
          </cell>
          <cell r="D71">
            <v>18</v>
          </cell>
          <cell r="F71">
            <v>20</v>
          </cell>
        </row>
        <row r="72">
          <cell r="A72" t="str">
            <v>Пельмени С говядиной и свининой, ВЕС, ТМ Славница сфера пуговки  ПОКОМ</v>
          </cell>
          <cell r="D72">
            <v>85</v>
          </cell>
          <cell r="F72">
            <v>85</v>
          </cell>
        </row>
        <row r="73">
          <cell r="A73" t="str">
            <v>Пельмени Со свининой и говядиной ТМ Особый рецепт Любимая ложка 1,0 кг  ПОКОМ</v>
          </cell>
          <cell r="D73">
            <v>125</v>
          </cell>
          <cell r="F73">
            <v>125</v>
          </cell>
        </row>
        <row r="74">
          <cell r="A74" t="str">
            <v>У_263  Шпикачки Стародворские, ВЕС.  ПОКОМ</v>
          </cell>
          <cell r="D74">
            <v>-5.048</v>
          </cell>
          <cell r="F74">
            <v>-5.048</v>
          </cell>
        </row>
        <row r="75">
          <cell r="A75" t="str">
            <v>Хотстеры ТМ Горячая штучка ТС Хотстеры 0,25 кг зам  ПОКОМ</v>
          </cell>
          <cell r="D75">
            <v>27.75</v>
          </cell>
          <cell r="F75">
            <v>111</v>
          </cell>
        </row>
        <row r="76">
          <cell r="A76" t="str">
            <v>Хрустящие крылышки ТМ Зареченские ТС Зареченские продукты.   Поком</v>
          </cell>
          <cell r="D76">
            <v>54</v>
          </cell>
          <cell r="F76">
            <v>54</v>
          </cell>
        </row>
        <row r="77">
          <cell r="A77" t="str">
            <v>Чебупицца курочка по-итальянски Горячая штучка 0,25 кг зам  ПОКОМ</v>
          </cell>
          <cell r="D77">
            <v>28.5</v>
          </cell>
          <cell r="F77">
            <v>114</v>
          </cell>
        </row>
        <row r="78">
          <cell r="A78" t="str">
            <v>Чебупицца Пепперони ТМ Горячая штучка ТС Чебупицца 0.25кг зам  ПОКОМ</v>
          </cell>
          <cell r="D78">
            <v>28.5</v>
          </cell>
          <cell r="F78">
            <v>114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D79">
            <v>2.7</v>
          </cell>
          <cell r="F79">
            <v>2.7</v>
          </cell>
        </row>
        <row r="80">
          <cell r="A80" t="str">
            <v>Чебуреки сочные ТМ Зареченские ТС Зареченские продукты.  Поком</v>
          </cell>
          <cell r="D80">
            <v>110</v>
          </cell>
          <cell r="F80">
            <v>110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ySplit="5" topLeftCell="A15" activePane="bottomLeft" state="frozen"/>
      <selection pane="bottomLeft" activeCell="X17" sqref="X17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5.140625" style="7" customWidth="1"/>
    <col min="8" max="8" width="6.140625" customWidth="1"/>
    <col min="9" max="9" width="0.7109375" customWidth="1"/>
    <col min="10" max="16" width="7.28515625" customWidth="1"/>
    <col min="17" max="17" width="7.28515625" hidden="1" customWidth="1"/>
    <col min="18" max="19" width="7.28515625" customWidth="1"/>
    <col min="20" max="23" width="8" customWidth="1"/>
    <col min="24" max="24" width="22.28515625" customWidth="1"/>
    <col min="25" max="26" width="5.42578125" customWidth="1"/>
    <col min="27" max="30" width="8" customWidth="1"/>
    <col min="31" max="31" width="19.140625" customWidth="1"/>
    <col min="32" max="33" width="8" customWidth="1"/>
    <col min="34" max="38" width="8" hidden="1" customWidth="1"/>
    <col min="39" max="53" width="8" customWidth="1"/>
  </cols>
  <sheetData>
    <row r="1" spans="1:53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117</v>
      </c>
      <c r="R3" s="2" t="s">
        <v>118</v>
      </c>
      <c r="S3" s="2" t="s">
        <v>14</v>
      </c>
      <c r="T3" s="3" t="s">
        <v>15</v>
      </c>
      <c r="U3" s="17" t="s">
        <v>119</v>
      </c>
      <c r="V3" s="18" t="s">
        <v>119</v>
      </c>
      <c r="W3" s="8" t="s">
        <v>16</v>
      </c>
      <c r="X3" s="8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2" t="s">
        <v>111</v>
      </c>
      <c r="AI3" s="12" t="s">
        <v>111</v>
      </c>
      <c r="AJ3" s="12" t="s">
        <v>111</v>
      </c>
      <c r="AK3" s="12" t="s">
        <v>111</v>
      </c>
      <c r="AL3" s="12" t="s">
        <v>111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122</v>
      </c>
      <c r="T4" s="1"/>
      <c r="U4" s="19" t="s">
        <v>120</v>
      </c>
      <c r="V4" s="20" t="s">
        <v>121</v>
      </c>
      <c r="W4" s="1"/>
      <c r="X4" s="1"/>
      <c r="Y4" s="1"/>
      <c r="Z4" s="1"/>
      <c r="AA4" s="1" t="s">
        <v>26</v>
      </c>
      <c r="AB4" s="1" t="s">
        <v>27</v>
      </c>
      <c r="AC4" s="1" t="s">
        <v>28</v>
      </c>
      <c r="AD4" s="1" t="s">
        <v>29</v>
      </c>
      <c r="AE4" s="1"/>
      <c r="AF4" s="1" t="s">
        <v>120</v>
      </c>
      <c r="AG4" s="1" t="s">
        <v>121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56469.952999999994</v>
      </c>
      <c r="F5" s="4">
        <f>SUM(F6:F500)</f>
        <v>21530.125999999997</v>
      </c>
      <c r="G5" s="5"/>
      <c r="H5" s="1"/>
      <c r="I5" s="1"/>
      <c r="J5" s="4">
        <f t="shared" ref="J5:W5" si="0">SUM(J6:J500)</f>
        <v>56755.383999999984</v>
      </c>
      <c r="K5" s="4">
        <f t="shared" si="0"/>
        <v>-285.43099999999964</v>
      </c>
      <c r="L5" s="4">
        <f t="shared" si="0"/>
        <v>28138.16</v>
      </c>
      <c r="M5" s="4">
        <f t="shared" si="0"/>
        <v>28331.793000000005</v>
      </c>
      <c r="N5" s="4">
        <f t="shared" si="0"/>
        <v>11561.5036</v>
      </c>
      <c r="O5" s="4">
        <f t="shared" si="0"/>
        <v>9132.7187666666669</v>
      </c>
      <c r="P5" s="4">
        <f t="shared" si="0"/>
        <v>6450</v>
      </c>
      <c r="Q5" s="4">
        <f t="shared" si="0"/>
        <v>9466.279999999997</v>
      </c>
      <c r="R5" s="4">
        <f t="shared" si="0"/>
        <v>1893.2560000000008</v>
      </c>
      <c r="S5" s="4">
        <f t="shared" si="0"/>
        <v>5627.6319999999987</v>
      </c>
      <c r="T5" s="4">
        <f t="shared" si="0"/>
        <v>17623.179113333328</v>
      </c>
      <c r="U5" s="21">
        <f t="shared" si="0"/>
        <v>7813.179113333329</v>
      </c>
      <c r="V5" s="22">
        <f t="shared" si="0"/>
        <v>9810</v>
      </c>
      <c r="W5" s="4">
        <f t="shared" si="0"/>
        <v>0</v>
      </c>
      <c r="X5" s="1"/>
      <c r="Y5" s="1"/>
      <c r="Z5" s="1"/>
      <c r="AA5" s="4">
        <f>SUM(AA6:AA500)</f>
        <v>4939.6718000000001</v>
      </c>
      <c r="AB5" s="4">
        <f>SUM(AB6:AB500)</f>
        <v>4792.5843999999997</v>
      </c>
      <c r="AC5" s="4">
        <f>SUM(AC6:AC500)</f>
        <v>4836.3451999999979</v>
      </c>
      <c r="AD5" s="4">
        <f>SUM(AD6:AD500)</f>
        <v>4092.5914000000012</v>
      </c>
      <c r="AE5" s="1"/>
      <c r="AF5" s="4">
        <f>SUM(AF6:AF500)</f>
        <v>6202.3391133333316</v>
      </c>
      <c r="AG5" s="4">
        <f>SUM(AG6:AG500)</f>
        <v>7907.5</v>
      </c>
      <c r="AH5" s="1" t="s">
        <v>112</v>
      </c>
      <c r="AI5" s="1" t="s">
        <v>113</v>
      </c>
      <c r="AJ5" s="1" t="s">
        <v>114</v>
      </c>
      <c r="AK5" s="1" t="s">
        <v>115</v>
      </c>
      <c r="AL5" s="1" t="s">
        <v>116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30</v>
      </c>
      <c r="B6" s="1" t="s">
        <v>31</v>
      </c>
      <c r="C6" s="1">
        <v>55.557000000000002</v>
      </c>
      <c r="D6" s="1">
        <v>114.273</v>
      </c>
      <c r="E6" s="1">
        <v>40.162999999999997</v>
      </c>
      <c r="F6" s="1">
        <v>100.919</v>
      </c>
      <c r="G6" s="5">
        <v>1</v>
      </c>
      <c r="H6" s="1">
        <v>50</v>
      </c>
      <c r="I6" s="1"/>
      <c r="J6" s="1">
        <v>35.15</v>
      </c>
      <c r="K6" s="1">
        <f t="shared" ref="K6:K37" si="1">E6-J6</f>
        <v>5.0129999999999981</v>
      </c>
      <c r="L6" s="1">
        <f>E6-M6</f>
        <v>40.162999999999997</v>
      </c>
      <c r="M6" s="1"/>
      <c r="N6" s="1"/>
      <c r="O6" s="1">
        <v>42.259199999999979</v>
      </c>
      <c r="P6" s="1"/>
      <c r="Q6" s="13">
        <f>SUM(AH6:AL6)</f>
        <v>4.3439999999999994</v>
      </c>
      <c r="R6" s="13">
        <f>Q6/5</f>
        <v>0.86879999999999991</v>
      </c>
      <c r="S6" s="1">
        <f>L6/5</f>
        <v>8.0325999999999986</v>
      </c>
      <c r="T6" s="14"/>
      <c r="U6" s="23">
        <f>T6-V6</f>
        <v>0</v>
      </c>
      <c r="V6" s="24"/>
      <c r="W6" s="16"/>
      <c r="X6" s="1"/>
      <c r="Y6" s="1">
        <f>(F6+N6+O6+P6+T6)/S6</f>
        <v>17.824639593655853</v>
      </c>
      <c r="Z6" s="1">
        <f>(F6+N6+O6+P6)/S6</f>
        <v>17.824639593655853</v>
      </c>
      <c r="AA6" s="1">
        <v>12.1538</v>
      </c>
      <c r="AB6" s="1">
        <v>12.2418</v>
      </c>
      <c r="AC6" s="1">
        <v>10.4762</v>
      </c>
      <c r="AD6" s="1">
        <v>5.2229999999999999</v>
      </c>
      <c r="AE6" s="1"/>
      <c r="AF6" s="1">
        <f>U6*G6</f>
        <v>0</v>
      </c>
      <c r="AG6" s="1">
        <f>V6*G6</f>
        <v>0</v>
      </c>
      <c r="AH6" s="1">
        <f>VLOOKUP(A6,[1]Андриец!$A:$F,6,0)</f>
        <v>2.9079999999999999</v>
      </c>
      <c r="AI6" s="1"/>
      <c r="AJ6" s="1">
        <f>VLOOKUP(A6,[1]Дукова!$A:$F,6,0)</f>
        <v>1.4359999999999999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32</v>
      </c>
      <c r="B7" s="1" t="s">
        <v>31</v>
      </c>
      <c r="C7" s="1">
        <v>67.843999999999994</v>
      </c>
      <c r="D7" s="1">
        <v>1191.181</v>
      </c>
      <c r="E7" s="1">
        <v>651.49099999999999</v>
      </c>
      <c r="F7" s="1">
        <v>604.06899999999996</v>
      </c>
      <c r="G7" s="5">
        <v>1</v>
      </c>
      <c r="H7" s="1">
        <v>45</v>
      </c>
      <c r="I7" s="1"/>
      <c r="J7" s="1">
        <v>586.846</v>
      </c>
      <c r="K7" s="1">
        <f t="shared" si="1"/>
        <v>64.644999999999982</v>
      </c>
      <c r="L7" s="1">
        <f t="shared" ref="L7:L70" si="2">E7-M7</f>
        <v>458.745</v>
      </c>
      <c r="M7" s="1">
        <v>192.74600000000001</v>
      </c>
      <c r="N7" s="1">
        <v>300</v>
      </c>
      <c r="O7" s="1">
        <v>0</v>
      </c>
      <c r="P7" s="1"/>
      <c r="Q7" s="13">
        <f t="shared" ref="Q7:Q70" si="3">SUM(AH7:AL7)</f>
        <v>178.333</v>
      </c>
      <c r="R7" s="13">
        <f t="shared" ref="R7:R70" si="4">Q7/5</f>
        <v>35.666600000000003</v>
      </c>
      <c r="S7" s="1">
        <f t="shared" ref="S7:S70" si="5">L7/5</f>
        <v>91.748999999999995</v>
      </c>
      <c r="T7" s="14">
        <f t="shared" ref="T7:T25" si="6">12*S7-P7-O7-N7-F7</f>
        <v>196.91899999999987</v>
      </c>
      <c r="U7" s="23">
        <f t="shared" ref="U7:U70" si="7">T7-V7</f>
        <v>96.918999999999869</v>
      </c>
      <c r="V7" s="24">
        <v>100</v>
      </c>
      <c r="W7" s="16"/>
      <c r="X7" s="1"/>
      <c r="Y7" s="1">
        <f t="shared" ref="Y7:Y70" si="8">(F7+N7+O7+P7+T7)/S7</f>
        <v>11.999999999999998</v>
      </c>
      <c r="Z7" s="1">
        <f t="shared" ref="Z7:Z70" si="9">(F7+N7+O7+P7)/S7</f>
        <v>9.8537204765174558</v>
      </c>
      <c r="AA7" s="1">
        <v>64.299400000000006</v>
      </c>
      <c r="AB7" s="1">
        <v>103.13160000000001</v>
      </c>
      <c r="AC7" s="1">
        <v>97.336199999999991</v>
      </c>
      <c r="AD7" s="1">
        <v>77.465599999999995</v>
      </c>
      <c r="AE7" s="1"/>
      <c r="AF7" s="1">
        <f t="shared" ref="AF7:AF70" si="10">U7*G7</f>
        <v>96.918999999999869</v>
      </c>
      <c r="AG7" s="1">
        <f t="shared" ref="AG7:AG70" si="11">V7*G7</f>
        <v>100</v>
      </c>
      <c r="AH7" s="1">
        <f>VLOOKUP(A7,[1]Андриец!$A:$F,6,0)</f>
        <v>56.658000000000001</v>
      </c>
      <c r="AI7" s="1">
        <f>VLOOKUP(A7,[1]Глёза!$A:$F,6,0)</f>
        <v>12.67</v>
      </c>
      <c r="AJ7" s="1">
        <f>VLOOKUP(A7,[1]Дукова!$A:$F,6,0)</f>
        <v>19.971</v>
      </c>
      <c r="AK7" s="1">
        <f>VLOOKUP(A7,[1]Новохацкий!$A:$F,6,0)</f>
        <v>66.41</v>
      </c>
      <c r="AL7" s="1">
        <f>VLOOKUP(A7,[1]Сидун!$A:$F,6,0)</f>
        <v>22.623999999999999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33</v>
      </c>
      <c r="B8" s="1" t="s">
        <v>31</v>
      </c>
      <c r="C8" s="1">
        <v>238.65799999999999</v>
      </c>
      <c r="D8" s="1">
        <v>1947.7360000000001</v>
      </c>
      <c r="E8" s="1">
        <v>1330.386</v>
      </c>
      <c r="F8" s="1">
        <v>637.20500000000004</v>
      </c>
      <c r="G8" s="5">
        <v>1</v>
      </c>
      <c r="H8" s="1">
        <v>45</v>
      </c>
      <c r="I8" s="1"/>
      <c r="J8" s="1">
        <v>1271.229</v>
      </c>
      <c r="K8" s="1">
        <f t="shared" si="1"/>
        <v>59.156999999999925</v>
      </c>
      <c r="L8" s="1">
        <f t="shared" si="2"/>
        <v>520.55700000000002</v>
      </c>
      <c r="M8" s="1">
        <v>809.82899999999995</v>
      </c>
      <c r="N8" s="1">
        <v>300</v>
      </c>
      <c r="O8" s="1">
        <v>151.0316</v>
      </c>
      <c r="P8" s="1">
        <v>100</v>
      </c>
      <c r="Q8" s="13">
        <f t="shared" si="3"/>
        <v>204.22199999999998</v>
      </c>
      <c r="R8" s="13">
        <f t="shared" si="4"/>
        <v>40.844399999999993</v>
      </c>
      <c r="S8" s="1">
        <f t="shared" si="5"/>
        <v>104.1114</v>
      </c>
      <c r="T8" s="14">
        <f t="shared" si="6"/>
        <v>61.100199999999973</v>
      </c>
      <c r="U8" s="23">
        <f t="shared" si="7"/>
        <v>61.100199999999973</v>
      </c>
      <c r="V8" s="24"/>
      <c r="W8" s="16"/>
      <c r="X8" s="1"/>
      <c r="Y8" s="1">
        <f t="shared" si="8"/>
        <v>12</v>
      </c>
      <c r="Z8" s="1">
        <f t="shared" si="9"/>
        <v>11.413126708506464</v>
      </c>
      <c r="AA8" s="1">
        <v>114.5184</v>
      </c>
      <c r="AB8" s="1">
        <v>123.65940000000001</v>
      </c>
      <c r="AC8" s="1">
        <v>114.89319999999999</v>
      </c>
      <c r="AD8" s="1">
        <v>88.018200000000007</v>
      </c>
      <c r="AE8" s="1"/>
      <c r="AF8" s="1">
        <f t="shared" si="10"/>
        <v>61.100199999999973</v>
      </c>
      <c r="AG8" s="1">
        <f t="shared" si="11"/>
        <v>0</v>
      </c>
      <c r="AH8" s="1">
        <f>VLOOKUP(A8,[1]Андриец!$A:$F,6,0)</f>
        <v>79.489999999999995</v>
      </c>
      <c r="AI8" s="1">
        <f>VLOOKUP(A8,[1]Глёза!$A:$F,6,0)</f>
        <v>9.9</v>
      </c>
      <c r="AJ8" s="1">
        <f>VLOOKUP(A8,[1]Дукова!$A:$F,6,0)</f>
        <v>13.651999999999999</v>
      </c>
      <c r="AK8" s="1">
        <f>VLOOKUP(A8,[1]Новохацкий!$A:$F,6,0)</f>
        <v>75.715999999999994</v>
      </c>
      <c r="AL8" s="1">
        <f>VLOOKUP(A8,[1]Сидун!$A:$F,6,0)</f>
        <v>25.463999999999999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34</v>
      </c>
      <c r="B9" s="1" t="s">
        <v>31</v>
      </c>
      <c r="C9" s="1">
        <v>38.843000000000004</v>
      </c>
      <c r="D9" s="1">
        <v>437.25200000000001</v>
      </c>
      <c r="E9" s="1">
        <v>219.755</v>
      </c>
      <c r="F9" s="1">
        <v>230.761</v>
      </c>
      <c r="G9" s="5">
        <v>1</v>
      </c>
      <c r="H9" s="1">
        <v>40</v>
      </c>
      <c r="I9" s="1"/>
      <c r="J9" s="1">
        <v>219.589</v>
      </c>
      <c r="K9" s="1">
        <f t="shared" si="1"/>
        <v>0.16599999999999682</v>
      </c>
      <c r="L9" s="1">
        <f t="shared" si="2"/>
        <v>144.26599999999999</v>
      </c>
      <c r="M9" s="1">
        <v>75.489000000000004</v>
      </c>
      <c r="N9" s="1">
        <v>100</v>
      </c>
      <c r="O9" s="1">
        <v>51.903199999999963</v>
      </c>
      <c r="P9" s="1"/>
      <c r="Q9" s="13">
        <f t="shared" si="3"/>
        <v>53.231000000000009</v>
      </c>
      <c r="R9" s="13">
        <f t="shared" si="4"/>
        <v>10.646200000000002</v>
      </c>
      <c r="S9" s="1">
        <f t="shared" si="5"/>
        <v>28.853199999999998</v>
      </c>
      <c r="T9" s="14"/>
      <c r="U9" s="23">
        <f t="shared" si="7"/>
        <v>0</v>
      </c>
      <c r="V9" s="24"/>
      <c r="W9" s="16"/>
      <c r="X9" s="1"/>
      <c r="Y9" s="1">
        <f t="shared" si="8"/>
        <v>13.262452691555875</v>
      </c>
      <c r="Z9" s="1">
        <f t="shared" si="9"/>
        <v>13.262452691555875</v>
      </c>
      <c r="AA9" s="1">
        <v>34.494799999999998</v>
      </c>
      <c r="AB9" s="1">
        <v>38.262799999999999</v>
      </c>
      <c r="AC9" s="1">
        <v>33.622599999999998</v>
      </c>
      <c r="AD9" s="1">
        <v>25.862400000000001</v>
      </c>
      <c r="AE9" s="1"/>
      <c r="AF9" s="1">
        <f t="shared" si="10"/>
        <v>0</v>
      </c>
      <c r="AG9" s="1">
        <f t="shared" si="11"/>
        <v>0</v>
      </c>
      <c r="AH9" s="1">
        <f>VLOOKUP(A9,[1]Андриец!$A:$F,6,0)</f>
        <v>25.289000000000001</v>
      </c>
      <c r="AI9" s="1">
        <f>VLOOKUP(A9,[1]Глёза!$A:$F,6,0)</f>
        <v>5.6280000000000001</v>
      </c>
      <c r="AJ9" s="1">
        <f>VLOOKUP(A9,[1]Дукова!$A:$F,6,0)</f>
        <v>4.2279999999999998</v>
      </c>
      <c r="AK9" s="1">
        <f>VLOOKUP(A9,[1]Новохацкий!$A:$F,6,0)</f>
        <v>2.81</v>
      </c>
      <c r="AL9" s="1">
        <f>VLOOKUP(A9,[1]Сидун!$A:$F,6,0)</f>
        <v>15.276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35</v>
      </c>
      <c r="B10" s="1" t="s">
        <v>36</v>
      </c>
      <c r="C10" s="1"/>
      <c r="D10" s="1">
        <v>468</v>
      </c>
      <c r="E10" s="1">
        <v>252</v>
      </c>
      <c r="F10" s="1">
        <v>216</v>
      </c>
      <c r="G10" s="5">
        <v>0.45</v>
      </c>
      <c r="H10" s="1">
        <v>45</v>
      </c>
      <c r="I10" s="1"/>
      <c r="J10" s="1">
        <v>256.2</v>
      </c>
      <c r="K10" s="1">
        <f t="shared" si="1"/>
        <v>-4.1999999999999886</v>
      </c>
      <c r="L10" s="1">
        <f t="shared" si="2"/>
        <v>252</v>
      </c>
      <c r="M10" s="1"/>
      <c r="N10" s="1">
        <v>100</v>
      </c>
      <c r="O10" s="1">
        <v>0</v>
      </c>
      <c r="P10" s="1"/>
      <c r="Q10" s="13">
        <f t="shared" si="3"/>
        <v>207</v>
      </c>
      <c r="R10" s="13">
        <f t="shared" si="4"/>
        <v>41.4</v>
      </c>
      <c r="S10" s="1">
        <f t="shared" si="5"/>
        <v>50.4</v>
      </c>
      <c r="T10" s="14">
        <f t="shared" si="6"/>
        <v>288.79999999999995</v>
      </c>
      <c r="U10" s="23">
        <f t="shared" si="7"/>
        <v>138.79999999999995</v>
      </c>
      <c r="V10" s="24">
        <v>150</v>
      </c>
      <c r="W10" s="16"/>
      <c r="X10" s="1"/>
      <c r="Y10" s="1">
        <f t="shared" si="8"/>
        <v>12</v>
      </c>
      <c r="Z10" s="1">
        <f t="shared" si="9"/>
        <v>6.2698412698412698</v>
      </c>
      <c r="AA10" s="1">
        <v>21.4</v>
      </c>
      <c r="AB10" s="1">
        <v>43</v>
      </c>
      <c r="AC10" s="1">
        <v>43</v>
      </c>
      <c r="AD10" s="1">
        <v>33.4</v>
      </c>
      <c r="AE10" s="1"/>
      <c r="AF10" s="1">
        <f t="shared" si="10"/>
        <v>62.45999999999998</v>
      </c>
      <c r="AG10" s="1">
        <f t="shared" si="11"/>
        <v>67.5</v>
      </c>
      <c r="AH10" s="1">
        <f>VLOOKUP(A10,[1]Андриец!$A:$F,6,0)</f>
        <v>65</v>
      </c>
      <c r="AI10" s="1"/>
      <c r="AJ10" s="1">
        <f>VLOOKUP(A10,[1]Дукова!$A:$F,6,0)</f>
        <v>10</v>
      </c>
      <c r="AK10" s="1">
        <f>VLOOKUP(A10,[1]Новохацкий!$A:$F,6,0)</f>
        <v>106</v>
      </c>
      <c r="AL10" s="1">
        <f>VLOOKUP(A10,[1]Сидун!$A:$F,6,0)</f>
        <v>26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37</v>
      </c>
      <c r="B11" s="1" t="s">
        <v>36</v>
      </c>
      <c r="C11" s="1">
        <v>59</v>
      </c>
      <c r="D11" s="1">
        <v>120</v>
      </c>
      <c r="E11" s="1">
        <v>97</v>
      </c>
      <c r="F11" s="1">
        <v>30</v>
      </c>
      <c r="G11" s="5">
        <v>0.5</v>
      </c>
      <c r="H11" s="1">
        <v>60</v>
      </c>
      <c r="I11" s="1"/>
      <c r="J11" s="1">
        <v>106</v>
      </c>
      <c r="K11" s="1">
        <f t="shared" si="1"/>
        <v>-9</v>
      </c>
      <c r="L11" s="1">
        <f t="shared" si="2"/>
        <v>47</v>
      </c>
      <c r="M11" s="1">
        <v>50</v>
      </c>
      <c r="N11" s="1"/>
      <c r="O11" s="1">
        <v>73.199999999999989</v>
      </c>
      <c r="P11" s="1"/>
      <c r="Q11" s="13">
        <f t="shared" si="3"/>
        <v>32</v>
      </c>
      <c r="R11" s="13">
        <f t="shared" si="4"/>
        <v>6.4</v>
      </c>
      <c r="S11" s="1">
        <f t="shared" si="5"/>
        <v>9.4</v>
      </c>
      <c r="T11" s="14">
        <f t="shared" si="6"/>
        <v>9.6000000000000227</v>
      </c>
      <c r="U11" s="23">
        <f t="shared" si="7"/>
        <v>9.6000000000000227</v>
      </c>
      <c r="V11" s="24"/>
      <c r="W11" s="16"/>
      <c r="X11" s="1"/>
      <c r="Y11" s="1">
        <f t="shared" si="8"/>
        <v>12</v>
      </c>
      <c r="Z11" s="1">
        <f t="shared" si="9"/>
        <v>10.978723404255318</v>
      </c>
      <c r="AA11" s="1">
        <v>11.2</v>
      </c>
      <c r="AB11" s="1">
        <v>6.2</v>
      </c>
      <c r="AC11" s="1">
        <v>5.6</v>
      </c>
      <c r="AD11" s="1">
        <v>7</v>
      </c>
      <c r="AE11" s="1"/>
      <c r="AF11" s="1">
        <f t="shared" si="10"/>
        <v>4.8000000000000114</v>
      </c>
      <c r="AG11" s="1">
        <f t="shared" si="11"/>
        <v>0</v>
      </c>
      <c r="AH11" s="1">
        <f>VLOOKUP(A11,[1]Андриец!$A:$F,6,0)</f>
        <v>14</v>
      </c>
      <c r="AI11" s="1"/>
      <c r="AJ11" s="1">
        <f>VLOOKUP(A11,[1]Дукова!$A:$F,6,0)</f>
        <v>6</v>
      </c>
      <c r="AK11" s="1">
        <f>VLOOKUP(A11,[1]Новохацкий!$A:$F,6,0)</f>
        <v>12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38</v>
      </c>
      <c r="B12" s="1" t="s">
        <v>36</v>
      </c>
      <c r="C12" s="1"/>
      <c r="D12" s="1">
        <v>285</v>
      </c>
      <c r="E12" s="1">
        <v>8</v>
      </c>
      <c r="F12" s="1">
        <v>217</v>
      </c>
      <c r="G12" s="5">
        <v>0.17</v>
      </c>
      <c r="H12" s="1">
        <v>120</v>
      </c>
      <c r="I12" s="1"/>
      <c r="J12" s="1">
        <v>68</v>
      </c>
      <c r="K12" s="1">
        <f t="shared" si="1"/>
        <v>-60</v>
      </c>
      <c r="L12" s="1">
        <f t="shared" si="2"/>
        <v>8</v>
      </c>
      <c r="M12" s="1"/>
      <c r="N12" s="1"/>
      <c r="O12" s="1"/>
      <c r="P12" s="1"/>
      <c r="Q12" s="13">
        <f t="shared" si="3"/>
        <v>2</v>
      </c>
      <c r="R12" s="13">
        <f t="shared" si="4"/>
        <v>0.4</v>
      </c>
      <c r="S12" s="1">
        <f t="shared" si="5"/>
        <v>1.6</v>
      </c>
      <c r="T12" s="14"/>
      <c r="U12" s="23">
        <f t="shared" si="7"/>
        <v>0</v>
      </c>
      <c r="V12" s="24"/>
      <c r="W12" s="16"/>
      <c r="X12" s="1"/>
      <c r="Y12" s="1">
        <f t="shared" si="8"/>
        <v>135.625</v>
      </c>
      <c r="Z12" s="1">
        <f t="shared" si="9"/>
        <v>135.625</v>
      </c>
      <c r="AA12" s="1">
        <v>0.4</v>
      </c>
      <c r="AB12" s="1">
        <v>11.4</v>
      </c>
      <c r="AC12" s="1">
        <v>11</v>
      </c>
      <c r="AD12" s="1">
        <v>3.6</v>
      </c>
      <c r="AE12" s="1"/>
      <c r="AF12" s="1">
        <f t="shared" si="10"/>
        <v>0</v>
      </c>
      <c r="AG12" s="1">
        <f t="shared" si="11"/>
        <v>0</v>
      </c>
      <c r="AH12" s="1"/>
      <c r="AI12" s="1"/>
      <c r="AJ12" s="1"/>
      <c r="AK12" s="1">
        <f>VLOOKUP(A12,[1]Новохацкий!$A:$F,6,0)</f>
        <v>2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39</v>
      </c>
      <c r="B13" s="1" t="s">
        <v>36</v>
      </c>
      <c r="C13" s="1">
        <v>78</v>
      </c>
      <c r="D13" s="1">
        <v>96</v>
      </c>
      <c r="E13" s="1">
        <v>157</v>
      </c>
      <c r="F13" s="1">
        <v>12</v>
      </c>
      <c r="G13" s="5">
        <v>0.42</v>
      </c>
      <c r="H13" s="1">
        <v>35</v>
      </c>
      <c r="I13" s="1"/>
      <c r="J13" s="1">
        <v>177</v>
      </c>
      <c r="K13" s="1">
        <f t="shared" si="1"/>
        <v>-20</v>
      </c>
      <c r="L13" s="1">
        <f t="shared" si="2"/>
        <v>157</v>
      </c>
      <c r="M13" s="1"/>
      <c r="N13" s="1"/>
      <c r="O13" s="1">
        <v>86</v>
      </c>
      <c r="P13" s="1"/>
      <c r="Q13" s="13">
        <f t="shared" si="3"/>
        <v>90</v>
      </c>
      <c r="R13" s="13">
        <f t="shared" si="4"/>
        <v>18</v>
      </c>
      <c r="S13" s="1">
        <f t="shared" si="5"/>
        <v>31.4</v>
      </c>
      <c r="T13" s="15">
        <f>8*S13-P13-O13-N13-F13</f>
        <v>153.19999999999999</v>
      </c>
      <c r="U13" s="23">
        <f t="shared" si="7"/>
        <v>53.199999999999989</v>
      </c>
      <c r="V13" s="24">
        <v>100</v>
      </c>
      <c r="W13" s="16"/>
      <c r="X13" s="1"/>
      <c r="Y13" s="1">
        <f t="shared" si="8"/>
        <v>8</v>
      </c>
      <c r="Z13" s="1">
        <f t="shared" si="9"/>
        <v>3.121019108280255</v>
      </c>
      <c r="AA13" s="1">
        <v>15</v>
      </c>
      <c r="AB13" s="1">
        <v>7.4</v>
      </c>
      <c r="AC13" s="1">
        <v>9.4</v>
      </c>
      <c r="AD13" s="1">
        <v>17.399999999999999</v>
      </c>
      <c r="AE13" s="1"/>
      <c r="AF13" s="1">
        <f t="shared" si="10"/>
        <v>22.343999999999994</v>
      </c>
      <c r="AG13" s="1">
        <f t="shared" si="11"/>
        <v>42</v>
      </c>
      <c r="AH13" s="1">
        <f>VLOOKUP(A13,[1]Андриец!$A:$F,6,0)</f>
        <v>47</v>
      </c>
      <c r="AI13" s="1">
        <f>VLOOKUP(A13,[1]Глёза!$A:$F,6,0)</f>
        <v>6</v>
      </c>
      <c r="AJ13" s="1">
        <f>VLOOKUP(A13,[1]Дукова!$A:$F,6,0)</f>
        <v>7</v>
      </c>
      <c r="AK13" s="1">
        <f>VLOOKUP(A13,[1]Новохацкий!$A:$F,6,0)</f>
        <v>24</v>
      </c>
      <c r="AL13" s="1">
        <f>VLOOKUP(A13,[1]Сидун!$A:$F,6,0)</f>
        <v>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40</v>
      </c>
      <c r="B14" s="1" t="s">
        <v>36</v>
      </c>
      <c r="C14" s="1">
        <v>78</v>
      </c>
      <c r="D14" s="1">
        <v>48</v>
      </c>
      <c r="E14" s="1">
        <v>103</v>
      </c>
      <c r="F14" s="1">
        <v>22</v>
      </c>
      <c r="G14" s="5">
        <v>0.42</v>
      </c>
      <c r="H14" s="1">
        <v>35</v>
      </c>
      <c r="I14" s="1"/>
      <c r="J14" s="1">
        <v>114</v>
      </c>
      <c r="K14" s="1">
        <f t="shared" si="1"/>
        <v>-11</v>
      </c>
      <c r="L14" s="1">
        <f t="shared" si="2"/>
        <v>103</v>
      </c>
      <c r="M14" s="1"/>
      <c r="N14" s="1"/>
      <c r="O14" s="1">
        <v>83.600000000000023</v>
      </c>
      <c r="P14" s="1">
        <v>50</v>
      </c>
      <c r="Q14" s="13">
        <f t="shared" si="3"/>
        <v>39</v>
      </c>
      <c r="R14" s="13">
        <f t="shared" si="4"/>
        <v>7.8</v>
      </c>
      <c r="S14" s="1">
        <f t="shared" si="5"/>
        <v>20.6</v>
      </c>
      <c r="T14" s="15">
        <f>9*S14-P14-O14-N14-F14</f>
        <v>29.799999999999983</v>
      </c>
      <c r="U14" s="23">
        <f t="shared" si="7"/>
        <v>29.799999999999983</v>
      </c>
      <c r="V14" s="24"/>
      <c r="W14" s="16"/>
      <c r="X14" s="1"/>
      <c r="Y14" s="1">
        <f t="shared" si="8"/>
        <v>9</v>
      </c>
      <c r="Z14" s="1">
        <f t="shared" si="9"/>
        <v>7.5533980582524274</v>
      </c>
      <c r="AA14" s="1">
        <v>19.600000000000001</v>
      </c>
      <c r="AB14" s="1">
        <v>8.4</v>
      </c>
      <c r="AC14" s="1">
        <v>9.8000000000000007</v>
      </c>
      <c r="AD14" s="1">
        <v>12.6</v>
      </c>
      <c r="AE14" s="1"/>
      <c r="AF14" s="1">
        <f t="shared" si="10"/>
        <v>12.515999999999993</v>
      </c>
      <c r="AG14" s="1">
        <f t="shared" si="11"/>
        <v>0</v>
      </c>
      <c r="AH14" s="1">
        <f>VLOOKUP(A14,[1]Андриец!$A:$F,6,0)</f>
        <v>32</v>
      </c>
      <c r="AI14" s="1"/>
      <c r="AJ14" s="1">
        <f>VLOOKUP(A14,[1]Дукова!$A:$F,6,0)</f>
        <v>8</v>
      </c>
      <c r="AK14" s="1"/>
      <c r="AL14" s="1">
        <f>VLOOKUP(A14,[1]Сидун!$A:$F,6,0)</f>
        <v>-1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41</v>
      </c>
      <c r="B15" s="1" t="s">
        <v>36</v>
      </c>
      <c r="C15" s="1">
        <v>128</v>
      </c>
      <c r="D15" s="1">
        <v>258</v>
      </c>
      <c r="E15" s="1">
        <v>147</v>
      </c>
      <c r="F15" s="1">
        <v>162</v>
      </c>
      <c r="G15" s="5">
        <v>0.35</v>
      </c>
      <c r="H15" s="1">
        <v>45</v>
      </c>
      <c r="I15" s="1"/>
      <c r="J15" s="1">
        <v>148</v>
      </c>
      <c r="K15" s="1">
        <f t="shared" si="1"/>
        <v>-1</v>
      </c>
      <c r="L15" s="1">
        <f t="shared" si="2"/>
        <v>111</v>
      </c>
      <c r="M15" s="1">
        <v>36</v>
      </c>
      <c r="N15" s="1"/>
      <c r="O15" s="1">
        <v>131.4</v>
      </c>
      <c r="P15" s="1">
        <v>100</v>
      </c>
      <c r="Q15" s="13">
        <f t="shared" si="3"/>
        <v>32</v>
      </c>
      <c r="R15" s="13">
        <f t="shared" si="4"/>
        <v>6.4</v>
      </c>
      <c r="S15" s="1">
        <f t="shared" si="5"/>
        <v>22.2</v>
      </c>
      <c r="T15" s="14"/>
      <c r="U15" s="23">
        <f t="shared" si="7"/>
        <v>0</v>
      </c>
      <c r="V15" s="24"/>
      <c r="W15" s="16"/>
      <c r="X15" s="1"/>
      <c r="Y15" s="1">
        <f t="shared" si="8"/>
        <v>17.72072072072072</v>
      </c>
      <c r="Z15" s="1">
        <f t="shared" si="9"/>
        <v>17.72072072072072</v>
      </c>
      <c r="AA15" s="1">
        <v>35.799999999999997</v>
      </c>
      <c r="AB15" s="1">
        <v>26.4</v>
      </c>
      <c r="AC15" s="1">
        <v>29</v>
      </c>
      <c r="AD15" s="1">
        <v>28.8</v>
      </c>
      <c r="AE15" s="1"/>
      <c r="AF15" s="1">
        <f t="shared" si="10"/>
        <v>0</v>
      </c>
      <c r="AG15" s="1">
        <f t="shared" si="11"/>
        <v>0</v>
      </c>
      <c r="AH15" s="1">
        <f>VLOOKUP(A15,[1]Андриец!$A:$F,6,0)</f>
        <v>16</v>
      </c>
      <c r="AI15" s="1">
        <f>VLOOKUP(A15,[1]Глёза!$A:$F,6,0)</f>
        <v>-1</v>
      </c>
      <c r="AJ15" s="1">
        <f>VLOOKUP(A15,[1]Дукова!$A:$F,6,0)</f>
        <v>5</v>
      </c>
      <c r="AK15" s="1"/>
      <c r="AL15" s="1">
        <f>VLOOKUP(A15,[1]Сидун!$A:$F,6,0)</f>
        <v>12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42</v>
      </c>
      <c r="B16" s="1" t="s">
        <v>36</v>
      </c>
      <c r="C16" s="1">
        <v>136</v>
      </c>
      <c r="D16" s="1">
        <v>300</v>
      </c>
      <c r="E16" s="1">
        <v>211</v>
      </c>
      <c r="F16" s="1">
        <v>138</v>
      </c>
      <c r="G16" s="5">
        <v>0.35</v>
      </c>
      <c r="H16" s="1">
        <v>45</v>
      </c>
      <c r="I16" s="1"/>
      <c r="J16" s="1">
        <v>221</v>
      </c>
      <c r="K16" s="1">
        <f t="shared" si="1"/>
        <v>-10</v>
      </c>
      <c r="L16" s="1">
        <f t="shared" si="2"/>
        <v>175</v>
      </c>
      <c r="M16" s="1">
        <v>36</v>
      </c>
      <c r="N16" s="1"/>
      <c r="O16" s="1">
        <v>179.8000000000001</v>
      </c>
      <c r="P16" s="1">
        <v>150</v>
      </c>
      <c r="Q16" s="13">
        <f t="shared" si="3"/>
        <v>36</v>
      </c>
      <c r="R16" s="13">
        <f t="shared" si="4"/>
        <v>7.2</v>
      </c>
      <c r="S16" s="1">
        <f t="shared" si="5"/>
        <v>35</v>
      </c>
      <c r="T16" s="14"/>
      <c r="U16" s="23">
        <f t="shared" si="7"/>
        <v>0</v>
      </c>
      <c r="V16" s="24"/>
      <c r="W16" s="16"/>
      <c r="X16" s="1"/>
      <c r="Y16" s="1">
        <f t="shared" si="8"/>
        <v>13.365714285714288</v>
      </c>
      <c r="Z16" s="1">
        <f t="shared" si="9"/>
        <v>13.365714285714288</v>
      </c>
      <c r="AA16" s="1">
        <v>45.2</v>
      </c>
      <c r="AB16" s="1">
        <v>30.2</v>
      </c>
      <c r="AC16" s="1">
        <v>30</v>
      </c>
      <c r="AD16" s="1">
        <v>28.4</v>
      </c>
      <c r="AE16" s="1"/>
      <c r="AF16" s="1">
        <f t="shared" si="10"/>
        <v>0</v>
      </c>
      <c r="AG16" s="1">
        <f t="shared" si="11"/>
        <v>0</v>
      </c>
      <c r="AH16" s="1">
        <f>VLOOKUP(A16,[1]Андриец!$A:$F,6,0)</f>
        <v>13</v>
      </c>
      <c r="AI16" s="1"/>
      <c r="AJ16" s="1">
        <f>VLOOKUP(A16,[1]Дукова!$A:$F,6,0)</f>
        <v>9</v>
      </c>
      <c r="AK16" s="1">
        <f>VLOOKUP(A16,[1]Новохацкий!$A:$F,6,0)</f>
        <v>7</v>
      </c>
      <c r="AL16" s="1">
        <f>VLOOKUP(A16,[1]Сидун!$A:$F,6,0)</f>
        <v>7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43</v>
      </c>
      <c r="B17" s="1" t="s">
        <v>31</v>
      </c>
      <c r="C17" s="1">
        <v>236.899</v>
      </c>
      <c r="D17" s="1">
        <v>659.52700000000004</v>
      </c>
      <c r="E17" s="1">
        <v>319.13499999999999</v>
      </c>
      <c r="F17" s="1">
        <v>529.029</v>
      </c>
      <c r="G17" s="5">
        <v>1</v>
      </c>
      <c r="H17" s="1">
        <v>55</v>
      </c>
      <c r="I17" s="1"/>
      <c r="J17" s="1">
        <v>360.06</v>
      </c>
      <c r="K17" s="1">
        <f t="shared" si="1"/>
        <v>-40.925000000000011</v>
      </c>
      <c r="L17" s="1">
        <f t="shared" si="2"/>
        <v>261.17500000000001</v>
      </c>
      <c r="M17" s="1">
        <v>57.96</v>
      </c>
      <c r="N17" s="1"/>
      <c r="O17" s="1">
        <v>94.1096</v>
      </c>
      <c r="P17" s="1"/>
      <c r="Q17" s="13">
        <f t="shared" si="3"/>
        <v>16.738</v>
      </c>
      <c r="R17" s="13">
        <f t="shared" si="4"/>
        <v>3.3475999999999999</v>
      </c>
      <c r="S17" s="1">
        <f t="shared" si="5"/>
        <v>52.234999999999999</v>
      </c>
      <c r="T17" s="14"/>
      <c r="U17" s="23">
        <f t="shared" si="7"/>
        <v>0</v>
      </c>
      <c r="V17" s="24"/>
      <c r="W17" s="16"/>
      <c r="X17" s="1"/>
      <c r="Y17" s="1">
        <f t="shared" si="8"/>
        <v>11.929522350914137</v>
      </c>
      <c r="Z17" s="1">
        <f t="shared" si="9"/>
        <v>11.929522350914137</v>
      </c>
      <c r="AA17" s="1">
        <v>56.558799999999998</v>
      </c>
      <c r="AB17" s="1">
        <v>63.050800000000002</v>
      </c>
      <c r="AC17" s="1">
        <v>62.720000000000013</v>
      </c>
      <c r="AD17" s="1">
        <v>45.102400000000003</v>
      </c>
      <c r="AE17" s="1"/>
      <c r="AF17" s="1">
        <f t="shared" si="10"/>
        <v>0</v>
      </c>
      <c r="AG17" s="1">
        <f t="shared" si="11"/>
        <v>0</v>
      </c>
      <c r="AH17" s="1"/>
      <c r="AI17" s="1"/>
      <c r="AJ17" s="1">
        <f>VLOOKUP(A17,[1]Дукова!$A:$F,6,0)</f>
        <v>0.88</v>
      </c>
      <c r="AK17" s="1">
        <f>VLOOKUP(A17,[1]Новохацкий!$A:$F,6,0)</f>
        <v>14.972</v>
      </c>
      <c r="AL17" s="1">
        <f>VLOOKUP(A17,[1]Сидун!$A:$F,6,0)</f>
        <v>0.88600000000000001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44</v>
      </c>
      <c r="B18" s="1" t="s">
        <v>31</v>
      </c>
      <c r="C18" s="1">
        <v>3024.3850000000002</v>
      </c>
      <c r="D18" s="1">
        <v>2039.7919999999999</v>
      </c>
      <c r="E18" s="1">
        <v>2940.096</v>
      </c>
      <c r="F18" s="1">
        <v>1248.0139999999999</v>
      </c>
      <c r="G18" s="5">
        <v>1</v>
      </c>
      <c r="H18" s="1">
        <v>50</v>
      </c>
      <c r="I18" s="1"/>
      <c r="J18" s="1">
        <v>2893.5</v>
      </c>
      <c r="K18" s="1">
        <f t="shared" si="1"/>
        <v>46.596000000000004</v>
      </c>
      <c r="L18" s="1">
        <f t="shared" si="2"/>
        <v>2940.096</v>
      </c>
      <c r="M18" s="1"/>
      <c r="N18" s="1">
        <v>2000</v>
      </c>
      <c r="O18" s="1">
        <v>1700</v>
      </c>
      <c r="P18" s="1">
        <v>1600</v>
      </c>
      <c r="Q18" s="13">
        <f t="shared" si="3"/>
        <v>963.40499999999997</v>
      </c>
      <c r="R18" s="13">
        <f t="shared" si="4"/>
        <v>192.68099999999998</v>
      </c>
      <c r="S18" s="1">
        <f t="shared" si="5"/>
        <v>588.01919999999996</v>
      </c>
      <c r="T18" s="14">
        <f>12.4*S18-P18-O18-N18-F18</f>
        <v>743.42408</v>
      </c>
      <c r="U18" s="23">
        <f t="shared" si="7"/>
        <v>343.42408</v>
      </c>
      <c r="V18" s="24">
        <v>400</v>
      </c>
      <c r="W18" s="16"/>
      <c r="X18" s="1"/>
      <c r="Y18" s="1">
        <f t="shared" si="8"/>
        <v>12.4</v>
      </c>
      <c r="Z18" s="1">
        <f t="shared" si="9"/>
        <v>11.13571461612138</v>
      </c>
      <c r="AA18" s="1">
        <v>622.65919999999994</v>
      </c>
      <c r="AB18" s="1">
        <v>503.35820000000001</v>
      </c>
      <c r="AC18" s="1">
        <v>482.28599999999989</v>
      </c>
      <c r="AD18" s="1">
        <v>418.22859999999997</v>
      </c>
      <c r="AE18" s="1"/>
      <c r="AF18" s="1">
        <f t="shared" si="10"/>
        <v>343.42408</v>
      </c>
      <c r="AG18" s="1">
        <f t="shared" si="11"/>
        <v>400</v>
      </c>
      <c r="AH18" s="1">
        <f>VLOOKUP(A18,[1]Андриец!$A:$F,6,0)</f>
        <v>243.76400000000001</v>
      </c>
      <c r="AI18" s="1">
        <f>VLOOKUP(A18,[1]Глёза!$A:$F,6,0)</f>
        <v>85.58</v>
      </c>
      <c r="AJ18" s="1">
        <f>VLOOKUP(A18,[1]Дукова!$A:$F,6,0)</f>
        <v>158.892</v>
      </c>
      <c r="AK18" s="1">
        <f>VLOOKUP(A18,[1]Новохацкий!$A:$F,6,0)</f>
        <v>110.78100000000001</v>
      </c>
      <c r="AL18" s="1">
        <f>VLOOKUP(A18,[1]Сидун!$A:$F,6,0)</f>
        <v>364.38799999999998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45</v>
      </c>
      <c r="B19" s="1" t="s">
        <v>31</v>
      </c>
      <c r="C19" s="1">
        <v>394.43799999999999</v>
      </c>
      <c r="D19" s="1">
        <v>1594.027</v>
      </c>
      <c r="E19" s="1">
        <v>1023.736</v>
      </c>
      <c r="F19" s="1">
        <v>452.45</v>
      </c>
      <c r="G19" s="5">
        <v>1</v>
      </c>
      <c r="H19" s="1">
        <v>55</v>
      </c>
      <c r="I19" s="1"/>
      <c r="J19" s="1">
        <v>993.93</v>
      </c>
      <c r="K19" s="1">
        <f t="shared" si="1"/>
        <v>29.80600000000004</v>
      </c>
      <c r="L19" s="1">
        <f t="shared" si="2"/>
        <v>536.90599999999995</v>
      </c>
      <c r="M19" s="1">
        <v>486.83</v>
      </c>
      <c r="N19" s="1"/>
      <c r="O19" s="1">
        <v>195.35079999999979</v>
      </c>
      <c r="P19" s="1">
        <v>150</v>
      </c>
      <c r="Q19" s="13">
        <f t="shared" si="3"/>
        <v>1.742</v>
      </c>
      <c r="R19" s="13">
        <f t="shared" si="4"/>
        <v>0.34839999999999999</v>
      </c>
      <c r="S19" s="1">
        <f t="shared" si="5"/>
        <v>107.38119999999999</v>
      </c>
      <c r="T19" s="15">
        <f>10*S19-P19-O19-N19-F19</f>
        <v>276.01120000000009</v>
      </c>
      <c r="U19" s="23">
        <f t="shared" si="7"/>
        <v>126.01120000000009</v>
      </c>
      <c r="V19" s="24">
        <v>150</v>
      </c>
      <c r="W19" s="16"/>
      <c r="X19" s="1"/>
      <c r="Y19" s="1">
        <f t="shared" si="8"/>
        <v>10</v>
      </c>
      <c r="Z19" s="1">
        <f t="shared" si="9"/>
        <v>7.4296133773882191</v>
      </c>
      <c r="AA19" s="1">
        <v>83.685399999999987</v>
      </c>
      <c r="AB19" s="1">
        <v>78.724000000000004</v>
      </c>
      <c r="AC19" s="1">
        <v>83.4876</v>
      </c>
      <c r="AD19" s="1">
        <v>67.137599999999992</v>
      </c>
      <c r="AE19" s="1"/>
      <c r="AF19" s="1">
        <f t="shared" si="10"/>
        <v>126.01120000000009</v>
      </c>
      <c r="AG19" s="1">
        <f t="shared" si="11"/>
        <v>150</v>
      </c>
      <c r="AH19" s="1"/>
      <c r="AI19" s="1"/>
      <c r="AJ19" s="1">
        <f>VLOOKUP(A19,[1]Дукова!$A:$F,6,0)</f>
        <v>0.878</v>
      </c>
      <c r="AK19" s="1"/>
      <c r="AL19" s="1">
        <f>VLOOKUP(A19,[1]Сидун!$A:$F,6,0)</f>
        <v>0.86399999999999999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46</v>
      </c>
      <c r="B20" s="1" t="s">
        <v>31</v>
      </c>
      <c r="C20" s="1">
        <v>6704.3689999999997</v>
      </c>
      <c r="D20" s="1">
        <v>16490.418000000001</v>
      </c>
      <c r="E20" s="1">
        <v>10398.366</v>
      </c>
      <c r="F20" s="1">
        <v>5420.9560000000001</v>
      </c>
      <c r="G20" s="5">
        <v>1</v>
      </c>
      <c r="H20" s="1">
        <v>60</v>
      </c>
      <c r="I20" s="1"/>
      <c r="J20" s="1">
        <v>10406.32</v>
      </c>
      <c r="K20" s="1">
        <f t="shared" si="1"/>
        <v>-7.9539999999997235</v>
      </c>
      <c r="L20" s="1">
        <f t="shared" si="2"/>
        <v>3884.3459999999995</v>
      </c>
      <c r="M20" s="1">
        <v>6514.02</v>
      </c>
      <c r="N20" s="1">
        <v>1500</v>
      </c>
      <c r="O20" s="1">
        <v>400</v>
      </c>
      <c r="P20" s="1">
        <v>400</v>
      </c>
      <c r="Q20" s="13">
        <f t="shared" si="3"/>
        <v>1286.492</v>
      </c>
      <c r="R20" s="13">
        <f t="shared" si="4"/>
        <v>257.29840000000002</v>
      </c>
      <c r="S20" s="1">
        <f t="shared" si="5"/>
        <v>776.86919999999986</v>
      </c>
      <c r="T20" s="14">
        <f>12.4*S20-P20-O20-N20-F20</f>
        <v>1912.2220799999977</v>
      </c>
      <c r="U20" s="23">
        <f t="shared" si="7"/>
        <v>812.22207999999773</v>
      </c>
      <c r="V20" s="24">
        <v>1100</v>
      </c>
      <c r="W20" s="16"/>
      <c r="X20" s="1"/>
      <c r="Y20" s="1">
        <f t="shared" si="8"/>
        <v>12.399999999999999</v>
      </c>
      <c r="Z20" s="1">
        <f t="shared" si="9"/>
        <v>9.9385533626510121</v>
      </c>
      <c r="AA20" s="1">
        <v>766.95120000000009</v>
      </c>
      <c r="AB20" s="1">
        <v>831.26319999999998</v>
      </c>
      <c r="AC20" s="1">
        <v>826.90400000000011</v>
      </c>
      <c r="AD20" s="1">
        <v>694.38900000000001</v>
      </c>
      <c r="AE20" s="1"/>
      <c r="AF20" s="1">
        <f t="shared" si="10"/>
        <v>812.22207999999773</v>
      </c>
      <c r="AG20" s="1">
        <f t="shared" si="11"/>
        <v>1100</v>
      </c>
      <c r="AH20" s="1">
        <f>VLOOKUP(A20,[1]Андриец!$A:$F,6,0)</f>
        <v>370.971</v>
      </c>
      <c r="AI20" s="1">
        <f>VLOOKUP(A20,[1]Глёза!$A:$F,6,0)</f>
        <v>125.508</v>
      </c>
      <c r="AJ20" s="1">
        <f>VLOOKUP(A20,[1]Дукова!$A:$F,6,0)</f>
        <v>131.65199999999999</v>
      </c>
      <c r="AK20" s="1">
        <f>VLOOKUP(A20,[1]Новохацкий!$A:$F,6,0)</f>
        <v>205.874</v>
      </c>
      <c r="AL20" s="1">
        <f>VLOOKUP(A20,[1]Сидун!$A:$F,6,0)</f>
        <v>452.48700000000002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47</v>
      </c>
      <c r="B21" s="1" t="s">
        <v>31</v>
      </c>
      <c r="C21" s="1">
        <v>81.668000000000006</v>
      </c>
      <c r="D21" s="1">
        <v>114.58799999999999</v>
      </c>
      <c r="E21" s="1">
        <v>126.24299999999999</v>
      </c>
      <c r="F21" s="1">
        <v>62.165999999999997</v>
      </c>
      <c r="G21" s="5">
        <v>1</v>
      </c>
      <c r="H21" s="1">
        <v>50</v>
      </c>
      <c r="I21" s="1"/>
      <c r="J21" s="1">
        <v>137.15199999999999</v>
      </c>
      <c r="K21" s="1">
        <f t="shared" si="1"/>
        <v>-10.908999999999992</v>
      </c>
      <c r="L21" s="1">
        <f t="shared" si="2"/>
        <v>89.191000000000003</v>
      </c>
      <c r="M21" s="1">
        <v>37.052</v>
      </c>
      <c r="N21" s="1"/>
      <c r="O21" s="1">
        <v>66.054066666666657</v>
      </c>
      <c r="P21" s="1"/>
      <c r="Q21" s="13">
        <f t="shared" si="3"/>
        <v>45.07</v>
      </c>
      <c r="R21" s="13">
        <f t="shared" si="4"/>
        <v>9.0139999999999993</v>
      </c>
      <c r="S21" s="1">
        <f t="shared" si="5"/>
        <v>17.838200000000001</v>
      </c>
      <c r="T21" s="14">
        <f t="shared" si="6"/>
        <v>85.838333333333367</v>
      </c>
      <c r="U21" s="23">
        <f t="shared" si="7"/>
        <v>45.838333333333367</v>
      </c>
      <c r="V21" s="24">
        <v>40</v>
      </c>
      <c r="W21" s="16"/>
      <c r="X21" s="1"/>
      <c r="Y21" s="1">
        <f t="shared" si="8"/>
        <v>12</v>
      </c>
      <c r="Z21" s="1">
        <f t="shared" si="9"/>
        <v>7.1879487093241829</v>
      </c>
      <c r="AA21" s="1">
        <v>13.388999999999999</v>
      </c>
      <c r="AB21" s="1">
        <v>11.693199999999999</v>
      </c>
      <c r="AC21" s="1">
        <v>11.8764</v>
      </c>
      <c r="AD21" s="1">
        <v>9.178799999999999</v>
      </c>
      <c r="AE21" s="1"/>
      <c r="AF21" s="1">
        <f t="shared" si="10"/>
        <v>45.838333333333367</v>
      </c>
      <c r="AG21" s="1">
        <f t="shared" si="11"/>
        <v>40</v>
      </c>
      <c r="AH21" s="1">
        <f>VLOOKUP(A21,[1]Андриец!$A:$F,6,0)</f>
        <v>31.808</v>
      </c>
      <c r="AI21" s="1">
        <f>VLOOKUP(A21,[1]Глёза!$A:$F,6,0)</f>
        <v>2.6059999999999999</v>
      </c>
      <c r="AJ21" s="1">
        <f>VLOOKUP(A21,[1]Дукова!$A:$F,6,0)</f>
        <v>4.4039999999999999</v>
      </c>
      <c r="AK21" s="1"/>
      <c r="AL21" s="1">
        <f>VLOOKUP(A21,[1]Сидун!$A:$F,6,0)</f>
        <v>6.2519999999999998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48</v>
      </c>
      <c r="B22" s="1" t="s">
        <v>31</v>
      </c>
      <c r="C22" s="1">
        <v>311.97000000000003</v>
      </c>
      <c r="D22" s="1">
        <v>381.78500000000003</v>
      </c>
      <c r="E22" s="1">
        <v>459.803</v>
      </c>
      <c r="F22" s="1">
        <v>233.542</v>
      </c>
      <c r="G22" s="5">
        <v>1</v>
      </c>
      <c r="H22" s="1">
        <v>55</v>
      </c>
      <c r="I22" s="1"/>
      <c r="J22" s="1">
        <v>442.35</v>
      </c>
      <c r="K22" s="1">
        <f t="shared" si="1"/>
        <v>17.452999999999975</v>
      </c>
      <c r="L22" s="1">
        <f t="shared" si="2"/>
        <v>459.803</v>
      </c>
      <c r="M22" s="1"/>
      <c r="N22" s="1">
        <v>300</v>
      </c>
      <c r="O22" s="1">
        <v>74.446399999999997</v>
      </c>
      <c r="P22" s="1">
        <v>50</v>
      </c>
      <c r="Q22" s="13">
        <f t="shared" si="3"/>
        <v>7.0039999999999996</v>
      </c>
      <c r="R22" s="13">
        <f t="shared" si="4"/>
        <v>1.4007999999999998</v>
      </c>
      <c r="S22" s="1">
        <f t="shared" si="5"/>
        <v>91.960599999999999</v>
      </c>
      <c r="T22" s="15">
        <f>10*S22-P22-O22-N22-F22</f>
        <v>261.61759999999992</v>
      </c>
      <c r="U22" s="23">
        <f t="shared" si="7"/>
        <v>111.61759999999992</v>
      </c>
      <c r="V22" s="24">
        <v>150</v>
      </c>
      <c r="W22" s="16"/>
      <c r="X22" s="1"/>
      <c r="Y22" s="1">
        <f t="shared" si="8"/>
        <v>10</v>
      </c>
      <c r="Z22" s="1">
        <f t="shared" si="9"/>
        <v>7.1551120806084354</v>
      </c>
      <c r="AA22" s="1">
        <v>67.115600000000001</v>
      </c>
      <c r="AB22" s="1">
        <v>76.158799999999999</v>
      </c>
      <c r="AC22" s="1">
        <v>79.6708</v>
      </c>
      <c r="AD22" s="1">
        <v>57.297199999999997</v>
      </c>
      <c r="AE22" s="1"/>
      <c r="AF22" s="1">
        <f t="shared" si="10"/>
        <v>111.61759999999992</v>
      </c>
      <c r="AG22" s="1">
        <f t="shared" si="11"/>
        <v>150</v>
      </c>
      <c r="AH22" s="1">
        <f>VLOOKUP(A22,[1]Андриец!$A:$F,6,0)</f>
        <v>5.25</v>
      </c>
      <c r="AI22" s="1"/>
      <c r="AJ22" s="1">
        <f>VLOOKUP(A22,[1]Дукова!$A:$F,6,0)</f>
        <v>0.874</v>
      </c>
      <c r="AK22" s="1"/>
      <c r="AL22" s="1">
        <f>VLOOKUP(A22,[1]Сидун!$A:$F,6,0)</f>
        <v>0.88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49</v>
      </c>
      <c r="B23" s="1" t="s">
        <v>31</v>
      </c>
      <c r="C23" s="1">
        <v>3988.6080000000002</v>
      </c>
      <c r="D23" s="1">
        <v>17136.59</v>
      </c>
      <c r="E23" s="1">
        <v>10373.061</v>
      </c>
      <c r="F23" s="1">
        <v>3870.4479999999999</v>
      </c>
      <c r="G23" s="5">
        <v>1</v>
      </c>
      <c r="H23" s="1">
        <v>60</v>
      </c>
      <c r="I23" s="1"/>
      <c r="J23" s="1">
        <v>10291.094999999999</v>
      </c>
      <c r="K23" s="1">
        <f t="shared" si="1"/>
        <v>81.966000000000349</v>
      </c>
      <c r="L23" s="1">
        <f t="shared" si="2"/>
        <v>3863.9659999999994</v>
      </c>
      <c r="M23" s="1">
        <v>6509.0950000000003</v>
      </c>
      <c r="N23" s="1">
        <v>1500</v>
      </c>
      <c r="O23" s="1">
        <v>1000</v>
      </c>
      <c r="P23" s="1">
        <v>1000</v>
      </c>
      <c r="Q23" s="13">
        <f t="shared" si="3"/>
        <v>1327.961</v>
      </c>
      <c r="R23" s="13">
        <f t="shared" si="4"/>
        <v>265.59219999999999</v>
      </c>
      <c r="S23" s="1">
        <f t="shared" si="5"/>
        <v>772.79319999999984</v>
      </c>
      <c r="T23" s="14">
        <f>12.4*S23-P23-O23-N23-F23</f>
        <v>2212.1876799999977</v>
      </c>
      <c r="U23" s="23">
        <f t="shared" si="7"/>
        <v>712.18767999999773</v>
      </c>
      <c r="V23" s="24">
        <v>1500</v>
      </c>
      <c r="W23" s="16"/>
      <c r="X23" s="1"/>
      <c r="Y23" s="1">
        <f t="shared" si="8"/>
        <v>12.399999999999999</v>
      </c>
      <c r="Z23" s="1">
        <f t="shared" si="9"/>
        <v>9.5374131138835097</v>
      </c>
      <c r="AA23" s="1">
        <v>728.46320000000014</v>
      </c>
      <c r="AB23" s="1">
        <v>716.07899999999995</v>
      </c>
      <c r="AC23" s="1">
        <v>692.93099999999993</v>
      </c>
      <c r="AD23" s="1">
        <v>599.37259999999992</v>
      </c>
      <c r="AE23" s="1"/>
      <c r="AF23" s="1">
        <f t="shared" si="10"/>
        <v>712.18767999999773</v>
      </c>
      <c r="AG23" s="1">
        <f t="shared" si="11"/>
        <v>1500</v>
      </c>
      <c r="AH23" s="1">
        <f>VLOOKUP(A23,[1]Андриец!$A:$F,6,0)</f>
        <v>458.483</v>
      </c>
      <c r="AI23" s="1">
        <f>VLOOKUP(A23,[1]Глёза!$A:$F,6,0)</f>
        <v>99.376999999999995</v>
      </c>
      <c r="AJ23" s="1">
        <f>VLOOKUP(A23,[1]Дукова!$A:$F,6,0)</f>
        <v>161.80199999999999</v>
      </c>
      <c r="AK23" s="1">
        <f>VLOOKUP(A23,[1]Новохацкий!$A:$F,6,0)</f>
        <v>138.465</v>
      </c>
      <c r="AL23" s="1">
        <f>VLOOKUP(A23,[1]Сидун!$A:$F,6,0)</f>
        <v>469.834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50</v>
      </c>
      <c r="B24" s="1" t="s">
        <v>31</v>
      </c>
      <c r="C24" s="1">
        <v>2416.1179999999999</v>
      </c>
      <c r="D24" s="1">
        <v>7651.76</v>
      </c>
      <c r="E24" s="1">
        <v>6143.6679999999997</v>
      </c>
      <c r="F24" s="1">
        <v>1372.829</v>
      </c>
      <c r="G24" s="5">
        <v>1</v>
      </c>
      <c r="H24" s="1">
        <v>60</v>
      </c>
      <c r="I24" s="1"/>
      <c r="J24" s="1">
        <v>6159.93</v>
      </c>
      <c r="K24" s="1">
        <f t="shared" si="1"/>
        <v>-16.262000000000626</v>
      </c>
      <c r="L24" s="1">
        <f t="shared" si="2"/>
        <v>2146.5379999999996</v>
      </c>
      <c r="M24" s="1">
        <v>3997.13</v>
      </c>
      <c r="N24" s="1">
        <v>1400</v>
      </c>
      <c r="O24" s="1">
        <v>850</v>
      </c>
      <c r="P24" s="1">
        <v>800</v>
      </c>
      <c r="Q24" s="13">
        <f t="shared" si="3"/>
        <v>732.72</v>
      </c>
      <c r="R24" s="13">
        <f t="shared" si="4"/>
        <v>146.54400000000001</v>
      </c>
      <c r="S24" s="1">
        <f t="shared" si="5"/>
        <v>429.30759999999992</v>
      </c>
      <c r="T24" s="14">
        <f>12.4*S24-P24-O24-N24-F24</f>
        <v>900.5852399999992</v>
      </c>
      <c r="U24" s="23">
        <f t="shared" si="7"/>
        <v>400.5852399999992</v>
      </c>
      <c r="V24" s="24">
        <v>500</v>
      </c>
      <c r="W24" s="16"/>
      <c r="X24" s="1"/>
      <c r="Y24" s="1">
        <f t="shared" si="8"/>
        <v>12.4</v>
      </c>
      <c r="Z24" s="1">
        <f t="shared" si="9"/>
        <v>10.30223783599452</v>
      </c>
      <c r="AA24" s="1">
        <v>428.57979999999992</v>
      </c>
      <c r="AB24" s="1">
        <v>388.66759999999999</v>
      </c>
      <c r="AC24" s="1">
        <v>379.92739999999998</v>
      </c>
      <c r="AD24" s="1">
        <v>296.18419999999998</v>
      </c>
      <c r="AE24" s="1"/>
      <c r="AF24" s="1">
        <f t="shared" si="10"/>
        <v>400.5852399999992</v>
      </c>
      <c r="AG24" s="1">
        <f t="shared" si="11"/>
        <v>500</v>
      </c>
      <c r="AH24" s="1">
        <f>VLOOKUP(A24,[1]Андриец!$A:$F,6,0)</f>
        <v>211.50399999999999</v>
      </c>
      <c r="AI24" s="1">
        <f>VLOOKUP(A24,[1]Глёза!$A:$F,6,0)</f>
        <v>73.507999999999996</v>
      </c>
      <c r="AJ24" s="1">
        <f>VLOOKUP(A24,[1]Дукова!$A:$F,6,0)</f>
        <v>80.804000000000002</v>
      </c>
      <c r="AK24" s="1">
        <f>VLOOKUP(A24,[1]Новохацкий!$A:$F,6,0)</f>
        <v>36.747999999999998</v>
      </c>
      <c r="AL24" s="1">
        <f>VLOOKUP(A24,[1]Сидун!$A:$F,6,0)</f>
        <v>330.15600000000001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51</v>
      </c>
      <c r="B25" s="1" t="s">
        <v>31</v>
      </c>
      <c r="C25" s="1">
        <v>337.87299999999999</v>
      </c>
      <c r="D25" s="1">
        <v>438.11</v>
      </c>
      <c r="E25" s="1">
        <v>463.18200000000002</v>
      </c>
      <c r="F25" s="1">
        <v>168.59</v>
      </c>
      <c r="G25" s="5">
        <v>1</v>
      </c>
      <c r="H25" s="1">
        <v>60</v>
      </c>
      <c r="I25" s="1"/>
      <c r="J25" s="1">
        <v>439</v>
      </c>
      <c r="K25" s="1">
        <f t="shared" si="1"/>
        <v>24.182000000000016</v>
      </c>
      <c r="L25" s="1">
        <f t="shared" si="2"/>
        <v>463.18200000000002</v>
      </c>
      <c r="M25" s="1"/>
      <c r="N25" s="1">
        <v>300</v>
      </c>
      <c r="O25" s="1">
        <v>128.48199999999969</v>
      </c>
      <c r="P25" s="1">
        <v>50</v>
      </c>
      <c r="Q25" s="13">
        <f t="shared" si="3"/>
        <v>21.196000000000005</v>
      </c>
      <c r="R25" s="13">
        <f t="shared" si="4"/>
        <v>4.2392000000000012</v>
      </c>
      <c r="S25" s="1">
        <f t="shared" si="5"/>
        <v>92.636400000000009</v>
      </c>
      <c r="T25" s="14">
        <f t="shared" si="6"/>
        <v>464.56480000000045</v>
      </c>
      <c r="U25" s="23">
        <f t="shared" si="7"/>
        <v>214.56480000000045</v>
      </c>
      <c r="V25" s="24">
        <v>250</v>
      </c>
      <c r="W25" s="16"/>
      <c r="X25" s="1"/>
      <c r="Y25" s="1">
        <f t="shared" si="8"/>
        <v>12.000000000000002</v>
      </c>
      <c r="Z25" s="1">
        <f t="shared" si="9"/>
        <v>6.9850728223462868</v>
      </c>
      <c r="AA25" s="1">
        <v>77.238599999999991</v>
      </c>
      <c r="AB25" s="1">
        <v>81.861400000000003</v>
      </c>
      <c r="AC25" s="1">
        <v>73.421599999999998</v>
      </c>
      <c r="AD25" s="1">
        <v>55.987199999999987</v>
      </c>
      <c r="AE25" s="1"/>
      <c r="AF25" s="1">
        <f t="shared" si="10"/>
        <v>214.56480000000045</v>
      </c>
      <c r="AG25" s="1">
        <f t="shared" si="11"/>
        <v>250</v>
      </c>
      <c r="AH25" s="1"/>
      <c r="AI25" s="1"/>
      <c r="AJ25" s="1">
        <f>VLOOKUP(A25,[1]Дукова!$A:$F,6,0)</f>
        <v>0.88800000000000001</v>
      </c>
      <c r="AK25" s="1">
        <f>VLOOKUP(A25,[1]Новохацкий!$A:$F,6,0)</f>
        <v>19.420000000000002</v>
      </c>
      <c r="AL25" s="1">
        <f>VLOOKUP(A25,[1]Сидун!$A:$F,6,0)</f>
        <v>0.88800000000000001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9" t="s">
        <v>52</v>
      </c>
      <c r="B26" s="1" t="s">
        <v>31</v>
      </c>
      <c r="C26" s="1"/>
      <c r="D26" s="1">
        <v>52.753999999999998</v>
      </c>
      <c r="E26" s="1">
        <v>52.753999999999998</v>
      </c>
      <c r="F26" s="1"/>
      <c r="G26" s="5">
        <v>0</v>
      </c>
      <c r="H26" s="1" t="e">
        <v>#N/A</v>
      </c>
      <c r="I26" s="1"/>
      <c r="J26" s="1">
        <v>60.554000000000002</v>
      </c>
      <c r="K26" s="1">
        <f t="shared" si="1"/>
        <v>-7.8000000000000043</v>
      </c>
      <c r="L26" s="1">
        <f t="shared" si="2"/>
        <v>0</v>
      </c>
      <c r="M26" s="1">
        <v>52.753999999999998</v>
      </c>
      <c r="N26" s="1"/>
      <c r="O26" s="1"/>
      <c r="P26" s="1"/>
      <c r="Q26" s="13">
        <f t="shared" si="3"/>
        <v>0</v>
      </c>
      <c r="R26" s="13">
        <f t="shared" si="4"/>
        <v>0</v>
      </c>
      <c r="S26" s="1">
        <f t="shared" si="5"/>
        <v>0</v>
      </c>
      <c r="T26" s="14"/>
      <c r="U26" s="23">
        <f t="shared" si="7"/>
        <v>0</v>
      </c>
      <c r="V26" s="24"/>
      <c r="W26" s="16"/>
      <c r="X26" s="1"/>
      <c r="Y26" s="1" t="e">
        <f t="shared" si="8"/>
        <v>#DIV/0!</v>
      </c>
      <c r="Z26" s="1" t="e">
        <f t="shared" si="9"/>
        <v>#DIV/0!</v>
      </c>
      <c r="AA26" s="1"/>
      <c r="AB26" s="1"/>
      <c r="AC26" s="1"/>
      <c r="AD26" s="1"/>
      <c r="AE26" s="1"/>
      <c r="AF26" s="1">
        <f t="shared" si="10"/>
        <v>0</v>
      </c>
      <c r="AG26" s="1">
        <f t="shared" si="11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53</v>
      </c>
      <c r="B27" s="1" t="s">
        <v>31</v>
      </c>
      <c r="C27" s="1">
        <v>156.708</v>
      </c>
      <c r="D27" s="1">
        <v>541.04899999999998</v>
      </c>
      <c r="E27" s="1">
        <v>348.84199999999998</v>
      </c>
      <c r="F27" s="1">
        <v>216.029</v>
      </c>
      <c r="G27" s="5">
        <v>1</v>
      </c>
      <c r="H27" s="1">
        <v>60</v>
      </c>
      <c r="I27" s="1"/>
      <c r="J27" s="1">
        <v>340</v>
      </c>
      <c r="K27" s="1">
        <f t="shared" si="1"/>
        <v>8.8419999999999845</v>
      </c>
      <c r="L27" s="1">
        <f t="shared" si="2"/>
        <v>348.84199999999998</v>
      </c>
      <c r="M27" s="1"/>
      <c r="N27" s="1">
        <v>250</v>
      </c>
      <c r="O27" s="1">
        <v>123.2027999999998</v>
      </c>
      <c r="P27" s="1">
        <v>100</v>
      </c>
      <c r="Q27" s="13">
        <f t="shared" si="3"/>
        <v>18.417999999999999</v>
      </c>
      <c r="R27" s="13">
        <f t="shared" si="4"/>
        <v>3.6835999999999998</v>
      </c>
      <c r="S27" s="1">
        <f t="shared" si="5"/>
        <v>69.7684</v>
      </c>
      <c r="T27" s="14">
        <f t="shared" ref="T27:T39" si="12">12*S27-P27-O27-N27-F27</f>
        <v>147.98900000000026</v>
      </c>
      <c r="U27" s="23">
        <f t="shared" si="7"/>
        <v>47.98900000000026</v>
      </c>
      <c r="V27" s="24">
        <v>100</v>
      </c>
      <c r="W27" s="16"/>
      <c r="X27" s="1"/>
      <c r="Y27" s="1">
        <f t="shared" si="8"/>
        <v>12</v>
      </c>
      <c r="Z27" s="1">
        <f t="shared" si="9"/>
        <v>9.8788534637457612</v>
      </c>
      <c r="AA27" s="1">
        <v>72.010400000000004</v>
      </c>
      <c r="AB27" s="1">
        <v>71.988</v>
      </c>
      <c r="AC27" s="1">
        <v>69.181600000000003</v>
      </c>
      <c r="AD27" s="1">
        <v>55.658399999999993</v>
      </c>
      <c r="AE27" s="1"/>
      <c r="AF27" s="1">
        <f t="shared" si="10"/>
        <v>47.98900000000026</v>
      </c>
      <c r="AG27" s="1">
        <f t="shared" si="11"/>
        <v>100</v>
      </c>
      <c r="AH27" s="1">
        <f>VLOOKUP(A27,[1]Андриец!$A:$F,6,0)</f>
        <v>5.1539999999999999</v>
      </c>
      <c r="AI27" s="1"/>
      <c r="AJ27" s="1">
        <f>VLOOKUP(A27,[1]Дукова!$A:$F,6,0)</f>
        <v>0.872</v>
      </c>
      <c r="AK27" s="1">
        <f>VLOOKUP(A27,[1]Новохацкий!$A:$F,6,0)</f>
        <v>12.311999999999999</v>
      </c>
      <c r="AL27" s="1">
        <f>VLOOKUP(A27,[1]Сидун!$A:$F,6,0)</f>
        <v>0.08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54</v>
      </c>
      <c r="B28" s="1" t="s">
        <v>31</v>
      </c>
      <c r="C28" s="1">
        <v>254.214</v>
      </c>
      <c r="D28" s="1">
        <v>281.02600000000001</v>
      </c>
      <c r="E28" s="1">
        <v>291.90800000000002</v>
      </c>
      <c r="F28" s="1">
        <v>241.93899999999999</v>
      </c>
      <c r="G28" s="5">
        <v>1</v>
      </c>
      <c r="H28" s="1">
        <v>35</v>
      </c>
      <c r="I28" s="1"/>
      <c r="J28" s="1">
        <v>288.39999999999998</v>
      </c>
      <c r="K28" s="1">
        <f t="shared" si="1"/>
        <v>3.5080000000000382</v>
      </c>
      <c r="L28" s="1">
        <f t="shared" si="2"/>
        <v>291.90800000000002</v>
      </c>
      <c r="M28" s="1"/>
      <c r="N28" s="1"/>
      <c r="O28" s="1">
        <v>0</v>
      </c>
      <c r="P28" s="1"/>
      <c r="Q28" s="13">
        <f t="shared" si="3"/>
        <v>113.77099999999999</v>
      </c>
      <c r="R28" s="13">
        <f t="shared" si="4"/>
        <v>22.754199999999997</v>
      </c>
      <c r="S28" s="1">
        <f t="shared" si="5"/>
        <v>58.381600000000006</v>
      </c>
      <c r="T28" s="15">
        <f>9*S28-P28-O28-N28-F28</f>
        <v>283.49540000000013</v>
      </c>
      <c r="U28" s="23">
        <f t="shared" si="7"/>
        <v>133.49540000000013</v>
      </c>
      <c r="V28" s="24">
        <v>150</v>
      </c>
      <c r="W28" s="16"/>
      <c r="X28" s="1"/>
      <c r="Y28" s="1">
        <f t="shared" si="8"/>
        <v>9</v>
      </c>
      <c r="Z28" s="1">
        <f t="shared" si="9"/>
        <v>4.1440967702152731</v>
      </c>
      <c r="AA28" s="1">
        <v>29.246200000000002</v>
      </c>
      <c r="AB28" s="1">
        <v>24.124199999999998</v>
      </c>
      <c r="AC28" s="1">
        <v>38.242600000000003</v>
      </c>
      <c r="AD28" s="1">
        <v>53.632399999999997</v>
      </c>
      <c r="AE28" s="1"/>
      <c r="AF28" s="1">
        <f t="shared" si="10"/>
        <v>133.49540000000013</v>
      </c>
      <c r="AG28" s="1">
        <f t="shared" si="11"/>
        <v>150</v>
      </c>
      <c r="AH28" s="1">
        <f>VLOOKUP(A28,[1]Андриец!$A:$F,6,0)</f>
        <v>38.573999999999998</v>
      </c>
      <c r="AI28" s="1">
        <f>VLOOKUP(A28,[1]Глёза!$A:$F,6,0)</f>
        <v>2.12</v>
      </c>
      <c r="AJ28" s="1">
        <f>VLOOKUP(A28,[1]Дукова!$A:$F,6,0)</f>
        <v>19.738</v>
      </c>
      <c r="AK28" s="1">
        <f>VLOOKUP(A28,[1]Новохацкий!$A:$F,6,0)</f>
        <v>16.094999999999999</v>
      </c>
      <c r="AL28" s="1">
        <f>VLOOKUP(A28,[1]Сидун!$A:$F,6,0)</f>
        <v>37.244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55</v>
      </c>
      <c r="B29" s="1" t="s">
        <v>31</v>
      </c>
      <c r="C29" s="1">
        <v>110.521</v>
      </c>
      <c r="D29" s="1">
        <v>111.89100000000001</v>
      </c>
      <c r="E29" s="1">
        <v>73.546999999999997</v>
      </c>
      <c r="F29" s="1">
        <v>106.015</v>
      </c>
      <c r="G29" s="5">
        <v>1</v>
      </c>
      <c r="H29" s="1">
        <v>40</v>
      </c>
      <c r="I29" s="1"/>
      <c r="J29" s="1">
        <v>73.2</v>
      </c>
      <c r="K29" s="1">
        <f t="shared" si="1"/>
        <v>0.3469999999999942</v>
      </c>
      <c r="L29" s="1">
        <f t="shared" si="2"/>
        <v>73.546999999999997</v>
      </c>
      <c r="M29" s="1"/>
      <c r="N29" s="1"/>
      <c r="O29" s="1">
        <v>0</v>
      </c>
      <c r="P29" s="1"/>
      <c r="Q29" s="13">
        <f t="shared" si="3"/>
        <v>50.616999999999997</v>
      </c>
      <c r="R29" s="13">
        <f t="shared" si="4"/>
        <v>10.1234</v>
      </c>
      <c r="S29" s="1">
        <f t="shared" si="5"/>
        <v>14.709399999999999</v>
      </c>
      <c r="T29" s="14">
        <f t="shared" si="12"/>
        <v>70.49779999999997</v>
      </c>
      <c r="U29" s="23">
        <f t="shared" si="7"/>
        <v>30.49779999999997</v>
      </c>
      <c r="V29" s="24">
        <v>40</v>
      </c>
      <c r="W29" s="16"/>
      <c r="X29" s="1"/>
      <c r="Y29" s="1">
        <f t="shared" si="8"/>
        <v>11.999999999999998</v>
      </c>
      <c r="Z29" s="1">
        <f t="shared" si="9"/>
        <v>7.2072960147932621</v>
      </c>
      <c r="AA29" s="1">
        <v>7.9714000000000009</v>
      </c>
      <c r="AB29" s="1">
        <v>12.900399999999999</v>
      </c>
      <c r="AC29" s="1">
        <v>17.011199999999999</v>
      </c>
      <c r="AD29" s="1">
        <v>19.700800000000001</v>
      </c>
      <c r="AE29" s="1"/>
      <c r="AF29" s="1">
        <f t="shared" si="10"/>
        <v>30.49779999999997</v>
      </c>
      <c r="AG29" s="1">
        <f t="shared" si="11"/>
        <v>40</v>
      </c>
      <c r="AH29" s="1">
        <f>VLOOKUP(A29,[1]Андриец!$A:$F,6,0)</f>
        <v>36.326999999999998</v>
      </c>
      <c r="AI29" s="1"/>
      <c r="AJ29" s="1">
        <f>VLOOKUP(A29,[1]Дукова!$A:$F,6,0)</f>
        <v>9.2859999999999996</v>
      </c>
      <c r="AK29" s="1"/>
      <c r="AL29" s="1">
        <f>VLOOKUP(A29,[1]Сидун!$A:$F,6,0)</f>
        <v>5.0039999999999996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56</v>
      </c>
      <c r="B30" s="1" t="s">
        <v>31</v>
      </c>
      <c r="C30" s="1">
        <v>300.09899999999999</v>
      </c>
      <c r="D30" s="1">
        <v>934.39599999999996</v>
      </c>
      <c r="E30" s="1">
        <v>693.76800000000003</v>
      </c>
      <c r="F30" s="1">
        <v>297.25200000000001</v>
      </c>
      <c r="G30" s="5">
        <v>1</v>
      </c>
      <c r="H30" s="1">
        <v>30</v>
      </c>
      <c r="I30" s="1"/>
      <c r="J30" s="1">
        <v>680.15</v>
      </c>
      <c r="K30" s="1">
        <f t="shared" si="1"/>
        <v>13.618000000000052</v>
      </c>
      <c r="L30" s="1">
        <f t="shared" si="2"/>
        <v>384.31800000000004</v>
      </c>
      <c r="M30" s="1">
        <v>309.45</v>
      </c>
      <c r="N30" s="1"/>
      <c r="O30" s="1">
        <v>125.6724000000001</v>
      </c>
      <c r="P30" s="1">
        <v>100</v>
      </c>
      <c r="Q30" s="13">
        <f t="shared" si="3"/>
        <v>157.67099999999999</v>
      </c>
      <c r="R30" s="13">
        <f t="shared" si="4"/>
        <v>31.534199999999998</v>
      </c>
      <c r="S30" s="1">
        <f t="shared" si="5"/>
        <v>76.863600000000005</v>
      </c>
      <c r="T30" s="15">
        <f>9*S30-P30-O30-N30-F30</f>
        <v>168.84799999999996</v>
      </c>
      <c r="U30" s="23">
        <f t="shared" si="7"/>
        <v>68.847999999999956</v>
      </c>
      <c r="V30" s="24">
        <v>100</v>
      </c>
      <c r="W30" s="16"/>
      <c r="X30" s="1"/>
      <c r="Y30" s="1">
        <f t="shared" si="8"/>
        <v>9</v>
      </c>
      <c r="Z30" s="1">
        <f t="shared" si="9"/>
        <v>6.8032774941584844</v>
      </c>
      <c r="AA30" s="1">
        <v>53.367199999999997</v>
      </c>
      <c r="AB30" s="1">
        <v>35.1768</v>
      </c>
      <c r="AC30" s="1">
        <v>48.123200000000011</v>
      </c>
      <c r="AD30" s="1">
        <v>67.471599999999995</v>
      </c>
      <c r="AE30" s="1"/>
      <c r="AF30" s="1">
        <f t="shared" si="10"/>
        <v>68.847999999999956</v>
      </c>
      <c r="AG30" s="1">
        <f t="shared" si="11"/>
        <v>100</v>
      </c>
      <c r="AH30" s="1">
        <f>VLOOKUP(A30,[1]Андриец!$A:$F,6,0)</f>
        <v>46.442999999999998</v>
      </c>
      <c r="AI30" s="1">
        <f>VLOOKUP(A30,[1]Глёза!$A:$F,6,0)</f>
        <v>3.8519999999999999</v>
      </c>
      <c r="AJ30" s="1">
        <f>VLOOKUP(A30,[1]Дукова!$A:$F,6,0)</f>
        <v>22.888999999999999</v>
      </c>
      <c r="AK30" s="1">
        <f>VLOOKUP(A30,[1]Новохацкий!$A:$F,6,0)</f>
        <v>20.282</v>
      </c>
      <c r="AL30" s="1">
        <f>VLOOKUP(A30,[1]Сидун!$A:$F,6,0)</f>
        <v>64.204999999999998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57</v>
      </c>
      <c r="B31" s="1" t="s">
        <v>31</v>
      </c>
      <c r="C31" s="1">
        <v>71.111000000000004</v>
      </c>
      <c r="D31" s="1">
        <v>2157.0210000000002</v>
      </c>
      <c r="E31" s="1">
        <v>1443.8430000000001</v>
      </c>
      <c r="F31" s="1">
        <v>160.76400000000001</v>
      </c>
      <c r="G31" s="5">
        <v>1</v>
      </c>
      <c r="H31" s="1">
        <v>30</v>
      </c>
      <c r="I31" s="1"/>
      <c r="J31" s="1">
        <v>1407.5530000000001</v>
      </c>
      <c r="K31" s="1">
        <f t="shared" si="1"/>
        <v>36.289999999999964</v>
      </c>
      <c r="L31" s="1">
        <f t="shared" si="2"/>
        <v>491.49000000000012</v>
      </c>
      <c r="M31" s="1">
        <v>952.35299999999995</v>
      </c>
      <c r="N31" s="1">
        <v>300</v>
      </c>
      <c r="O31" s="1">
        <v>39.404100000000042</v>
      </c>
      <c r="P31" s="1"/>
      <c r="Q31" s="13">
        <f t="shared" si="3"/>
        <v>222.18700000000001</v>
      </c>
      <c r="R31" s="13">
        <f t="shared" si="4"/>
        <v>44.437400000000004</v>
      </c>
      <c r="S31" s="1">
        <f t="shared" si="5"/>
        <v>98.29800000000003</v>
      </c>
      <c r="T31" s="15">
        <f>9*S31-P31-O31-N31-F31</f>
        <v>384.51390000000015</v>
      </c>
      <c r="U31" s="23">
        <f t="shared" si="7"/>
        <v>184.51390000000015</v>
      </c>
      <c r="V31" s="24">
        <v>200</v>
      </c>
      <c r="W31" s="16"/>
      <c r="X31" s="1"/>
      <c r="Y31" s="1">
        <f t="shared" si="8"/>
        <v>9</v>
      </c>
      <c r="Z31" s="1">
        <f t="shared" si="9"/>
        <v>5.0882835866446916</v>
      </c>
      <c r="AA31" s="1">
        <v>59.789400000000001</v>
      </c>
      <c r="AB31" s="1">
        <v>88.169399999999996</v>
      </c>
      <c r="AC31" s="1">
        <v>91.523399999999995</v>
      </c>
      <c r="AD31" s="1">
        <v>59.951199999999993</v>
      </c>
      <c r="AE31" s="1"/>
      <c r="AF31" s="1">
        <f t="shared" si="10"/>
        <v>184.51390000000015</v>
      </c>
      <c r="AG31" s="1">
        <f t="shared" si="11"/>
        <v>200</v>
      </c>
      <c r="AH31" s="1">
        <f>VLOOKUP(A31,[1]Андриец!$A:$F,6,0)</f>
        <v>54.935000000000002</v>
      </c>
      <c r="AI31" s="1">
        <f>VLOOKUP(A31,[1]Глёза!$A:$F,6,0)</f>
        <v>21.36</v>
      </c>
      <c r="AJ31" s="1">
        <f>VLOOKUP(A31,[1]Дукова!$A:$F,6,0)</f>
        <v>55.569000000000003</v>
      </c>
      <c r="AK31" s="1">
        <f>VLOOKUP(A31,[1]Новохацкий!$A:$F,6,0)</f>
        <v>26.748999999999999</v>
      </c>
      <c r="AL31" s="1">
        <f>VLOOKUP(A31,[1]Сидун!$A:$F,6,0)</f>
        <v>63.573999999999998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58</v>
      </c>
      <c r="B32" s="1" t="s">
        <v>31</v>
      </c>
      <c r="C32" s="1">
        <v>65.168000000000006</v>
      </c>
      <c r="D32" s="1">
        <v>422.06099999999998</v>
      </c>
      <c r="E32" s="1">
        <v>273.63299999999998</v>
      </c>
      <c r="F32" s="1">
        <v>10.167999999999999</v>
      </c>
      <c r="G32" s="5">
        <v>1</v>
      </c>
      <c r="H32" s="1">
        <v>30</v>
      </c>
      <c r="I32" s="1"/>
      <c r="J32" s="1">
        <v>276.89699999999999</v>
      </c>
      <c r="K32" s="1">
        <f t="shared" si="1"/>
        <v>-3.26400000000001</v>
      </c>
      <c r="L32" s="1">
        <f t="shared" si="2"/>
        <v>167.73599999999999</v>
      </c>
      <c r="M32" s="1">
        <v>105.89700000000001</v>
      </c>
      <c r="N32" s="1"/>
      <c r="O32" s="1">
        <v>52.092333333333293</v>
      </c>
      <c r="P32" s="1"/>
      <c r="Q32" s="13">
        <f t="shared" si="3"/>
        <v>70.897999999999996</v>
      </c>
      <c r="R32" s="13">
        <f t="shared" si="4"/>
        <v>14.179599999999999</v>
      </c>
      <c r="S32" s="1">
        <f t="shared" si="5"/>
        <v>33.547199999999997</v>
      </c>
      <c r="T32" s="15">
        <f>9*S32-P32-O32-N32-F32</f>
        <v>239.66446666666664</v>
      </c>
      <c r="U32" s="23">
        <f t="shared" si="7"/>
        <v>89.664466666666641</v>
      </c>
      <c r="V32" s="24">
        <v>150</v>
      </c>
      <c r="W32" s="16"/>
      <c r="X32" s="1"/>
      <c r="Y32" s="1">
        <f t="shared" si="8"/>
        <v>9</v>
      </c>
      <c r="Z32" s="1">
        <f t="shared" si="9"/>
        <v>1.8559025293715512</v>
      </c>
      <c r="AA32" s="1">
        <v>13.1136</v>
      </c>
      <c r="AB32" s="1">
        <v>12.486599999999999</v>
      </c>
      <c r="AC32" s="1">
        <v>12.486599999999999</v>
      </c>
      <c r="AD32" s="1">
        <v>1.305600000000001</v>
      </c>
      <c r="AE32" s="1"/>
      <c r="AF32" s="1">
        <f t="shared" si="10"/>
        <v>89.664466666666641</v>
      </c>
      <c r="AG32" s="1">
        <f t="shared" si="11"/>
        <v>150</v>
      </c>
      <c r="AH32" s="1">
        <f>VLOOKUP(A32,[1]Андриец!$A:$F,6,0)</f>
        <v>31.585000000000001</v>
      </c>
      <c r="AI32" s="1"/>
      <c r="AJ32" s="1">
        <f>VLOOKUP(A32,[1]Дукова!$A:$F,6,0)</f>
        <v>22.001999999999999</v>
      </c>
      <c r="AK32" s="1">
        <f>VLOOKUP(A32,[1]Новохацкий!$A:$F,6,0)</f>
        <v>6.6289999999999996</v>
      </c>
      <c r="AL32" s="1">
        <f>VLOOKUP(A32,[1]Сидун!$A:$F,6,0)</f>
        <v>10.682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59</v>
      </c>
      <c r="B33" s="1" t="s">
        <v>31</v>
      </c>
      <c r="C33" s="1">
        <v>656.78700000000003</v>
      </c>
      <c r="D33" s="1">
        <v>1266.335</v>
      </c>
      <c r="E33" s="1">
        <v>1477.5319999999999</v>
      </c>
      <c r="F33" s="1">
        <v>442.13200000000001</v>
      </c>
      <c r="G33" s="5">
        <v>1</v>
      </c>
      <c r="H33" s="1">
        <v>40</v>
      </c>
      <c r="I33" s="1"/>
      <c r="J33" s="1">
        <v>1384.479</v>
      </c>
      <c r="K33" s="1">
        <f t="shared" si="1"/>
        <v>93.052999999999884</v>
      </c>
      <c r="L33" s="1">
        <f t="shared" si="2"/>
        <v>966.08299999999986</v>
      </c>
      <c r="M33" s="1">
        <v>511.44900000000001</v>
      </c>
      <c r="N33" s="1"/>
      <c r="O33" s="1">
        <v>272.36159999999978</v>
      </c>
      <c r="P33" s="1">
        <v>100</v>
      </c>
      <c r="Q33" s="13">
        <f t="shared" si="3"/>
        <v>28.911999999999999</v>
      </c>
      <c r="R33" s="13">
        <f t="shared" si="4"/>
        <v>5.7824</v>
      </c>
      <c r="S33" s="1">
        <f t="shared" si="5"/>
        <v>193.21659999999997</v>
      </c>
      <c r="T33" s="15">
        <f>10*S33-P33-O33-N33-F33</f>
        <v>1117.6723999999999</v>
      </c>
      <c r="U33" s="23">
        <f t="shared" si="7"/>
        <v>417.67239999999993</v>
      </c>
      <c r="V33" s="24">
        <v>700</v>
      </c>
      <c r="W33" s="16"/>
      <c r="X33" s="1"/>
      <c r="Y33" s="1">
        <f t="shared" si="8"/>
        <v>10</v>
      </c>
      <c r="Z33" s="1">
        <f t="shared" si="9"/>
        <v>4.2154431865585043</v>
      </c>
      <c r="AA33" s="1">
        <v>104.7398</v>
      </c>
      <c r="AB33" s="1">
        <v>62.917400000000001</v>
      </c>
      <c r="AC33" s="1">
        <v>95.844200000000001</v>
      </c>
      <c r="AD33" s="1">
        <v>139.2176</v>
      </c>
      <c r="AE33" s="1"/>
      <c r="AF33" s="1">
        <f t="shared" si="10"/>
        <v>417.67239999999993</v>
      </c>
      <c r="AG33" s="1">
        <f t="shared" si="11"/>
        <v>700</v>
      </c>
      <c r="AH33" s="1"/>
      <c r="AI33" s="1"/>
      <c r="AJ33" s="1"/>
      <c r="AK33" s="1">
        <f>VLOOKUP(A33,[1]Новохацкий!$A:$F,6,0)</f>
        <v>27.54</v>
      </c>
      <c r="AL33" s="1">
        <f>VLOOKUP(A33,[1]Сидун!$A:$F,6,0)</f>
        <v>1.3720000000000001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60</v>
      </c>
      <c r="B34" s="1" t="s">
        <v>31</v>
      </c>
      <c r="C34" s="1">
        <v>157.221</v>
      </c>
      <c r="D34" s="1">
        <v>1516.922</v>
      </c>
      <c r="E34" s="1">
        <v>1144.1559999999999</v>
      </c>
      <c r="F34" s="1">
        <v>134.387</v>
      </c>
      <c r="G34" s="5">
        <v>1</v>
      </c>
      <c r="H34" s="1">
        <v>35</v>
      </c>
      <c r="I34" s="1"/>
      <c r="J34" s="1">
        <v>1156.4069999999999</v>
      </c>
      <c r="K34" s="1">
        <f t="shared" si="1"/>
        <v>-12.250999999999976</v>
      </c>
      <c r="L34" s="1">
        <f t="shared" si="2"/>
        <v>276.24899999999991</v>
      </c>
      <c r="M34" s="1">
        <v>867.90700000000004</v>
      </c>
      <c r="N34" s="1"/>
      <c r="O34" s="1">
        <v>83.980799999999874</v>
      </c>
      <c r="P34" s="1">
        <v>50</v>
      </c>
      <c r="Q34" s="13">
        <f t="shared" si="3"/>
        <v>114.88399999999999</v>
      </c>
      <c r="R34" s="13">
        <f t="shared" si="4"/>
        <v>22.976799999999997</v>
      </c>
      <c r="S34" s="1">
        <f t="shared" si="5"/>
        <v>55.249799999999979</v>
      </c>
      <c r="T34" s="15">
        <f>9*S34-P34-O34-N34-F34</f>
        <v>228.88039999999995</v>
      </c>
      <c r="U34" s="23">
        <f t="shared" si="7"/>
        <v>108.88039999999995</v>
      </c>
      <c r="V34" s="24">
        <v>120</v>
      </c>
      <c r="W34" s="16"/>
      <c r="X34" s="1"/>
      <c r="Y34" s="1">
        <f t="shared" si="8"/>
        <v>9</v>
      </c>
      <c r="Z34" s="1">
        <f t="shared" si="9"/>
        <v>4.8573533297858091</v>
      </c>
      <c r="AA34" s="1">
        <v>31.445399999999999</v>
      </c>
      <c r="AB34" s="1">
        <v>30.257999999999999</v>
      </c>
      <c r="AC34" s="1">
        <v>35.566200000000002</v>
      </c>
      <c r="AD34" s="1">
        <v>20.904199999999999</v>
      </c>
      <c r="AE34" s="1"/>
      <c r="AF34" s="1">
        <f t="shared" si="10"/>
        <v>108.88039999999995</v>
      </c>
      <c r="AG34" s="1">
        <f t="shared" si="11"/>
        <v>120</v>
      </c>
      <c r="AH34" s="1">
        <f>VLOOKUP(A34,[1]Андриец!$A:$F,6,0)</f>
        <v>44.418999999999997</v>
      </c>
      <c r="AI34" s="1"/>
      <c r="AJ34" s="1">
        <f>VLOOKUP(A34,[1]Дукова!$A:$F,6,0)</f>
        <v>12.32</v>
      </c>
      <c r="AK34" s="1">
        <f>VLOOKUP(A34,[1]Новохацкий!$A:$F,6,0)</f>
        <v>8.2650000000000006</v>
      </c>
      <c r="AL34" s="1">
        <f>VLOOKUP(A34,[1]Сидун!$A:$F,6,0)</f>
        <v>49.88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61</v>
      </c>
      <c r="B35" s="1" t="s">
        <v>31</v>
      </c>
      <c r="C35" s="1">
        <v>82.552000000000007</v>
      </c>
      <c r="D35" s="1">
        <v>230.24799999999999</v>
      </c>
      <c r="E35" s="1">
        <v>159.06700000000001</v>
      </c>
      <c r="F35" s="1">
        <v>84.682000000000002</v>
      </c>
      <c r="G35" s="5">
        <v>1</v>
      </c>
      <c r="H35" s="1">
        <v>45</v>
      </c>
      <c r="I35" s="1"/>
      <c r="J35" s="1">
        <v>159.19999999999999</v>
      </c>
      <c r="K35" s="1">
        <f t="shared" si="1"/>
        <v>-0.13299999999998136</v>
      </c>
      <c r="L35" s="1">
        <f t="shared" si="2"/>
        <v>159.06700000000001</v>
      </c>
      <c r="M35" s="1"/>
      <c r="N35" s="1">
        <v>100</v>
      </c>
      <c r="O35" s="1">
        <v>66.047199999999975</v>
      </c>
      <c r="P35" s="1">
        <v>50</v>
      </c>
      <c r="Q35" s="13">
        <f t="shared" si="3"/>
        <v>28.937999999999995</v>
      </c>
      <c r="R35" s="13">
        <f t="shared" si="4"/>
        <v>5.7875999999999994</v>
      </c>
      <c r="S35" s="1">
        <f t="shared" si="5"/>
        <v>31.813400000000001</v>
      </c>
      <c r="T35" s="14">
        <f t="shared" si="12"/>
        <v>81.03160000000004</v>
      </c>
      <c r="U35" s="23">
        <f t="shared" si="7"/>
        <v>41.03160000000004</v>
      </c>
      <c r="V35" s="24">
        <v>40</v>
      </c>
      <c r="W35" s="16"/>
      <c r="X35" s="1"/>
      <c r="Y35" s="1">
        <f t="shared" si="8"/>
        <v>12</v>
      </c>
      <c r="Z35" s="1">
        <f t="shared" si="9"/>
        <v>9.4529097801555313</v>
      </c>
      <c r="AA35" s="1">
        <v>32.155799999999999</v>
      </c>
      <c r="AB35" s="1">
        <v>29.851800000000001</v>
      </c>
      <c r="AC35" s="1">
        <v>26.1586</v>
      </c>
      <c r="AD35" s="1">
        <v>24.300599999999999</v>
      </c>
      <c r="AE35" s="1"/>
      <c r="AF35" s="1">
        <f t="shared" si="10"/>
        <v>41.03160000000004</v>
      </c>
      <c r="AG35" s="1">
        <f t="shared" si="11"/>
        <v>40</v>
      </c>
      <c r="AH35" s="1">
        <f>VLOOKUP(A35,[1]Андриец!$A:$F,6,0)</f>
        <v>14.032</v>
      </c>
      <c r="AI35" s="1"/>
      <c r="AJ35" s="1">
        <f>VLOOKUP(A35,[1]Дукова!$A:$F,6,0)</f>
        <v>7.85</v>
      </c>
      <c r="AK35" s="1">
        <f>VLOOKUP(A35,[1]Новохацкий!$A:$F,6,0)</f>
        <v>8.7579999999999991</v>
      </c>
      <c r="AL35" s="1">
        <f>VLOOKUP(A35,[1]Сидун!$A:$F,6,0)</f>
        <v>-1.702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62</v>
      </c>
      <c r="B36" s="1" t="s">
        <v>31</v>
      </c>
      <c r="C36" s="1">
        <v>40.966999999999999</v>
      </c>
      <c r="D36" s="1">
        <v>124.001</v>
      </c>
      <c r="E36" s="1">
        <v>162.58600000000001</v>
      </c>
      <c r="F36" s="1">
        <v>2.3010000000000002</v>
      </c>
      <c r="G36" s="5">
        <v>1</v>
      </c>
      <c r="H36" s="1">
        <v>30</v>
      </c>
      <c r="I36" s="1"/>
      <c r="J36" s="1">
        <v>170.90199999999999</v>
      </c>
      <c r="K36" s="1">
        <f t="shared" si="1"/>
        <v>-8.3159999999999741</v>
      </c>
      <c r="L36" s="1">
        <f t="shared" si="2"/>
        <v>76.184000000000012</v>
      </c>
      <c r="M36" s="1">
        <v>86.402000000000001</v>
      </c>
      <c r="N36" s="1"/>
      <c r="O36" s="1">
        <v>60.560800000000008</v>
      </c>
      <c r="P36" s="1"/>
      <c r="Q36" s="13">
        <f t="shared" si="3"/>
        <v>14.84</v>
      </c>
      <c r="R36" s="13">
        <f t="shared" si="4"/>
        <v>2.968</v>
      </c>
      <c r="S36" s="1">
        <f t="shared" si="5"/>
        <v>15.236800000000002</v>
      </c>
      <c r="T36" s="15">
        <f>8*S36-P36-O36-N36-F36</f>
        <v>59.032600000000009</v>
      </c>
      <c r="U36" s="23">
        <f t="shared" si="7"/>
        <v>59.032600000000009</v>
      </c>
      <c r="V36" s="24"/>
      <c r="W36" s="16"/>
      <c r="X36" s="1"/>
      <c r="Y36" s="1">
        <f t="shared" si="8"/>
        <v>8</v>
      </c>
      <c r="Z36" s="1">
        <f t="shared" si="9"/>
        <v>4.1256563057859914</v>
      </c>
      <c r="AA36" s="1">
        <v>8.232800000000001</v>
      </c>
      <c r="AB36" s="1">
        <v>-0.21479999999999999</v>
      </c>
      <c r="AC36" s="1">
        <v>-0.21479999999999999</v>
      </c>
      <c r="AD36" s="1">
        <v>7.2399999999999992E-2</v>
      </c>
      <c r="AE36" s="1"/>
      <c r="AF36" s="1">
        <f t="shared" si="10"/>
        <v>59.032600000000009</v>
      </c>
      <c r="AG36" s="1">
        <f t="shared" si="11"/>
        <v>0</v>
      </c>
      <c r="AH36" s="1">
        <f>VLOOKUP(A36,[1]Андриец!$A:$F,6,0)</f>
        <v>11.007999999999999</v>
      </c>
      <c r="AI36" s="1"/>
      <c r="AJ36" s="1">
        <f>VLOOKUP(A36,[1]Дукова!$A:$F,6,0)</f>
        <v>3.8319999999999999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63</v>
      </c>
      <c r="B37" s="1" t="s">
        <v>31</v>
      </c>
      <c r="C37" s="1">
        <v>555.82000000000005</v>
      </c>
      <c r="D37" s="1">
        <v>833.40899999999999</v>
      </c>
      <c r="E37" s="1">
        <v>875.38800000000003</v>
      </c>
      <c r="F37" s="1">
        <v>357.07299999999998</v>
      </c>
      <c r="G37" s="5">
        <v>1</v>
      </c>
      <c r="H37" s="1">
        <v>45</v>
      </c>
      <c r="I37" s="1"/>
      <c r="J37" s="1">
        <v>885.45899999999995</v>
      </c>
      <c r="K37" s="1">
        <f t="shared" si="1"/>
        <v>-10.070999999999913</v>
      </c>
      <c r="L37" s="1">
        <f t="shared" si="2"/>
        <v>470.92900000000003</v>
      </c>
      <c r="M37" s="1">
        <v>404.459</v>
      </c>
      <c r="N37" s="1">
        <v>250</v>
      </c>
      <c r="O37" s="1">
        <v>274.35519999999968</v>
      </c>
      <c r="P37" s="1">
        <v>200</v>
      </c>
      <c r="Q37" s="13">
        <f t="shared" si="3"/>
        <v>119.10500000000002</v>
      </c>
      <c r="R37" s="13">
        <f t="shared" si="4"/>
        <v>23.821000000000005</v>
      </c>
      <c r="S37" s="1">
        <f t="shared" si="5"/>
        <v>94.1858</v>
      </c>
      <c r="T37" s="14">
        <f t="shared" si="12"/>
        <v>48.801400000000399</v>
      </c>
      <c r="U37" s="23">
        <f t="shared" si="7"/>
        <v>48.801400000000399</v>
      </c>
      <c r="V37" s="24"/>
      <c r="W37" s="16"/>
      <c r="X37" s="1"/>
      <c r="Y37" s="1">
        <f t="shared" si="8"/>
        <v>12.000000000000002</v>
      </c>
      <c r="Z37" s="1">
        <f t="shared" si="9"/>
        <v>11.481860322893681</v>
      </c>
      <c r="AA37" s="1">
        <v>103.71939999999999</v>
      </c>
      <c r="AB37" s="1">
        <v>93.656800000000004</v>
      </c>
      <c r="AC37" s="1">
        <v>98.178000000000011</v>
      </c>
      <c r="AD37" s="1">
        <v>74.365199999999987</v>
      </c>
      <c r="AE37" s="1"/>
      <c r="AF37" s="1">
        <f t="shared" si="10"/>
        <v>48.801400000000399</v>
      </c>
      <c r="AG37" s="1">
        <f t="shared" si="11"/>
        <v>0</v>
      </c>
      <c r="AH37" s="1">
        <f>VLOOKUP(A37,[1]Андриец!$A:$F,6,0)</f>
        <v>18.513000000000002</v>
      </c>
      <c r="AI37" s="1">
        <f>VLOOKUP(A37,[1]Глёза!$A:$F,6,0)</f>
        <v>22.725999999999999</v>
      </c>
      <c r="AJ37" s="1">
        <f>VLOOKUP(A37,[1]Дукова!$A:$F,6,0)</f>
        <v>21.428999999999998</v>
      </c>
      <c r="AK37" s="1">
        <f>VLOOKUP(A37,[1]Новохацкий!$A:$F,6,0)</f>
        <v>31.513000000000002</v>
      </c>
      <c r="AL37" s="1">
        <f>VLOOKUP(A37,[1]Сидун!$A:$F,6,0)</f>
        <v>24.923999999999999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64</v>
      </c>
      <c r="B38" s="1" t="s">
        <v>31</v>
      </c>
      <c r="C38" s="1">
        <v>431.96499999999997</v>
      </c>
      <c r="D38" s="1">
        <v>593.65700000000004</v>
      </c>
      <c r="E38" s="1">
        <v>548.28899999999999</v>
      </c>
      <c r="F38" s="1">
        <v>369.48599999999999</v>
      </c>
      <c r="G38" s="5">
        <v>1</v>
      </c>
      <c r="H38" s="1">
        <v>45</v>
      </c>
      <c r="I38" s="1"/>
      <c r="J38" s="1">
        <v>543.08100000000002</v>
      </c>
      <c r="K38" s="1">
        <f t="shared" ref="K38:K69" si="13">E38-J38</f>
        <v>5.20799999999997</v>
      </c>
      <c r="L38" s="1">
        <f t="shared" si="2"/>
        <v>394.40800000000002</v>
      </c>
      <c r="M38" s="1">
        <v>153.881</v>
      </c>
      <c r="N38" s="1">
        <v>200</v>
      </c>
      <c r="O38" s="1">
        <v>113.55160000000041</v>
      </c>
      <c r="P38" s="1">
        <v>50</v>
      </c>
      <c r="Q38" s="13">
        <f t="shared" si="3"/>
        <v>117.821</v>
      </c>
      <c r="R38" s="13">
        <f t="shared" si="4"/>
        <v>23.5642</v>
      </c>
      <c r="S38" s="1">
        <f t="shared" si="5"/>
        <v>78.881600000000006</v>
      </c>
      <c r="T38" s="14">
        <f>10*S38-P38-O38-N38-F38</f>
        <v>55.778399999999579</v>
      </c>
      <c r="U38" s="23">
        <f t="shared" si="7"/>
        <v>55.778399999999579</v>
      </c>
      <c r="V38" s="24"/>
      <c r="W38" s="16"/>
      <c r="X38" s="1"/>
      <c r="Y38" s="1">
        <f t="shared" si="8"/>
        <v>9.9999999999999982</v>
      </c>
      <c r="Z38" s="1">
        <f t="shared" si="9"/>
        <v>9.2928845256688533</v>
      </c>
      <c r="AA38" s="1">
        <v>75.405600000000007</v>
      </c>
      <c r="AB38" s="1">
        <v>80.618200000000002</v>
      </c>
      <c r="AC38" s="1">
        <v>87.695000000000007</v>
      </c>
      <c r="AD38" s="1">
        <v>73.083799999999997</v>
      </c>
      <c r="AE38" s="1" t="s">
        <v>65</v>
      </c>
      <c r="AF38" s="1">
        <f t="shared" si="10"/>
        <v>55.778399999999579</v>
      </c>
      <c r="AG38" s="1">
        <f t="shared" si="11"/>
        <v>0</v>
      </c>
      <c r="AH38" s="1">
        <f>VLOOKUP(A38,[1]Андриец!$A:$F,6,0)</f>
        <v>22.888000000000002</v>
      </c>
      <c r="AI38" s="1">
        <f>VLOOKUP(A38,[1]Глёза!$A:$F,6,0)</f>
        <v>18.625</v>
      </c>
      <c r="AJ38" s="1">
        <f>VLOOKUP(A38,[1]Дукова!$A:$F,6,0)</f>
        <v>25.738</v>
      </c>
      <c r="AK38" s="1">
        <f>VLOOKUP(A38,[1]Новохацкий!$A:$F,6,0)</f>
        <v>18.039000000000001</v>
      </c>
      <c r="AL38" s="1">
        <f>VLOOKUP(A38,[1]Сидун!$A:$F,6,0)</f>
        <v>32.530999999999999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66</v>
      </c>
      <c r="B39" s="1" t="s">
        <v>31</v>
      </c>
      <c r="C39" s="1">
        <v>276.02300000000002</v>
      </c>
      <c r="D39" s="1">
        <v>307.209</v>
      </c>
      <c r="E39" s="1">
        <v>395.858</v>
      </c>
      <c r="F39" s="1">
        <v>135.309</v>
      </c>
      <c r="G39" s="5">
        <v>1</v>
      </c>
      <c r="H39" s="1">
        <v>45</v>
      </c>
      <c r="I39" s="1"/>
      <c r="J39" s="1">
        <v>393.69200000000001</v>
      </c>
      <c r="K39" s="1">
        <f t="shared" si="13"/>
        <v>2.1659999999999968</v>
      </c>
      <c r="L39" s="1">
        <f t="shared" si="2"/>
        <v>240.76599999999999</v>
      </c>
      <c r="M39" s="1">
        <v>155.09200000000001</v>
      </c>
      <c r="N39" s="1"/>
      <c r="O39" s="1">
        <v>0</v>
      </c>
      <c r="P39" s="1"/>
      <c r="Q39" s="13">
        <f t="shared" si="3"/>
        <v>69.066999999999993</v>
      </c>
      <c r="R39" s="13">
        <f t="shared" si="4"/>
        <v>13.813399999999998</v>
      </c>
      <c r="S39" s="1">
        <f t="shared" si="5"/>
        <v>48.153199999999998</v>
      </c>
      <c r="T39" s="14">
        <f t="shared" si="12"/>
        <v>442.52940000000001</v>
      </c>
      <c r="U39" s="23">
        <f t="shared" si="7"/>
        <v>192.52940000000001</v>
      </c>
      <c r="V39" s="24">
        <v>250</v>
      </c>
      <c r="W39" s="16"/>
      <c r="X39" s="1"/>
      <c r="Y39" s="1">
        <f t="shared" si="8"/>
        <v>12</v>
      </c>
      <c r="Z39" s="1">
        <f t="shared" si="9"/>
        <v>2.8099690155586754</v>
      </c>
      <c r="AA39" s="1">
        <v>20.452200000000001</v>
      </c>
      <c r="AB39" s="1">
        <v>28.0106</v>
      </c>
      <c r="AC39" s="1">
        <v>36.057000000000002</v>
      </c>
      <c r="AD39" s="1">
        <v>39.470199999999998</v>
      </c>
      <c r="AE39" s="1"/>
      <c r="AF39" s="1">
        <f t="shared" si="10"/>
        <v>192.52940000000001</v>
      </c>
      <c r="AG39" s="1">
        <f t="shared" si="11"/>
        <v>250</v>
      </c>
      <c r="AH39" s="1">
        <f>VLOOKUP(A39,[1]Андриец!$A:$F,6,0)</f>
        <v>13.138</v>
      </c>
      <c r="AI39" s="1">
        <f>VLOOKUP(A39,[1]Глёза!$A:$F,6,0)</f>
        <v>2.9159999999999999</v>
      </c>
      <c r="AJ39" s="1">
        <f>VLOOKUP(A39,[1]Дукова!$A:$F,6,0)</f>
        <v>17.408999999999999</v>
      </c>
      <c r="AK39" s="1">
        <f>VLOOKUP(A39,[1]Новохацкий!$A:$F,6,0)</f>
        <v>16.641999999999999</v>
      </c>
      <c r="AL39" s="1">
        <f>VLOOKUP(A39,[1]Сидун!$A:$F,6,0)</f>
        <v>18.962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67</v>
      </c>
      <c r="B40" s="1" t="s">
        <v>31</v>
      </c>
      <c r="C40" s="1"/>
      <c r="D40" s="1">
        <v>368.63400000000001</v>
      </c>
      <c r="E40" s="1">
        <v>263.23599999999999</v>
      </c>
      <c r="F40" s="1"/>
      <c r="G40" s="5">
        <v>0</v>
      </c>
      <c r="H40" s="1" t="e">
        <v>#N/A</v>
      </c>
      <c r="I40" s="1"/>
      <c r="J40" s="1">
        <v>272.036</v>
      </c>
      <c r="K40" s="1">
        <f t="shared" si="13"/>
        <v>-8.8000000000000114</v>
      </c>
      <c r="L40" s="1">
        <f t="shared" si="2"/>
        <v>0</v>
      </c>
      <c r="M40" s="1">
        <v>263.23599999999999</v>
      </c>
      <c r="N40" s="1"/>
      <c r="O40" s="1"/>
      <c r="P40" s="1"/>
      <c r="Q40" s="13">
        <f t="shared" si="3"/>
        <v>0</v>
      </c>
      <c r="R40" s="13">
        <f t="shared" si="4"/>
        <v>0</v>
      </c>
      <c r="S40" s="1">
        <f t="shared" si="5"/>
        <v>0</v>
      </c>
      <c r="T40" s="14"/>
      <c r="U40" s="23">
        <f t="shared" si="7"/>
        <v>0</v>
      </c>
      <c r="V40" s="24"/>
      <c r="W40" s="16"/>
      <c r="X40" s="1"/>
      <c r="Y40" s="1" t="e">
        <f t="shared" si="8"/>
        <v>#DIV/0!</v>
      </c>
      <c r="Z40" s="1" t="e">
        <f t="shared" si="9"/>
        <v>#DIV/0!</v>
      </c>
      <c r="AA40" s="1">
        <v>0</v>
      </c>
      <c r="AB40" s="1">
        <v>0</v>
      </c>
      <c r="AC40" s="1">
        <v>0</v>
      </c>
      <c r="AD40" s="1">
        <v>0</v>
      </c>
      <c r="AE40" s="1"/>
      <c r="AF40" s="1">
        <f t="shared" si="10"/>
        <v>0</v>
      </c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68</v>
      </c>
      <c r="B41" s="1" t="s">
        <v>31</v>
      </c>
      <c r="C41" s="1">
        <v>21.364000000000001</v>
      </c>
      <c r="D41" s="1">
        <v>437.94299999999998</v>
      </c>
      <c r="E41" s="1">
        <v>238.68799999999999</v>
      </c>
      <c r="F41" s="1">
        <v>95.83</v>
      </c>
      <c r="G41" s="5">
        <v>1</v>
      </c>
      <c r="H41" s="1">
        <v>35</v>
      </c>
      <c r="I41" s="1"/>
      <c r="J41" s="1">
        <v>259.65600000000001</v>
      </c>
      <c r="K41" s="1">
        <f t="shared" si="13"/>
        <v>-20.968000000000018</v>
      </c>
      <c r="L41" s="1">
        <f t="shared" si="2"/>
        <v>34.431999999999988</v>
      </c>
      <c r="M41" s="1">
        <v>204.256</v>
      </c>
      <c r="N41" s="1"/>
      <c r="O41" s="1">
        <v>0</v>
      </c>
      <c r="P41" s="1"/>
      <c r="Q41" s="13">
        <f t="shared" si="3"/>
        <v>10.683999999999999</v>
      </c>
      <c r="R41" s="13">
        <f t="shared" si="4"/>
        <v>2.1368</v>
      </c>
      <c r="S41" s="1">
        <f t="shared" si="5"/>
        <v>6.8863999999999974</v>
      </c>
      <c r="T41" s="14"/>
      <c r="U41" s="23">
        <f t="shared" si="7"/>
        <v>0</v>
      </c>
      <c r="V41" s="24"/>
      <c r="W41" s="16"/>
      <c r="X41" s="1"/>
      <c r="Y41" s="1">
        <f t="shared" si="8"/>
        <v>13.915834107806697</v>
      </c>
      <c r="Z41" s="1">
        <f t="shared" si="9"/>
        <v>13.915834107806697</v>
      </c>
      <c r="AA41" s="1">
        <v>4.2723999999999993</v>
      </c>
      <c r="AB41" s="1">
        <v>8.5489999999999977</v>
      </c>
      <c r="AC41" s="1">
        <v>8.5489999999999977</v>
      </c>
      <c r="AD41" s="1">
        <v>3.7401999999999989</v>
      </c>
      <c r="AE41" s="1"/>
      <c r="AF41" s="1">
        <f t="shared" si="10"/>
        <v>0</v>
      </c>
      <c r="AG41" s="1">
        <f t="shared" si="11"/>
        <v>0</v>
      </c>
      <c r="AH41" s="1">
        <f>VLOOKUP(A41,[1]Андриец!$A:$F,6,0)</f>
        <v>8.532</v>
      </c>
      <c r="AI41" s="1"/>
      <c r="AJ41" s="1">
        <f>VLOOKUP(A41,[1]Дукова!$A:$F,6,0)</f>
        <v>1.43</v>
      </c>
      <c r="AK41" s="1">
        <f>VLOOKUP(A41,[1]Новохацкий!$A:$F,6,0)</f>
        <v>0.72199999999999998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69</v>
      </c>
      <c r="B42" s="1" t="s">
        <v>36</v>
      </c>
      <c r="C42" s="1">
        <v>180</v>
      </c>
      <c r="D42" s="1">
        <v>120</v>
      </c>
      <c r="E42" s="1">
        <v>299</v>
      </c>
      <c r="F42" s="1">
        <v>1</v>
      </c>
      <c r="G42" s="5">
        <v>0.4</v>
      </c>
      <c r="H42" s="1">
        <v>45</v>
      </c>
      <c r="I42" s="1"/>
      <c r="J42" s="1">
        <v>386</v>
      </c>
      <c r="K42" s="1">
        <f t="shared" si="13"/>
        <v>-87</v>
      </c>
      <c r="L42" s="1">
        <f t="shared" si="2"/>
        <v>299</v>
      </c>
      <c r="M42" s="1"/>
      <c r="N42" s="1"/>
      <c r="O42" s="1">
        <v>142.19999999999999</v>
      </c>
      <c r="P42" s="1">
        <v>100</v>
      </c>
      <c r="Q42" s="13">
        <f t="shared" si="3"/>
        <v>155</v>
      </c>
      <c r="R42" s="13">
        <f t="shared" si="4"/>
        <v>31</v>
      </c>
      <c r="S42" s="1">
        <f t="shared" si="5"/>
        <v>59.8</v>
      </c>
      <c r="T42" s="14">
        <f t="shared" ref="T42" si="14">12*S42-P42-O42-N42-F42</f>
        <v>474.39999999999992</v>
      </c>
      <c r="U42" s="23">
        <f t="shared" si="7"/>
        <v>224.39999999999992</v>
      </c>
      <c r="V42" s="24">
        <v>250</v>
      </c>
      <c r="W42" s="16"/>
      <c r="X42" s="1"/>
      <c r="Y42" s="1">
        <f t="shared" si="8"/>
        <v>11.999999999999998</v>
      </c>
      <c r="Z42" s="1">
        <f t="shared" si="9"/>
        <v>4.0668896321070234</v>
      </c>
      <c r="AA42" s="1">
        <v>35.799999999999997</v>
      </c>
      <c r="AB42" s="1">
        <v>22.6</v>
      </c>
      <c r="AC42" s="1">
        <v>27.6</v>
      </c>
      <c r="AD42" s="1">
        <v>24.6</v>
      </c>
      <c r="AE42" s="1"/>
      <c r="AF42" s="1">
        <f t="shared" si="10"/>
        <v>89.759999999999977</v>
      </c>
      <c r="AG42" s="1">
        <f t="shared" si="11"/>
        <v>100</v>
      </c>
      <c r="AH42" s="1">
        <f>VLOOKUP(A42,[1]Андриец!$A:$F,6,0)</f>
        <v>50</v>
      </c>
      <c r="AI42" s="1"/>
      <c r="AJ42" s="1">
        <f>VLOOKUP(A42,[1]Дукова!$A:$F,6,0)</f>
        <v>14</v>
      </c>
      <c r="AK42" s="1">
        <f>VLOOKUP(A42,[1]Новохацкий!$A:$F,6,0)</f>
        <v>54</v>
      </c>
      <c r="AL42" s="1">
        <f>VLOOKUP(A42,[1]Сидун!$A:$F,6,0)</f>
        <v>37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9" t="s">
        <v>70</v>
      </c>
      <c r="B43" s="1" t="s">
        <v>31</v>
      </c>
      <c r="C43" s="1"/>
      <c r="D43" s="1">
        <v>111.202</v>
      </c>
      <c r="E43" s="1">
        <v>111.202</v>
      </c>
      <c r="F43" s="1"/>
      <c r="G43" s="5">
        <v>0</v>
      </c>
      <c r="H43" s="1" t="e">
        <v>#N/A</v>
      </c>
      <c r="I43" s="1"/>
      <c r="J43" s="1">
        <v>114.202</v>
      </c>
      <c r="K43" s="1">
        <f t="shared" si="13"/>
        <v>-3</v>
      </c>
      <c r="L43" s="1">
        <f t="shared" si="2"/>
        <v>0</v>
      </c>
      <c r="M43" s="1">
        <v>111.202</v>
      </c>
      <c r="N43" s="1"/>
      <c r="O43" s="1"/>
      <c r="P43" s="1"/>
      <c r="Q43" s="13">
        <f t="shared" si="3"/>
        <v>0</v>
      </c>
      <c r="R43" s="13">
        <f t="shared" si="4"/>
        <v>0</v>
      </c>
      <c r="S43" s="1">
        <f t="shared" si="5"/>
        <v>0</v>
      </c>
      <c r="T43" s="14"/>
      <c r="U43" s="23">
        <f t="shared" si="7"/>
        <v>0</v>
      </c>
      <c r="V43" s="24"/>
      <c r="W43" s="16"/>
      <c r="X43" s="1"/>
      <c r="Y43" s="1" t="e">
        <f t="shared" si="8"/>
        <v>#DIV/0!</v>
      </c>
      <c r="Z43" s="1" t="e">
        <f t="shared" si="9"/>
        <v>#DIV/0!</v>
      </c>
      <c r="AA43" s="1"/>
      <c r="AB43" s="1"/>
      <c r="AC43" s="1"/>
      <c r="AD43" s="1"/>
      <c r="AE43" s="1"/>
      <c r="AF43" s="1">
        <f t="shared" si="10"/>
        <v>0</v>
      </c>
      <c r="AG43" s="1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71</v>
      </c>
      <c r="B44" s="1" t="s">
        <v>31</v>
      </c>
      <c r="C44" s="1">
        <v>250.00899999999999</v>
      </c>
      <c r="D44" s="1">
        <v>530.68600000000004</v>
      </c>
      <c r="E44" s="1">
        <v>456.012</v>
      </c>
      <c r="F44" s="1">
        <v>190.97399999999999</v>
      </c>
      <c r="G44" s="5">
        <v>1</v>
      </c>
      <c r="H44" s="1">
        <v>40</v>
      </c>
      <c r="I44" s="1"/>
      <c r="J44" s="1">
        <v>475.67899999999997</v>
      </c>
      <c r="K44" s="1">
        <f t="shared" si="13"/>
        <v>-19.666999999999973</v>
      </c>
      <c r="L44" s="1">
        <f t="shared" si="2"/>
        <v>171.53300000000002</v>
      </c>
      <c r="M44" s="1">
        <v>284.47899999999998</v>
      </c>
      <c r="N44" s="1">
        <v>200</v>
      </c>
      <c r="O44" s="1">
        <v>182.87759999999989</v>
      </c>
      <c r="P44" s="1">
        <v>100</v>
      </c>
      <c r="Q44" s="13">
        <f t="shared" si="3"/>
        <v>63.515999999999998</v>
      </c>
      <c r="R44" s="13">
        <f t="shared" si="4"/>
        <v>12.703199999999999</v>
      </c>
      <c r="S44" s="1">
        <f t="shared" si="5"/>
        <v>34.306600000000003</v>
      </c>
      <c r="T44" s="14"/>
      <c r="U44" s="23">
        <f t="shared" si="7"/>
        <v>0</v>
      </c>
      <c r="V44" s="24"/>
      <c r="W44" s="16"/>
      <c r="X44" s="1"/>
      <c r="Y44" s="1">
        <f t="shared" si="8"/>
        <v>19.642039724134708</v>
      </c>
      <c r="Z44" s="1">
        <f t="shared" si="9"/>
        <v>19.642039724134708</v>
      </c>
      <c r="AA44" s="1">
        <v>59.964399999999998</v>
      </c>
      <c r="AB44" s="1">
        <v>52.823400000000007</v>
      </c>
      <c r="AC44" s="1">
        <v>47.373800000000003</v>
      </c>
      <c r="AD44" s="1">
        <v>28.901399999999999</v>
      </c>
      <c r="AE44" s="1" t="s">
        <v>65</v>
      </c>
      <c r="AF44" s="1">
        <f t="shared" si="10"/>
        <v>0</v>
      </c>
      <c r="AG44" s="1">
        <f t="shared" si="11"/>
        <v>0</v>
      </c>
      <c r="AH44" s="1">
        <f>VLOOKUP(A44,[1]Андриец!$A:$F,6,0)</f>
        <v>9.3889999999999993</v>
      </c>
      <c r="AI44" s="1">
        <f>VLOOKUP(A44,[1]Глёза!$A:$F,6,0)</f>
        <v>2.1800000000000002</v>
      </c>
      <c r="AJ44" s="1">
        <f>VLOOKUP(A44,[1]Дукова!$A:$F,6,0)</f>
        <v>20.353999999999999</v>
      </c>
      <c r="AK44" s="1">
        <f>VLOOKUP(A44,[1]Новохацкий!$A:$F,6,0)</f>
        <v>16.492999999999999</v>
      </c>
      <c r="AL44" s="1">
        <f>VLOOKUP(A44,[1]Сидун!$A:$F,6,0)</f>
        <v>15.1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72</v>
      </c>
      <c r="B45" s="1" t="s">
        <v>36</v>
      </c>
      <c r="C45" s="1">
        <v>204</v>
      </c>
      <c r="D45" s="1">
        <v>179</v>
      </c>
      <c r="E45" s="1">
        <v>383</v>
      </c>
      <c r="F45" s="1"/>
      <c r="G45" s="5">
        <v>0.4</v>
      </c>
      <c r="H45" s="1">
        <v>40</v>
      </c>
      <c r="I45" s="1"/>
      <c r="J45" s="1">
        <v>417</v>
      </c>
      <c r="K45" s="1">
        <f t="shared" si="13"/>
        <v>-34</v>
      </c>
      <c r="L45" s="1">
        <f t="shared" si="2"/>
        <v>233</v>
      </c>
      <c r="M45" s="1">
        <v>150</v>
      </c>
      <c r="N45" s="1"/>
      <c r="O45" s="1">
        <v>173.4</v>
      </c>
      <c r="P45" s="1">
        <v>150</v>
      </c>
      <c r="Q45" s="13">
        <f t="shared" si="3"/>
        <v>94</v>
      </c>
      <c r="R45" s="13">
        <f t="shared" si="4"/>
        <v>18.8</v>
      </c>
      <c r="S45" s="1">
        <f t="shared" si="5"/>
        <v>46.6</v>
      </c>
      <c r="T45" s="15">
        <f>11*S45-P45-O45-N45-F45</f>
        <v>189.20000000000002</v>
      </c>
      <c r="U45" s="23">
        <f t="shared" si="7"/>
        <v>89.200000000000017</v>
      </c>
      <c r="V45" s="24">
        <v>100</v>
      </c>
      <c r="W45" s="16"/>
      <c r="X45" s="1"/>
      <c r="Y45" s="1">
        <f t="shared" si="8"/>
        <v>11</v>
      </c>
      <c r="Z45" s="1">
        <f t="shared" si="9"/>
        <v>6.939914163090128</v>
      </c>
      <c r="AA45" s="1">
        <v>46.2</v>
      </c>
      <c r="AB45" s="1">
        <v>1</v>
      </c>
      <c r="AC45" s="1">
        <v>4</v>
      </c>
      <c r="AD45" s="1">
        <v>22.8</v>
      </c>
      <c r="AE45" s="1"/>
      <c r="AF45" s="1">
        <f t="shared" si="10"/>
        <v>35.680000000000007</v>
      </c>
      <c r="AG45" s="1">
        <f t="shared" si="11"/>
        <v>40</v>
      </c>
      <c r="AH45" s="1">
        <f>VLOOKUP(A45,[1]Андриец!$A:$F,6,0)</f>
        <v>22</v>
      </c>
      <c r="AI45" s="1"/>
      <c r="AJ45" s="1">
        <f>VLOOKUP(A45,[1]Дукова!$A:$F,6,0)</f>
        <v>20</v>
      </c>
      <c r="AK45" s="1">
        <f>VLOOKUP(A45,[1]Новохацкий!$A:$F,6,0)</f>
        <v>21</v>
      </c>
      <c r="AL45" s="1">
        <f>VLOOKUP(A45,[1]Сидун!$A:$F,6,0)</f>
        <v>31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73</v>
      </c>
      <c r="B46" s="1" t="s">
        <v>36</v>
      </c>
      <c r="C46" s="1">
        <v>248</v>
      </c>
      <c r="D46" s="1">
        <v>1050</v>
      </c>
      <c r="E46" s="1">
        <v>489.428</v>
      </c>
      <c r="F46" s="1">
        <v>504.572</v>
      </c>
      <c r="G46" s="5">
        <v>0.4</v>
      </c>
      <c r="H46" s="1">
        <v>45</v>
      </c>
      <c r="I46" s="1"/>
      <c r="J46" s="1">
        <v>527</v>
      </c>
      <c r="K46" s="1">
        <f t="shared" si="13"/>
        <v>-37.572000000000003</v>
      </c>
      <c r="L46" s="1">
        <f t="shared" si="2"/>
        <v>393.428</v>
      </c>
      <c r="M46" s="1">
        <v>96</v>
      </c>
      <c r="N46" s="1">
        <v>600</v>
      </c>
      <c r="O46" s="1">
        <v>0</v>
      </c>
      <c r="P46" s="1"/>
      <c r="Q46" s="13">
        <f t="shared" si="3"/>
        <v>165.428</v>
      </c>
      <c r="R46" s="13">
        <f t="shared" si="4"/>
        <v>33.085599999999999</v>
      </c>
      <c r="S46" s="1">
        <f t="shared" si="5"/>
        <v>78.685599999999994</v>
      </c>
      <c r="T46" s="14"/>
      <c r="U46" s="23">
        <f t="shared" si="7"/>
        <v>0</v>
      </c>
      <c r="V46" s="24"/>
      <c r="W46" s="16"/>
      <c r="X46" s="1"/>
      <c r="Y46" s="1">
        <f t="shared" si="8"/>
        <v>14.037790904561955</v>
      </c>
      <c r="Z46" s="1">
        <f t="shared" si="9"/>
        <v>14.037790904561955</v>
      </c>
      <c r="AA46" s="1">
        <v>92</v>
      </c>
      <c r="AB46" s="1">
        <v>158.19999999999999</v>
      </c>
      <c r="AC46" s="1">
        <v>140</v>
      </c>
      <c r="AD46" s="1">
        <v>85.4</v>
      </c>
      <c r="AE46" s="1"/>
      <c r="AF46" s="1">
        <f t="shared" si="10"/>
        <v>0</v>
      </c>
      <c r="AG46" s="1">
        <f t="shared" si="11"/>
        <v>0</v>
      </c>
      <c r="AH46" s="1">
        <f>VLOOKUP(A46,[1]Андриец!$A:$F,6,0)</f>
        <v>30</v>
      </c>
      <c r="AI46" s="1"/>
      <c r="AJ46" s="1">
        <f>VLOOKUP(A46,[1]Дукова!$A:$F,6,0)</f>
        <v>7</v>
      </c>
      <c r="AK46" s="1">
        <f>VLOOKUP(A46,[1]Новохацкий!$A:$F,6,0)</f>
        <v>78</v>
      </c>
      <c r="AL46" s="1">
        <f>VLOOKUP(A46,[1]Сидун!$A:$F,6,0)</f>
        <v>50.427999999999997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74</v>
      </c>
      <c r="B47" s="1" t="s">
        <v>36</v>
      </c>
      <c r="C47" s="1">
        <v>156</v>
      </c>
      <c r="D47" s="1">
        <v>1332</v>
      </c>
      <c r="E47" s="1">
        <v>1171</v>
      </c>
      <c r="F47" s="1">
        <v>197</v>
      </c>
      <c r="G47" s="5">
        <v>0.4</v>
      </c>
      <c r="H47" s="1">
        <v>40</v>
      </c>
      <c r="I47" s="1"/>
      <c r="J47" s="1">
        <v>1172</v>
      </c>
      <c r="K47" s="1">
        <f t="shared" si="13"/>
        <v>-1</v>
      </c>
      <c r="L47" s="1">
        <f t="shared" si="2"/>
        <v>1051</v>
      </c>
      <c r="M47" s="1">
        <v>120</v>
      </c>
      <c r="N47" s="1">
        <v>400</v>
      </c>
      <c r="O47" s="1">
        <v>126.60000000000041</v>
      </c>
      <c r="P47" s="1">
        <v>50</v>
      </c>
      <c r="Q47" s="13">
        <f t="shared" si="3"/>
        <v>537</v>
      </c>
      <c r="R47" s="13">
        <f t="shared" si="4"/>
        <v>107.4</v>
      </c>
      <c r="S47" s="1">
        <f t="shared" si="5"/>
        <v>210.2</v>
      </c>
      <c r="T47" s="15">
        <f>11*S47-P47-O47-N47-F47</f>
        <v>1538.5999999999995</v>
      </c>
      <c r="U47" s="23">
        <f t="shared" si="7"/>
        <v>638.59999999999945</v>
      </c>
      <c r="V47" s="24">
        <v>900</v>
      </c>
      <c r="W47" s="16"/>
      <c r="X47" s="1"/>
      <c r="Y47" s="1">
        <f t="shared" si="8"/>
        <v>11</v>
      </c>
      <c r="Z47" s="1">
        <f t="shared" si="9"/>
        <v>3.6803044719314957</v>
      </c>
      <c r="AA47" s="1">
        <v>108.4</v>
      </c>
      <c r="AB47" s="1">
        <v>149.19999999999999</v>
      </c>
      <c r="AC47" s="1">
        <v>165.6</v>
      </c>
      <c r="AD47" s="1">
        <v>110.2</v>
      </c>
      <c r="AE47" s="1"/>
      <c r="AF47" s="1">
        <f t="shared" si="10"/>
        <v>255.4399999999998</v>
      </c>
      <c r="AG47" s="1">
        <f t="shared" si="11"/>
        <v>360</v>
      </c>
      <c r="AH47" s="1">
        <f>VLOOKUP(A47,[1]Андриец!$A:$F,6,0)</f>
        <v>179</v>
      </c>
      <c r="AI47" s="1">
        <f>VLOOKUP(A47,[1]Глёза!$A:$F,6,0)</f>
        <v>12</v>
      </c>
      <c r="AJ47" s="1">
        <f>VLOOKUP(A47,[1]Дукова!$A:$F,6,0)</f>
        <v>49</v>
      </c>
      <c r="AK47" s="1">
        <f>VLOOKUP(A47,[1]Новохацкий!$A:$F,6,0)</f>
        <v>240</v>
      </c>
      <c r="AL47" s="1">
        <f>VLOOKUP(A47,[1]Сидун!$A:$F,6,0)</f>
        <v>57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75</v>
      </c>
      <c r="B48" s="1" t="s">
        <v>31</v>
      </c>
      <c r="C48" s="1">
        <v>86.864999999999995</v>
      </c>
      <c r="D48" s="1">
        <v>11.538</v>
      </c>
      <c r="E48" s="1">
        <v>61.006999999999998</v>
      </c>
      <c r="F48" s="1">
        <v>37.396000000000001</v>
      </c>
      <c r="G48" s="5">
        <v>1</v>
      </c>
      <c r="H48" s="1">
        <v>50</v>
      </c>
      <c r="I48" s="1"/>
      <c r="J48" s="1">
        <v>63.85</v>
      </c>
      <c r="K48" s="1">
        <f t="shared" si="13"/>
        <v>-2.8430000000000035</v>
      </c>
      <c r="L48" s="1">
        <f t="shared" si="2"/>
        <v>61.006999999999998</v>
      </c>
      <c r="M48" s="1"/>
      <c r="N48" s="1"/>
      <c r="O48" s="1">
        <v>67.649599999999992</v>
      </c>
      <c r="P48" s="1"/>
      <c r="Q48" s="13">
        <f t="shared" si="3"/>
        <v>32.573999999999998</v>
      </c>
      <c r="R48" s="13">
        <f t="shared" si="4"/>
        <v>6.5147999999999993</v>
      </c>
      <c r="S48" s="1">
        <f t="shared" si="5"/>
        <v>12.2014</v>
      </c>
      <c r="T48" s="14">
        <f t="shared" ref="T48:T58" si="15">12*S48-P48-O48-N48-F48</f>
        <v>41.371200000000002</v>
      </c>
      <c r="U48" s="23">
        <f t="shared" si="7"/>
        <v>41.371200000000002</v>
      </c>
      <c r="V48" s="24"/>
      <c r="W48" s="16"/>
      <c r="X48" s="1"/>
      <c r="Y48" s="1">
        <f t="shared" si="8"/>
        <v>12</v>
      </c>
      <c r="Z48" s="1">
        <f t="shared" si="9"/>
        <v>8.6093071286901495</v>
      </c>
      <c r="AA48" s="1">
        <v>9.7677999999999994</v>
      </c>
      <c r="AB48" s="1">
        <v>1.359</v>
      </c>
      <c r="AC48" s="1">
        <v>3.2585999999999999</v>
      </c>
      <c r="AD48" s="1">
        <v>8.9662000000000006</v>
      </c>
      <c r="AE48" s="1"/>
      <c r="AF48" s="1">
        <f t="shared" si="10"/>
        <v>41.371200000000002</v>
      </c>
      <c r="AG48" s="1">
        <f t="shared" si="11"/>
        <v>0</v>
      </c>
      <c r="AH48" s="1">
        <f>VLOOKUP(A48,[1]Андриец!$A:$F,6,0)</f>
        <v>31.222000000000001</v>
      </c>
      <c r="AI48" s="1"/>
      <c r="AJ48" s="1">
        <f>VLOOKUP(A48,[1]Дукова!$A:$F,6,0)</f>
        <v>1.3520000000000001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76</v>
      </c>
      <c r="B49" s="1" t="s">
        <v>31</v>
      </c>
      <c r="C49" s="1">
        <v>180.00399999999999</v>
      </c>
      <c r="D49" s="1">
        <v>99.418000000000006</v>
      </c>
      <c r="E49" s="1">
        <v>183.45699999999999</v>
      </c>
      <c r="F49" s="1">
        <v>34.94</v>
      </c>
      <c r="G49" s="5">
        <v>1</v>
      </c>
      <c r="H49" s="1">
        <v>50</v>
      </c>
      <c r="I49" s="1"/>
      <c r="J49" s="1">
        <v>175.2</v>
      </c>
      <c r="K49" s="1">
        <f t="shared" si="13"/>
        <v>8.257000000000005</v>
      </c>
      <c r="L49" s="1">
        <f t="shared" si="2"/>
        <v>183.45699999999999</v>
      </c>
      <c r="M49" s="1"/>
      <c r="N49" s="1">
        <v>142.9152</v>
      </c>
      <c r="O49" s="1">
        <v>113.74499999999991</v>
      </c>
      <c r="P49" s="1">
        <v>50</v>
      </c>
      <c r="Q49" s="13">
        <f t="shared" si="3"/>
        <v>39.250000000000007</v>
      </c>
      <c r="R49" s="13">
        <f t="shared" si="4"/>
        <v>7.8500000000000014</v>
      </c>
      <c r="S49" s="1">
        <f t="shared" si="5"/>
        <v>36.691400000000002</v>
      </c>
      <c r="T49" s="14">
        <f t="shared" si="15"/>
        <v>98.696600000000132</v>
      </c>
      <c r="U49" s="23">
        <f t="shared" si="7"/>
        <v>48.696600000000132</v>
      </c>
      <c r="V49" s="24">
        <v>50</v>
      </c>
      <c r="W49" s="16"/>
      <c r="X49" s="1"/>
      <c r="Y49" s="1">
        <f t="shared" si="8"/>
        <v>12.000000000000002</v>
      </c>
      <c r="Z49" s="1">
        <f t="shared" si="9"/>
        <v>9.310089012684168</v>
      </c>
      <c r="AA49" s="1">
        <v>35.225999999999999</v>
      </c>
      <c r="AB49" s="1">
        <v>30.465</v>
      </c>
      <c r="AC49" s="1">
        <v>29.940200000000001</v>
      </c>
      <c r="AD49" s="1">
        <v>29.759</v>
      </c>
      <c r="AE49" s="1"/>
      <c r="AF49" s="1">
        <f t="shared" si="10"/>
        <v>48.696600000000132</v>
      </c>
      <c r="AG49" s="1">
        <f t="shared" si="11"/>
        <v>50</v>
      </c>
      <c r="AH49" s="1">
        <f>VLOOKUP(A49,[1]Андриец!$A:$F,6,0)</f>
        <v>13.496</v>
      </c>
      <c r="AI49" s="1">
        <f>VLOOKUP(A49,[1]Глёза!$A:$F,6,0)</f>
        <v>1.3580000000000001</v>
      </c>
      <c r="AJ49" s="1">
        <f>VLOOKUP(A49,[1]Дукова!$A:$F,6,0)</f>
        <v>5.36</v>
      </c>
      <c r="AK49" s="1">
        <f>VLOOKUP(A49,[1]Новохацкий!$A:$F,6,0)</f>
        <v>16.32</v>
      </c>
      <c r="AL49" s="1">
        <f>VLOOKUP(A49,[1]Сидун!$A:$F,6,0)</f>
        <v>2.7160000000000002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77</v>
      </c>
      <c r="B50" s="1" t="s">
        <v>31</v>
      </c>
      <c r="C50" s="1">
        <v>13.618</v>
      </c>
      <c r="D50" s="1">
        <v>685.14200000000005</v>
      </c>
      <c r="E50" s="1">
        <v>324.57100000000003</v>
      </c>
      <c r="F50" s="1">
        <v>155.58099999999999</v>
      </c>
      <c r="G50" s="5">
        <v>1</v>
      </c>
      <c r="H50" s="1">
        <v>55</v>
      </c>
      <c r="I50" s="1"/>
      <c r="J50" s="1">
        <v>322.55</v>
      </c>
      <c r="K50" s="1">
        <f t="shared" si="13"/>
        <v>2.021000000000015</v>
      </c>
      <c r="L50" s="1">
        <f t="shared" si="2"/>
        <v>12.521000000000015</v>
      </c>
      <c r="M50" s="1">
        <v>312.05</v>
      </c>
      <c r="N50" s="1"/>
      <c r="O50" s="1"/>
      <c r="P50" s="1"/>
      <c r="Q50" s="13">
        <f t="shared" si="3"/>
        <v>8.3450000000000006</v>
      </c>
      <c r="R50" s="13">
        <f t="shared" si="4"/>
        <v>1.669</v>
      </c>
      <c r="S50" s="1">
        <f t="shared" si="5"/>
        <v>2.5042000000000031</v>
      </c>
      <c r="T50" s="14"/>
      <c r="U50" s="23">
        <f t="shared" si="7"/>
        <v>0</v>
      </c>
      <c r="V50" s="24"/>
      <c r="W50" s="16"/>
      <c r="X50" s="1"/>
      <c r="Y50" s="1">
        <f t="shared" si="8"/>
        <v>62.128024918137449</v>
      </c>
      <c r="Z50" s="1">
        <f t="shared" si="9"/>
        <v>62.128024918137449</v>
      </c>
      <c r="AA50" s="1">
        <v>3.8956000000000022</v>
      </c>
      <c r="AB50" s="1">
        <v>12.7888</v>
      </c>
      <c r="AC50" s="1">
        <v>11.674799999999999</v>
      </c>
      <c r="AD50" s="1">
        <v>1.387999999999999</v>
      </c>
      <c r="AE50" s="1"/>
      <c r="AF50" s="1">
        <f t="shared" si="10"/>
        <v>0</v>
      </c>
      <c r="AG50" s="1">
        <f t="shared" si="11"/>
        <v>0</v>
      </c>
      <c r="AH50" s="1"/>
      <c r="AI50" s="1"/>
      <c r="AJ50" s="1"/>
      <c r="AK50" s="1"/>
      <c r="AL50" s="1">
        <f>VLOOKUP(A50,[1]Сидун!$A:$F,6,0)</f>
        <v>8.3450000000000006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78</v>
      </c>
      <c r="B51" s="1" t="s">
        <v>31</v>
      </c>
      <c r="C51" s="1">
        <v>54.459000000000003</v>
      </c>
      <c r="D51" s="1">
        <v>215.822</v>
      </c>
      <c r="E51" s="1">
        <v>184.59200000000001</v>
      </c>
      <c r="F51" s="1">
        <v>78.212999999999994</v>
      </c>
      <c r="G51" s="5">
        <v>1</v>
      </c>
      <c r="H51" s="1">
        <v>50</v>
      </c>
      <c r="I51" s="1"/>
      <c r="J51" s="1">
        <v>183.4</v>
      </c>
      <c r="K51" s="1">
        <f t="shared" si="13"/>
        <v>1.1920000000000073</v>
      </c>
      <c r="L51" s="1">
        <f t="shared" si="2"/>
        <v>16.692000000000007</v>
      </c>
      <c r="M51" s="1">
        <v>167.9</v>
      </c>
      <c r="N51" s="1"/>
      <c r="O51" s="1"/>
      <c r="P51" s="1"/>
      <c r="Q51" s="13">
        <f t="shared" si="3"/>
        <v>4.5460000000000003</v>
      </c>
      <c r="R51" s="13">
        <f t="shared" si="4"/>
        <v>0.90920000000000001</v>
      </c>
      <c r="S51" s="1">
        <f t="shared" si="5"/>
        <v>3.3384000000000014</v>
      </c>
      <c r="T51" s="14"/>
      <c r="U51" s="23">
        <f t="shared" si="7"/>
        <v>0</v>
      </c>
      <c r="V51" s="24"/>
      <c r="W51" s="16"/>
      <c r="X51" s="1"/>
      <c r="Y51" s="1">
        <f t="shared" si="8"/>
        <v>23.428289000718895</v>
      </c>
      <c r="Z51" s="1">
        <f t="shared" si="9"/>
        <v>23.428289000718895</v>
      </c>
      <c r="AA51" s="1">
        <v>4.5236000000000001</v>
      </c>
      <c r="AB51" s="1">
        <v>5.45</v>
      </c>
      <c r="AC51" s="1">
        <v>7.2684000000000024</v>
      </c>
      <c r="AD51" s="1">
        <v>5.1759999999999993</v>
      </c>
      <c r="AE51" s="1"/>
      <c r="AF51" s="1">
        <f t="shared" si="10"/>
        <v>0</v>
      </c>
      <c r="AG51" s="1">
        <f t="shared" si="11"/>
        <v>0</v>
      </c>
      <c r="AH51" s="1">
        <f>VLOOKUP(A51,[1]Андриец!$A:$F,6,0)</f>
        <v>4.5460000000000003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79</v>
      </c>
      <c r="B52" s="1" t="s">
        <v>31</v>
      </c>
      <c r="C52" s="1">
        <v>141.38999999999999</v>
      </c>
      <c r="D52" s="1">
        <v>252.18700000000001</v>
      </c>
      <c r="E52" s="1">
        <v>231.99299999999999</v>
      </c>
      <c r="F52" s="1">
        <v>88.637</v>
      </c>
      <c r="G52" s="5">
        <v>1</v>
      </c>
      <c r="H52" s="1">
        <v>40</v>
      </c>
      <c r="I52" s="1"/>
      <c r="J52" s="1">
        <v>234.76300000000001</v>
      </c>
      <c r="K52" s="1">
        <f t="shared" si="13"/>
        <v>-2.7700000000000102</v>
      </c>
      <c r="L52" s="1">
        <f t="shared" si="2"/>
        <v>127.72999999999999</v>
      </c>
      <c r="M52" s="1">
        <v>104.26300000000001</v>
      </c>
      <c r="N52" s="1">
        <v>118.58839999999999</v>
      </c>
      <c r="O52" s="1">
        <v>43.565999999999988</v>
      </c>
      <c r="P52" s="1"/>
      <c r="Q52" s="13">
        <f t="shared" si="3"/>
        <v>60.602999999999994</v>
      </c>
      <c r="R52" s="13">
        <f t="shared" si="4"/>
        <v>12.1206</v>
      </c>
      <c r="S52" s="1">
        <f t="shared" si="5"/>
        <v>25.545999999999999</v>
      </c>
      <c r="T52" s="15">
        <f>11*S52-P52-O52-N52-F52</f>
        <v>30.214600000000004</v>
      </c>
      <c r="U52" s="23">
        <f t="shared" si="7"/>
        <v>30.214600000000004</v>
      </c>
      <c r="V52" s="24"/>
      <c r="W52" s="16"/>
      <c r="X52" s="1"/>
      <c r="Y52" s="1">
        <f t="shared" si="8"/>
        <v>11</v>
      </c>
      <c r="Z52" s="1">
        <f t="shared" si="9"/>
        <v>9.8172473185625915</v>
      </c>
      <c r="AA52" s="1">
        <v>24.646999999999998</v>
      </c>
      <c r="AB52" s="1">
        <v>26.422000000000001</v>
      </c>
      <c r="AC52" s="1">
        <v>27.666399999999999</v>
      </c>
      <c r="AD52" s="1">
        <v>25.595600000000001</v>
      </c>
      <c r="AE52" s="1"/>
      <c r="AF52" s="1">
        <f t="shared" si="10"/>
        <v>30.214600000000004</v>
      </c>
      <c r="AG52" s="1">
        <f t="shared" si="11"/>
        <v>0</v>
      </c>
      <c r="AH52" s="1">
        <f>VLOOKUP(A52,[1]Андриец!$A:$F,6,0)</f>
        <v>6.532</v>
      </c>
      <c r="AI52" s="1">
        <f>VLOOKUP(A52,[1]Глёза!$A:$F,6,0)</f>
        <v>16.710999999999999</v>
      </c>
      <c r="AJ52" s="1">
        <f>VLOOKUP(A52,[1]Дукова!$A:$F,6,0)</f>
        <v>16.079999999999998</v>
      </c>
      <c r="AK52" s="1">
        <f>VLOOKUP(A52,[1]Новохацкий!$A:$F,6,0)</f>
        <v>1.472</v>
      </c>
      <c r="AL52" s="1">
        <f>VLOOKUP(A52,[1]Сидун!$A:$F,6,0)</f>
        <v>19.808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80</v>
      </c>
      <c r="B53" s="1" t="s">
        <v>31</v>
      </c>
      <c r="C53" s="1">
        <v>173.62</v>
      </c>
      <c r="D53" s="1">
        <v>470.96600000000001</v>
      </c>
      <c r="E53" s="1">
        <v>277.27699999999999</v>
      </c>
      <c r="F53" s="1">
        <v>139.79300000000001</v>
      </c>
      <c r="G53" s="5">
        <v>1</v>
      </c>
      <c r="H53" s="1">
        <v>40</v>
      </c>
      <c r="I53" s="1"/>
      <c r="J53" s="1">
        <v>288.161</v>
      </c>
      <c r="K53" s="1">
        <f t="shared" si="13"/>
        <v>-10.884000000000015</v>
      </c>
      <c r="L53" s="1">
        <f t="shared" si="2"/>
        <v>151.81599999999997</v>
      </c>
      <c r="M53" s="1">
        <v>125.461</v>
      </c>
      <c r="N53" s="1">
        <v>100</v>
      </c>
      <c r="O53" s="1">
        <v>107.90819999999989</v>
      </c>
      <c r="P53" s="1">
        <v>50</v>
      </c>
      <c r="Q53" s="13">
        <f t="shared" si="3"/>
        <v>58.423999999999999</v>
      </c>
      <c r="R53" s="13">
        <f t="shared" si="4"/>
        <v>11.684799999999999</v>
      </c>
      <c r="S53" s="1">
        <f t="shared" si="5"/>
        <v>30.363199999999996</v>
      </c>
      <c r="T53" s="14"/>
      <c r="U53" s="23">
        <f t="shared" si="7"/>
        <v>0</v>
      </c>
      <c r="V53" s="24"/>
      <c r="W53" s="16"/>
      <c r="X53" s="1"/>
      <c r="Y53" s="1">
        <f t="shared" si="8"/>
        <v>13.098131949201663</v>
      </c>
      <c r="Z53" s="1">
        <f t="shared" si="9"/>
        <v>13.098131949201663</v>
      </c>
      <c r="AA53" s="1">
        <v>36.651400000000002</v>
      </c>
      <c r="AB53" s="1">
        <v>37.320599999999999</v>
      </c>
      <c r="AC53" s="1">
        <v>32.809199999999997</v>
      </c>
      <c r="AD53" s="1">
        <v>29.596</v>
      </c>
      <c r="AE53" s="1" t="s">
        <v>65</v>
      </c>
      <c r="AF53" s="1">
        <f t="shared" si="10"/>
        <v>0</v>
      </c>
      <c r="AG53" s="1">
        <f t="shared" si="11"/>
        <v>0</v>
      </c>
      <c r="AH53" s="1">
        <f>VLOOKUP(A53,[1]Андриец!$A:$F,6,0)</f>
        <v>2.1720000000000002</v>
      </c>
      <c r="AI53" s="1">
        <f>VLOOKUP(A53,[1]Глёза!$A:$F,6,0)</f>
        <v>18.158999999999999</v>
      </c>
      <c r="AJ53" s="1">
        <f>VLOOKUP(A53,[1]Дукова!$A:$F,6,0)</f>
        <v>19.045000000000002</v>
      </c>
      <c r="AK53" s="1">
        <f>VLOOKUP(A53,[1]Новохацкий!$A:$F,6,0)</f>
        <v>5.1539999999999999</v>
      </c>
      <c r="AL53" s="1">
        <f>VLOOKUP(A53,[1]Сидун!$A:$F,6,0)</f>
        <v>13.894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81</v>
      </c>
      <c r="B54" s="1" t="s">
        <v>31</v>
      </c>
      <c r="C54" s="1">
        <v>331.25799999999998</v>
      </c>
      <c r="D54" s="1">
        <v>2814.5120000000002</v>
      </c>
      <c r="E54" s="1">
        <v>2618.7170000000001</v>
      </c>
      <c r="F54" s="1">
        <v>316.32299999999998</v>
      </c>
      <c r="G54" s="5">
        <v>1</v>
      </c>
      <c r="H54" s="1">
        <v>40</v>
      </c>
      <c r="I54" s="1"/>
      <c r="J54" s="1">
        <v>2655.3339999999998</v>
      </c>
      <c r="K54" s="1">
        <f t="shared" si="13"/>
        <v>-36.616999999999734</v>
      </c>
      <c r="L54" s="1">
        <f t="shared" si="2"/>
        <v>348.99400000000014</v>
      </c>
      <c r="M54" s="1">
        <v>2269.723</v>
      </c>
      <c r="N54" s="1">
        <v>100</v>
      </c>
      <c r="O54" s="1">
        <v>99.960933333333003</v>
      </c>
      <c r="P54" s="1">
        <v>100</v>
      </c>
      <c r="Q54" s="13">
        <f t="shared" si="3"/>
        <v>148.82399999999998</v>
      </c>
      <c r="R54" s="13">
        <f t="shared" si="4"/>
        <v>29.764799999999997</v>
      </c>
      <c r="S54" s="1">
        <f t="shared" si="5"/>
        <v>69.798800000000028</v>
      </c>
      <c r="T54" s="15">
        <f>11*S54-P54-O54-N54-F54</f>
        <v>151.50286666666727</v>
      </c>
      <c r="U54" s="23">
        <f t="shared" si="7"/>
        <v>71.502866666667273</v>
      </c>
      <c r="V54" s="24">
        <v>80</v>
      </c>
      <c r="W54" s="16"/>
      <c r="X54" s="1"/>
      <c r="Y54" s="1">
        <f t="shared" si="8"/>
        <v>10.999999999999998</v>
      </c>
      <c r="Z54" s="1">
        <f t="shared" si="9"/>
        <v>8.829434507947596</v>
      </c>
      <c r="AA54" s="1">
        <v>55.968800000000002</v>
      </c>
      <c r="AB54" s="1">
        <v>61.265000000000001</v>
      </c>
      <c r="AC54" s="1">
        <v>62.077800000000011</v>
      </c>
      <c r="AD54" s="1">
        <v>42.68180000000001</v>
      </c>
      <c r="AE54" s="1"/>
      <c r="AF54" s="1">
        <f t="shared" si="10"/>
        <v>71.502866666667273</v>
      </c>
      <c r="AG54" s="1">
        <f t="shared" si="11"/>
        <v>80</v>
      </c>
      <c r="AH54" s="1">
        <f>VLOOKUP(A54,[1]Андриец!$A:$F,6,0)</f>
        <v>94.316000000000003</v>
      </c>
      <c r="AI54" s="1">
        <f>VLOOKUP(A54,[1]Глёза!$A:$F,6,0)</f>
        <v>9.5519999999999996</v>
      </c>
      <c r="AJ54" s="1">
        <f>VLOOKUP(A54,[1]Дукова!$A:$F,6,0)</f>
        <v>2.722</v>
      </c>
      <c r="AK54" s="1">
        <f>VLOOKUP(A54,[1]Новохацкий!$A:$F,6,0)</f>
        <v>15</v>
      </c>
      <c r="AL54" s="1">
        <f>VLOOKUP(A54,[1]Сидун!$A:$F,6,0)</f>
        <v>27.234000000000002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82</v>
      </c>
      <c r="B55" s="1" t="s">
        <v>36</v>
      </c>
      <c r="C55" s="1">
        <v>270</v>
      </c>
      <c r="D55" s="1">
        <v>1098</v>
      </c>
      <c r="E55" s="1">
        <v>788</v>
      </c>
      <c r="F55" s="1">
        <v>454</v>
      </c>
      <c r="G55" s="5">
        <v>0.4</v>
      </c>
      <c r="H55" s="1">
        <v>45</v>
      </c>
      <c r="I55" s="1"/>
      <c r="J55" s="1">
        <v>800</v>
      </c>
      <c r="K55" s="1">
        <f t="shared" si="13"/>
        <v>-12</v>
      </c>
      <c r="L55" s="1">
        <f t="shared" si="2"/>
        <v>728</v>
      </c>
      <c r="M55" s="1">
        <v>60</v>
      </c>
      <c r="N55" s="1">
        <v>250</v>
      </c>
      <c r="O55" s="1">
        <v>0</v>
      </c>
      <c r="P55" s="1"/>
      <c r="Q55" s="13">
        <f t="shared" si="3"/>
        <v>333</v>
      </c>
      <c r="R55" s="13">
        <f t="shared" si="4"/>
        <v>66.599999999999994</v>
      </c>
      <c r="S55" s="1">
        <f t="shared" si="5"/>
        <v>145.6</v>
      </c>
      <c r="T55" s="14">
        <f t="shared" si="15"/>
        <v>1043.1999999999998</v>
      </c>
      <c r="U55" s="23">
        <f t="shared" si="7"/>
        <v>543.19999999999982</v>
      </c>
      <c r="V55" s="24">
        <v>500</v>
      </c>
      <c r="W55" s="16"/>
      <c r="X55" s="1"/>
      <c r="Y55" s="1">
        <f t="shared" si="8"/>
        <v>12</v>
      </c>
      <c r="Z55" s="1">
        <f t="shared" si="9"/>
        <v>4.8351648351648358</v>
      </c>
      <c r="AA55" s="1">
        <v>87.2</v>
      </c>
      <c r="AB55" s="1">
        <v>109.8</v>
      </c>
      <c r="AC55" s="1">
        <v>118.2</v>
      </c>
      <c r="AD55" s="1">
        <v>89</v>
      </c>
      <c r="AE55" s="1"/>
      <c r="AF55" s="1">
        <f t="shared" si="10"/>
        <v>217.27999999999994</v>
      </c>
      <c r="AG55" s="1">
        <f t="shared" si="11"/>
        <v>200</v>
      </c>
      <c r="AH55" s="1">
        <f>VLOOKUP(A55,[1]Андриец!$A:$F,6,0)</f>
        <v>74</v>
      </c>
      <c r="AI55" s="1">
        <f>VLOOKUP(A55,[1]Глёза!$A:$F,6,0)</f>
        <v>18</v>
      </c>
      <c r="AJ55" s="1">
        <f>VLOOKUP(A55,[1]Дукова!$A:$F,6,0)</f>
        <v>53</v>
      </c>
      <c r="AK55" s="1">
        <f>VLOOKUP(A55,[1]Новохацкий!$A:$F,6,0)</f>
        <v>152</v>
      </c>
      <c r="AL55" s="1">
        <f>VLOOKUP(A55,[1]Сидун!$A:$F,6,0)</f>
        <v>36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83</v>
      </c>
      <c r="B56" s="1" t="s">
        <v>31</v>
      </c>
      <c r="C56" s="1">
        <v>-0.40699999999999997</v>
      </c>
      <c r="D56" s="1">
        <v>149.63300000000001</v>
      </c>
      <c r="E56" s="1">
        <v>32.143999999999998</v>
      </c>
      <c r="F56" s="1">
        <v>116.04600000000001</v>
      </c>
      <c r="G56" s="5">
        <v>1</v>
      </c>
      <c r="H56" s="1">
        <v>40</v>
      </c>
      <c r="I56" s="1"/>
      <c r="J56" s="1">
        <v>45.7</v>
      </c>
      <c r="K56" s="1">
        <f t="shared" si="13"/>
        <v>-13.556000000000004</v>
      </c>
      <c r="L56" s="1">
        <f t="shared" si="2"/>
        <v>32.143999999999998</v>
      </c>
      <c r="M56" s="1"/>
      <c r="N56" s="1"/>
      <c r="O56" s="1">
        <v>54.778200000000027</v>
      </c>
      <c r="P56" s="1"/>
      <c r="Q56" s="13">
        <f t="shared" si="3"/>
        <v>13.491</v>
      </c>
      <c r="R56" s="13">
        <f t="shared" si="4"/>
        <v>2.6981999999999999</v>
      </c>
      <c r="S56" s="1">
        <f t="shared" si="5"/>
        <v>6.4287999999999998</v>
      </c>
      <c r="T56" s="14"/>
      <c r="U56" s="23">
        <f t="shared" si="7"/>
        <v>0</v>
      </c>
      <c r="V56" s="24"/>
      <c r="W56" s="16"/>
      <c r="X56" s="1"/>
      <c r="Y56" s="1">
        <f t="shared" si="8"/>
        <v>26.571708561473372</v>
      </c>
      <c r="Z56" s="1">
        <f t="shared" si="9"/>
        <v>26.571708561473372</v>
      </c>
      <c r="AA56" s="1">
        <v>14.284599999999999</v>
      </c>
      <c r="AB56" s="1">
        <v>14.4696</v>
      </c>
      <c r="AC56" s="1">
        <v>8.2335999999999991</v>
      </c>
      <c r="AD56" s="1">
        <v>8.8956</v>
      </c>
      <c r="AE56" s="1"/>
      <c r="AF56" s="1">
        <f t="shared" si="10"/>
        <v>0</v>
      </c>
      <c r="AG56" s="1">
        <f t="shared" si="11"/>
        <v>0</v>
      </c>
      <c r="AH56" s="1">
        <f>VLOOKUP(A56,[1]Андриец!$A:$F,6,0)</f>
        <v>8.2629999999999999</v>
      </c>
      <c r="AI56" s="1"/>
      <c r="AJ56" s="1">
        <f>VLOOKUP(A56,[1]Дукова!$A:$F,6,0)</f>
        <v>4.1840000000000002</v>
      </c>
      <c r="AK56" s="1">
        <f>VLOOKUP(A56,[1]Новохацкий!$A:$F,6,0)</f>
        <v>1.044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84</v>
      </c>
      <c r="B57" s="1" t="s">
        <v>31</v>
      </c>
      <c r="C57" s="1">
        <v>274.33699999999999</v>
      </c>
      <c r="D57" s="1">
        <v>560.38499999999999</v>
      </c>
      <c r="E57" s="1">
        <v>647.73599999999999</v>
      </c>
      <c r="F57" s="1">
        <v>185.66399999999999</v>
      </c>
      <c r="G57" s="5">
        <v>1</v>
      </c>
      <c r="H57" s="1">
        <v>40</v>
      </c>
      <c r="I57" s="1"/>
      <c r="J57" s="1">
        <v>646.40599999999995</v>
      </c>
      <c r="K57" s="1">
        <f t="shared" si="13"/>
        <v>1.3300000000000409</v>
      </c>
      <c r="L57" s="1">
        <f t="shared" si="2"/>
        <v>455.92999999999995</v>
      </c>
      <c r="M57" s="1">
        <v>191.80600000000001</v>
      </c>
      <c r="N57" s="1"/>
      <c r="O57" s="1">
        <v>161.98673333333321</v>
      </c>
      <c r="P57" s="1">
        <v>150</v>
      </c>
      <c r="Q57" s="13">
        <f t="shared" si="3"/>
        <v>116.893</v>
      </c>
      <c r="R57" s="13">
        <f t="shared" si="4"/>
        <v>23.378599999999999</v>
      </c>
      <c r="S57" s="1">
        <f t="shared" si="5"/>
        <v>91.185999999999993</v>
      </c>
      <c r="T57" s="15">
        <f>11*S57-P57-O57-N57-F57</f>
        <v>505.39526666666677</v>
      </c>
      <c r="U57" s="23">
        <f t="shared" si="7"/>
        <v>205.39526666666677</v>
      </c>
      <c r="V57" s="24">
        <v>300</v>
      </c>
      <c r="W57" s="16"/>
      <c r="X57" s="1"/>
      <c r="Y57" s="1">
        <f t="shared" si="8"/>
        <v>11</v>
      </c>
      <c r="Z57" s="1">
        <f t="shared" si="9"/>
        <v>5.457534416832992</v>
      </c>
      <c r="AA57" s="1">
        <v>55.282400000000003</v>
      </c>
      <c r="AB57" s="1">
        <v>56.696000000000012</v>
      </c>
      <c r="AC57" s="1">
        <v>68.733199999999997</v>
      </c>
      <c r="AD57" s="1">
        <v>47.5306</v>
      </c>
      <c r="AE57" s="1"/>
      <c r="AF57" s="1">
        <f t="shared" si="10"/>
        <v>205.39526666666677</v>
      </c>
      <c r="AG57" s="1">
        <f t="shared" si="11"/>
        <v>300</v>
      </c>
      <c r="AH57" s="1">
        <f>VLOOKUP(A57,[1]Андриец!$A:$F,6,0)</f>
        <v>31.584</v>
      </c>
      <c r="AI57" s="1">
        <f>VLOOKUP(A57,[1]Глёза!$A:$F,6,0)</f>
        <v>17.085000000000001</v>
      </c>
      <c r="AJ57" s="1">
        <f>VLOOKUP(A57,[1]Дукова!$A:$F,6,0)</f>
        <v>21.06</v>
      </c>
      <c r="AK57" s="1">
        <f>VLOOKUP(A57,[1]Новохацкий!$A:$F,6,0)</f>
        <v>5.3719999999999999</v>
      </c>
      <c r="AL57" s="1">
        <f>VLOOKUP(A57,[1]Сидун!$A:$F,6,0)</f>
        <v>41.792000000000002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85</v>
      </c>
      <c r="B58" s="1" t="s">
        <v>36</v>
      </c>
      <c r="C58" s="1">
        <v>115</v>
      </c>
      <c r="D58" s="1">
        <v>318</v>
      </c>
      <c r="E58" s="1">
        <v>213</v>
      </c>
      <c r="F58" s="1">
        <v>108</v>
      </c>
      <c r="G58" s="5">
        <v>0.35</v>
      </c>
      <c r="H58" s="1">
        <v>45</v>
      </c>
      <c r="I58" s="1"/>
      <c r="J58" s="1">
        <v>217</v>
      </c>
      <c r="K58" s="1">
        <f t="shared" si="13"/>
        <v>-4</v>
      </c>
      <c r="L58" s="1">
        <f t="shared" si="2"/>
        <v>213</v>
      </c>
      <c r="M58" s="1"/>
      <c r="N58" s="1"/>
      <c r="O58" s="1">
        <v>167.2</v>
      </c>
      <c r="P58" s="1">
        <v>100</v>
      </c>
      <c r="Q58" s="13">
        <f t="shared" si="3"/>
        <v>42</v>
      </c>
      <c r="R58" s="13">
        <f t="shared" si="4"/>
        <v>8.4</v>
      </c>
      <c r="S58" s="1">
        <f t="shared" si="5"/>
        <v>42.6</v>
      </c>
      <c r="T58" s="14">
        <f t="shared" si="15"/>
        <v>136.00000000000006</v>
      </c>
      <c r="U58" s="23">
        <f t="shared" si="7"/>
        <v>56.000000000000057</v>
      </c>
      <c r="V58" s="24">
        <v>80</v>
      </c>
      <c r="W58" s="16"/>
      <c r="X58" s="1"/>
      <c r="Y58" s="1">
        <f t="shared" si="8"/>
        <v>12</v>
      </c>
      <c r="Z58" s="1">
        <f t="shared" si="9"/>
        <v>8.807511737089202</v>
      </c>
      <c r="AA58" s="1">
        <v>43</v>
      </c>
      <c r="AB58" s="1">
        <v>32.6</v>
      </c>
      <c r="AC58" s="1">
        <v>33</v>
      </c>
      <c r="AD58" s="1">
        <v>31.8</v>
      </c>
      <c r="AE58" s="1"/>
      <c r="AF58" s="1">
        <f t="shared" si="10"/>
        <v>19.600000000000019</v>
      </c>
      <c r="AG58" s="1">
        <f t="shared" si="11"/>
        <v>28</v>
      </c>
      <c r="AH58" s="1">
        <f>VLOOKUP(A58,[1]Андриец!$A:$F,6,0)</f>
        <v>16</v>
      </c>
      <c r="AI58" s="1"/>
      <c r="AJ58" s="1">
        <f>VLOOKUP(A58,[1]Дукова!$A:$F,6,0)</f>
        <v>12</v>
      </c>
      <c r="AK58" s="1">
        <f>VLOOKUP(A58,[1]Новохацкий!$A:$F,6,0)</f>
        <v>6</v>
      </c>
      <c r="AL58" s="1">
        <f>VLOOKUP(A58,[1]Сидун!$A:$F,6,0)</f>
        <v>8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9" t="s">
        <v>86</v>
      </c>
      <c r="B59" s="1" t="s">
        <v>36</v>
      </c>
      <c r="C59" s="1"/>
      <c r="D59" s="1">
        <v>24</v>
      </c>
      <c r="E59" s="1">
        <v>24</v>
      </c>
      <c r="F59" s="1"/>
      <c r="G59" s="5">
        <v>0</v>
      </c>
      <c r="H59" s="1" t="e">
        <v>#N/A</v>
      </c>
      <c r="I59" s="1"/>
      <c r="J59" s="1">
        <v>36</v>
      </c>
      <c r="K59" s="1">
        <f t="shared" si="13"/>
        <v>-12</v>
      </c>
      <c r="L59" s="1">
        <f t="shared" si="2"/>
        <v>0</v>
      </c>
      <c r="M59" s="1">
        <v>24</v>
      </c>
      <c r="N59" s="1"/>
      <c r="O59" s="1"/>
      <c r="P59" s="1"/>
      <c r="Q59" s="13">
        <f t="shared" si="3"/>
        <v>0</v>
      </c>
      <c r="R59" s="13">
        <f t="shared" si="4"/>
        <v>0</v>
      </c>
      <c r="S59" s="1">
        <f t="shared" si="5"/>
        <v>0</v>
      </c>
      <c r="T59" s="14"/>
      <c r="U59" s="23">
        <f t="shared" si="7"/>
        <v>0</v>
      </c>
      <c r="V59" s="24"/>
      <c r="W59" s="16"/>
      <c r="X59" s="1"/>
      <c r="Y59" s="1" t="e">
        <f t="shared" si="8"/>
        <v>#DIV/0!</v>
      </c>
      <c r="Z59" s="1" t="e">
        <f t="shared" si="9"/>
        <v>#DIV/0!</v>
      </c>
      <c r="AA59" s="1"/>
      <c r="AB59" s="1"/>
      <c r="AC59" s="1"/>
      <c r="AD59" s="1"/>
      <c r="AE59" s="1"/>
      <c r="AF59" s="1">
        <f t="shared" si="10"/>
        <v>0</v>
      </c>
      <c r="AG59" s="1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87</v>
      </c>
      <c r="B60" s="1" t="s">
        <v>36</v>
      </c>
      <c r="C60" s="1">
        <v>238</v>
      </c>
      <c r="D60" s="1">
        <v>510</v>
      </c>
      <c r="E60" s="1">
        <v>491</v>
      </c>
      <c r="F60" s="1">
        <v>14</v>
      </c>
      <c r="G60" s="5">
        <v>0.4</v>
      </c>
      <c r="H60" s="1">
        <v>40</v>
      </c>
      <c r="I60" s="1"/>
      <c r="J60" s="1">
        <v>543</v>
      </c>
      <c r="K60" s="1">
        <f t="shared" si="13"/>
        <v>-52</v>
      </c>
      <c r="L60" s="1">
        <f t="shared" si="2"/>
        <v>371</v>
      </c>
      <c r="M60" s="1">
        <v>120</v>
      </c>
      <c r="N60" s="1">
        <v>400</v>
      </c>
      <c r="O60" s="1">
        <v>60.199999999999818</v>
      </c>
      <c r="P60" s="1"/>
      <c r="Q60" s="13">
        <f t="shared" si="3"/>
        <v>131</v>
      </c>
      <c r="R60" s="13">
        <f t="shared" si="4"/>
        <v>26.2</v>
      </c>
      <c r="S60" s="1">
        <f t="shared" si="5"/>
        <v>74.2</v>
      </c>
      <c r="T60" s="15">
        <f>11*S60-P60-O60-N60-F60</f>
        <v>342.00000000000023</v>
      </c>
      <c r="U60" s="23">
        <f t="shared" si="7"/>
        <v>142.00000000000023</v>
      </c>
      <c r="V60" s="24">
        <v>200</v>
      </c>
      <c r="W60" s="16"/>
      <c r="X60" s="1"/>
      <c r="Y60" s="1">
        <f t="shared" si="8"/>
        <v>11</v>
      </c>
      <c r="Z60" s="1">
        <f t="shared" si="9"/>
        <v>6.390835579514822</v>
      </c>
      <c r="AA60" s="1">
        <v>59.8</v>
      </c>
      <c r="AB60" s="1">
        <v>81.400000000000006</v>
      </c>
      <c r="AC60" s="1">
        <v>75.8</v>
      </c>
      <c r="AD60" s="1">
        <v>48.4</v>
      </c>
      <c r="AE60" s="1"/>
      <c r="AF60" s="1">
        <f t="shared" si="10"/>
        <v>56.800000000000097</v>
      </c>
      <c r="AG60" s="1">
        <f t="shared" si="11"/>
        <v>80</v>
      </c>
      <c r="AH60" s="1">
        <f>VLOOKUP(A60,[1]Андриец!$A:$F,6,0)</f>
        <v>15</v>
      </c>
      <c r="AI60" s="1">
        <f>VLOOKUP(A60,[1]Глёза!$A:$F,6,0)</f>
        <v>3</v>
      </c>
      <c r="AJ60" s="1">
        <f>VLOOKUP(A60,[1]Дукова!$A:$F,6,0)</f>
        <v>31</v>
      </c>
      <c r="AK60" s="1">
        <f>VLOOKUP(A60,[1]Новохацкий!$A:$F,6,0)</f>
        <v>44</v>
      </c>
      <c r="AL60" s="1">
        <f>VLOOKUP(A60,[1]Сидун!$A:$F,6,0)</f>
        <v>38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9" t="s">
        <v>88</v>
      </c>
      <c r="B61" s="1" t="s">
        <v>31</v>
      </c>
      <c r="C61" s="1"/>
      <c r="D61" s="1">
        <v>34.137</v>
      </c>
      <c r="E61" s="1">
        <v>34.137</v>
      </c>
      <c r="F61" s="1"/>
      <c r="G61" s="5">
        <v>0</v>
      </c>
      <c r="H61" s="1" t="e">
        <v>#N/A</v>
      </c>
      <c r="I61" s="1"/>
      <c r="J61" s="1">
        <v>34.137</v>
      </c>
      <c r="K61" s="1">
        <f t="shared" si="13"/>
        <v>0</v>
      </c>
      <c r="L61" s="1">
        <f t="shared" si="2"/>
        <v>0</v>
      </c>
      <c r="M61" s="1">
        <v>34.137</v>
      </c>
      <c r="N61" s="1"/>
      <c r="O61" s="1"/>
      <c r="P61" s="1"/>
      <c r="Q61" s="13">
        <f t="shared" si="3"/>
        <v>0</v>
      </c>
      <c r="R61" s="13">
        <f t="shared" si="4"/>
        <v>0</v>
      </c>
      <c r="S61" s="1">
        <f t="shared" si="5"/>
        <v>0</v>
      </c>
      <c r="T61" s="14"/>
      <c r="U61" s="23">
        <f t="shared" si="7"/>
        <v>0</v>
      </c>
      <c r="V61" s="24"/>
      <c r="W61" s="16"/>
      <c r="X61" s="1"/>
      <c r="Y61" s="1" t="e">
        <f t="shared" si="8"/>
        <v>#DIV/0!</v>
      </c>
      <c r="Z61" s="1" t="e">
        <f t="shared" si="9"/>
        <v>#DIV/0!</v>
      </c>
      <c r="AA61" s="1"/>
      <c r="AB61" s="1"/>
      <c r="AC61" s="1"/>
      <c r="AD61" s="1"/>
      <c r="AE61" s="1"/>
      <c r="AF61" s="1">
        <f t="shared" si="10"/>
        <v>0</v>
      </c>
      <c r="AG61" s="1">
        <f t="shared" si="11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89</v>
      </c>
      <c r="B62" s="1" t="s">
        <v>31</v>
      </c>
      <c r="C62" s="1">
        <v>172.345</v>
      </c>
      <c r="D62" s="1">
        <v>19.11</v>
      </c>
      <c r="E62" s="1">
        <v>190.27600000000001</v>
      </c>
      <c r="F62" s="1">
        <v>5.3999999999999999E-2</v>
      </c>
      <c r="G62" s="5">
        <v>1</v>
      </c>
      <c r="H62" s="1">
        <v>30</v>
      </c>
      <c r="I62" s="1"/>
      <c r="J62" s="1">
        <v>172.5</v>
      </c>
      <c r="K62" s="1">
        <f t="shared" si="13"/>
        <v>17.77600000000001</v>
      </c>
      <c r="L62" s="1">
        <f t="shared" si="2"/>
        <v>190.27600000000001</v>
      </c>
      <c r="M62" s="1"/>
      <c r="N62" s="1"/>
      <c r="O62" s="1">
        <v>166.33240000000001</v>
      </c>
      <c r="P62" s="1">
        <v>100</v>
      </c>
      <c r="Q62" s="13">
        <f t="shared" si="3"/>
        <v>108.505</v>
      </c>
      <c r="R62" s="13">
        <f t="shared" si="4"/>
        <v>21.701000000000001</v>
      </c>
      <c r="S62" s="1">
        <f t="shared" si="5"/>
        <v>38.055199999999999</v>
      </c>
      <c r="T62" s="15">
        <f>9*S62-P62-O62-N62-F62</f>
        <v>76.110399999999998</v>
      </c>
      <c r="U62" s="23">
        <f t="shared" si="7"/>
        <v>76.110399999999998</v>
      </c>
      <c r="V62" s="24"/>
      <c r="W62" s="16"/>
      <c r="X62" s="1"/>
      <c r="Y62" s="1">
        <f t="shared" si="8"/>
        <v>9</v>
      </c>
      <c r="Z62" s="1">
        <f t="shared" si="9"/>
        <v>7</v>
      </c>
      <c r="AA62" s="1">
        <v>38.055199999999999</v>
      </c>
      <c r="AB62" s="1">
        <v>3.2267999999999999</v>
      </c>
      <c r="AC62" s="1">
        <v>6.7212000000000014</v>
      </c>
      <c r="AD62" s="1">
        <v>17.18</v>
      </c>
      <c r="AE62" s="1"/>
      <c r="AF62" s="1">
        <f t="shared" si="10"/>
        <v>76.110399999999998</v>
      </c>
      <c r="AG62" s="1">
        <f t="shared" si="11"/>
        <v>0</v>
      </c>
      <c r="AH62" s="1">
        <f>VLOOKUP(A62,[1]Андриец!$A:$F,6,0)</f>
        <v>39.094000000000001</v>
      </c>
      <c r="AI62" s="1"/>
      <c r="AJ62" s="1">
        <f>VLOOKUP(A62,[1]Дукова!$A:$F,6,0)</f>
        <v>7.1440000000000001</v>
      </c>
      <c r="AK62" s="1">
        <f>VLOOKUP(A62,[1]Новохацкий!$A:$F,6,0)</f>
        <v>33.298000000000002</v>
      </c>
      <c r="AL62" s="1">
        <f>VLOOKUP(A62,[1]Сидун!$A:$F,6,0)</f>
        <v>28.969000000000001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90</v>
      </c>
      <c r="B63" s="1" t="s">
        <v>31</v>
      </c>
      <c r="C63" s="1">
        <v>166.64599999999999</v>
      </c>
      <c r="D63" s="1">
        <v>119.45</v>
      </c>
      <c r="E63" s="1">
        <v>168.30600000000001</v>
      </c>
      <c r="F63" s="1">
        <v>85.947999999999993</v>
      </c>
      <c r="G63" s="5">
        <v>1</v>
      </c>
      <c r="H63" s="1">
        <v>50</v>
      </c>
      <c r="I63" s="1"/>
      <c r="J63" s="1">
        <v>152.6</v>
      </c>
      <c r="K63" s="1">
        <f t="shared" si="13"/>
        <v>15.706000000000017</v>
      </c>
      <c r="L63" s="1">
        <f t="shared" si="2"/>
        <v>168.30600000000001</v>
      </c>
      <c r="M63" s="1"/>
      <c r="N63" s="1"/>
      <c r="O63" s="1">
        <v>56.840600000000023</v>
      </c>
      <c r="P63" s="1">
        <v>50</v>
      </c>
      <c r="Q63" s="13">
        <f t="shared" si="3"/>
        <v>55.98</v>
      </c>
      <c r="R63" s="13">
        <f t="shared" si="4"/>
        <v>11.196</v>
      </c>
      <c r="S63" s="1">
        <f t="shared" si="5"/>
        <v>33.661200000000001</v>
      </c>
      <c r="T63" s="14">
        <f t="shared" ref="T63" si="16">12*S63-P63-O63-N63-F63</f>
        <v>211.14580000000001</v>
      </c>
      <c r="U63" s="23">
        <f t="shared" si="7"/>
        <v>101.14580000000001</v>
      </c>
      <c r="V63" s="24">
        <v>110</v>
      </c>
      <c r="W63" s="16"/>
      <c r="X63" s="1"/>
      <c r="Y63" s="1">
        <f t="shared" si="8"/>
        <v>12</v>
      </c>
      <c r="Z63" s="1">
        <f t="shared" si="9"/>
        <v>5.7273240407353283</v>
      </c>
      <c r="AA63" s="1">
        <v>22.3492</v>
      </c>
      <c r="AB63" s="1">
        <v>19.747599999999998</v>
      </c>
      <c r="AC63" s="1">
        <v>20.863600000000002</v>
      </c>
      <c r="AD63" s="1">
        <v>19.298999999999999</v>
      </c>
      <c r="AE63" s="1"/>
      <c r="AF63" s="1">
        <f t="shared" si="10"/>
        <v>101.14580000000001</v>
      </c>
      <c r="AG63" s="1">
        <f t="shared" si="11"/>
        <v>110</v>
      </c>
      <c r="AH63" s="1">
        <f>VLOOKUP(A63,[1]Андриец!$A:$F,6,0)</f>
        <v>37.244</v>
      </c>
      <c r="AI63" s="1">
        <f>VLOOKUP(A63,[1]Глёза!$A:$F,6,0)</f>
        <v>5.7560000000000002</v>
      </c>
      <c r="AJ63" s="1">
        <f>VLOOKUP(A63,[1]Дукова!$A:$F,6,0)</f>
        <v>2.87</v>
      </c>
      <c r="AK63" s="1">
        <f>VLOOKUP(A63,[1]Новохацкий!$A:$F,6,0)</f>
        <v>4.2939999999999996</v>
      </c>
      <c r="AL63" s="1">
        <f>VLOOKUP(A63,[1]Сидун!$A:$F,6,0)</f>
        <v>5.8159999999999998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91</v>
      </c>
      <c r="B64" s="1" t="s">
        <v>31</v>
      </c>
      <c r="C64" s="1">
        <v>61.648000000000003</v>
      </c>
      <c r="D64" s="1">
        <v>21.826000000000001</v>
      </c>
      <c r="E64" s="1">
        <v>27.431999999999999</v>
      </c>
      <c r="F64" s="1">
        <v>38.304000000000002</v>
      </c>
      <c r="G64" s="5">
        <v>1</v>
      </c>
      <c r="H64" s="1">
        <v>50</v>
      </c>
      <c r="I64" s="1"/>
      <c r="J64" s="1">
        <v>26.9</v>
      </c>
      <c r="K64" s="1">
        <f t="shared" si="13"/>
        <v>0.53200000000000003</v>
      </c>
      <c r="L64" s="1">
        <f t="shared" si="2"/>
        <v>27.431999999999999</v>
      </c>
      <c r="M64" s="1"/>
      <c r="N64" s="1"/>
      <c r="O64" s="1">
        <v>51.090200000000003</v>
      </c>
      <c r="P64" s="1"/>
      <c r="Q64" s="13">
        <f t="shared" si="3"/>
        <v>12.381999999999998</v>
      </c>
      <c r="R64" s="13">
        <f t="shared" si="4"/>
        <v>2.4763999999999995</v>
      </c>
      <c r="S64" s="1">
        <f t="shared" si="5"/>
        <v>5.4863999999999997</v>
      </c>
      <c r="T64" s="14"/>
      <c r="U64" s="23">
        <f t="shared" si="7"/>
        <v>0</v>
      </c>
      <c r="V64" s="24"/>
      <c r="W64" s="16"/>
      <c r="X64" s="1"/>
      <c r="Y64" s="1">
        <f t="shared" si="8"/>
        <v>16.293780985710121</v>
      </c>
      <c r="Z64" s="1">
        <f t="shared" si="9"/>
        <v>16.293780985710121</v>
      </c>
      <c r="AA64" s="1">
        <v>7.9376000000000007</v>
      </c>
      <c r="AB64" s="1">
        <v>5.7359999999999998</v>
      </c>
      <c r="AC64" s="1">
        <v>5.4615999999999998</v>
      </c>
      <c r="AD64" s="1">
        <v>3.5539999999999998</v>
      </c>
      <c r="AE64" s="1"/>
      <c r="AF64" s="1">
        <f t="shared" si="10"/>
        <v>0</v>
      </c>
      <c r="AG64" s="1">
        <f t="shared" si="11"/>
        <v>0</v>
      </c>
      <c r="AH64" s="1">
        <f>VLOOKUP(A64,[1]Андриец!$A:$F,6,0)</f>
        <v>2.7559999999999998</v>
      </c>
      <c r="AI64" s="1">
        <f>VLOOKUP(A64,[1]Глёза!$A:$F,6,0)</f>
        <v>2.774</v>
      </c>
      <c r="AJ64" s="1">
        <f>VLOOKUP(A64,[1]Дукова!$A:$F,6,0)</f>
        <v>2.738</v>
      </c>
      <c r="AK64" s="1"/>
      <c r="AL64" s="1">
        <f>VLOOKUP(A64,[1]Сидун!$A:$F,6,0)</f>
        <v>4.1139999999999999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92</v>
      </c>
      <c r="B65" s="1" t="s">
        <v>36</v>
      </c>
      <c r="C65" s="1">
        <v>504</v>
      </c>
      <c r="D65" s="1">
        <v>564</v>
      </c>
      <c r="E65" s="1">
        <v>917</v>
      </c>
      <c r="F65" s="1">
        <v>115</v>
      </c>
      <c r="G65" s="5">
        <v>0.4</v>
      </c>
      <c r="H65" s="1">
        <v>40</v>
      </c>
      <c r="I65" s="1"/>
      <c r="J65" s="1">
        <v>1055</v>
      </c>
      <c r="K65" s="1">
        <f t="shared" si="13"/>
        <v>-138</v>
      </c>
      <c r="L65" s="1">
        <f t="shared" si="2"/>
        <v>677</v>
      </c>
      <c r="M65" s="1">
        <v>240</v>
      </c>
      <c r="N65" s="1"/>
      <c r="O65" s="1">
        <v>242.1999999999999</v>
      </c>
      <c r="P65" s="1">
        <v>200</v>
      </c>
      <c r="Q65" s="13">
        <f t="shared" si="3"/>
        <v>322</v>
      </c>
      <c r="R65" s="13">
        <f t="shared" si="4"/>
        <v>64.400000000000006</v>
      </c>
      <c r="S65" s="1">
        <f t="shared" si="5"/>
        <v>135.4</v>
      </c>
      <c r="T65" s="15">
        <f t="shared" ref="T65:T70" si="17">11*S65-P65-O65-N65-F65</f>
        <v>932.20000000000027</v>
      </c>
      <c r="U65" s="23">
        <f t="shared" si="7"/>
        <v>432.20000000000027</v>
      </c>
      <c r="V65" s="24">
        <v>500</v>
      </c>
      <c r="W65" s="16"/>
      <c r="X65" s="1"/>
      <c r="Y65" s="1">
        <f t="shared" si="8"/>
        <v>11</v>
      </c>
      <c r="Z65" s="1">
        <f t="shared" si="9"/>
        <v>4.1152141802067943</v>
      </c>
      <c r="AA65" s="1">
        <v>72.599999999999994</v>
      </c>
      <c r="AB65" s="1">
        <v>55</v>
      </c>
      <c r="AC65" s="1">
        <v>75.2</v>
      </c>
      <c r="AD65" s="1">
        <v>85.4</v>
      </c>
      <c r="AE65" s="1"/>
      <c r="AF65" s="1">
        <f t="shared" si="10"/>
        <v>172.88000000000011</v>
      </c>
      <c r="AG65" s="1">
        <f t="shared" si="11"/>
        <v>200</v>
      </c>
      <c r="AH65" s="1">
        <f>VLOOKUP(A65,[1]Андриец!$A:$F,6,0)</f>
        <v>51</v>
      </c>
      <c r="AI65" s="1">
        <f>VLOOKUP(A65,[1]Глёза!$A:$F,6,0)</f>
        <v>19</v>
      </c>
      <c r="AJ65" s="1">
        <f>VLOOKUP(A65,[1]Дукова!$A:$F,6,0)</f>
        <v>49</v>
      </c>
      <c r="AK65" s="1">
        <f>VLOOKUP(A65,[1]Новохацкий!$A:$F,6,0)</f>
        <v>171</v>
      </c>
      <c r="AL65" s="1">
        <f>VLOOKUP(A65,[1]Сидун!$A:$F,6,0)</f>
        <v>32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93</v>
      </c>
      <c r="B66" s="1" t="s">
        <v>36</v>
      </c>
      <c r="C66" s="1">
        <v>210</v>
      </c>
      <c r="D66" s="1">
        <v>192</v>
      </c>
      <c r="E66" s="1">
        <v>282</v>
      </c>
      <c r="F66" s="1"/>
      <c r="G66" s="5">
        <v>0.4</v>
      </c>
      <c r="H66" s="1">
        <v>40</v>
      </c>
      <c r="I66" s="1"/>
      <c r="J66" s="1">
        <v>343</v>
      </c>
      <c r="K66" s="1">
        <f t="shared" si="13"/>
        <v>-61</v>
      </c>
      <c r="L66" s="1">
        <f t="shared" si="2"/>
        <v>246</v>
      </c>
      <c r="M66" s="1">
        <v>36</v>
      </c>
      <c r="N66" s="1"/>
      <c r="O66" s="1">
        <v>244.4</v>
      </c>
      <c r="P66" s="1">
        <v>100</v>
      </c>
      <c r="Q66" s="13">
        <f t="shared" si="3"/>
        <v>145</v>
      </c>
      <c r="R66" s="13">
        <f t="shared" si="4"/>
        <v>29</v>
      </c>
      <c r="S66" s="1">
        <f t="shared" si="5"/>
        <v>49.2</v>
      </c>
      <c r="T66" s="15">
        <f t="shared" si="17"/>
        <v>196.80000000000004</v>
      </c>
      <c r="U66" s="23">
        <f t="shared" si="7"/>
        <v>96.80000000000004</v>
      </c>
      <c r="V66" s="24">
        <v>100</v>
      </c>
      <c r="W66" s="16"/>
      <c r="X66" s="1"/>
      <c r="Y66" s="1">
        <f t="shared" si="8"/>
        <v>11</v>
      </c>
      <c r="Z66" s="1">
        <f t="shared" si="9"/>
        <v>6.9999999999999991</v>
      </c>
      <c r="AA66" s="1">
        <v>49.2</v>
      </c>
      <c r="AB66" s="1">
        <v>0.2</v>
      </c>
      <c r="AC66" s="1">
        <v>11.2</v>
      </c>
      <c r="AD66" s="1">
        <v>24.8</v>
      </c>
      <c r="AE66" s="1"/>
      <c r="AF66" s="1">
        <f t="shared" si="10"/>
        <v>38.72000000000002</v>
      </c>
      <c r="AG66" s="1">
        <f t="shared" si="11"/>
        <v>40</v>
      </c>
      <c r="AH66" s="1">
        <f>VLOOKUP(A66,[1]Андриец!$A:$F,6,0)</f>
        <v>29</v>
      </c>
      <c r="AI66" s="1">
        <f>VLOOKUP(A66,[1]Глёза!$A:$F,6,0)</f>
        <v>6</v>
      </c>
      <c r="AJ66" s="1">
        <f>VLOOKUP(A66,[1]Дукова!$A:$F,6,0)</f>
        <v>31</v>
      </c>
      <c r="AK66" s="1">
        <f>VLOOKUP(A66,[1]Новохацкий!$A:$F,6,0)</f>
        <v>72</v>
      </c>
      <c r="AL66" s="1">
        <f>VLOOKUP(A66,[1]Сидун!$A:$F,6,0)</f>
        <v>7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94</v>
      </c>
      <c r="B67" s="1" t="s">
        <v>31</v>
      </c>
      <c r="C67" s="1">
        <v>59.926000000000002</v>
      </c>
      <c r="D67" s="1">
        <v>73.418000000000006</v>
      </c>
      <c r="E67" s="1">
        <v>49.74</v>
      </c>
      <c r="F67" s="1">
        <v>69.033000000000001</v>
      </c>
      <c r="G67" s="5">
        <v>1</v>
      </c>
      <c r="H67" s="1">
        <v>40</v>
      </c>
      <c r="I67" s="1"/>
      <c r="J67" s="1">
        <v>52.6</v>
      </c>
      <c r="K67" s="1">
        <f t="shared" si="13"/>
        <v>-2.8599999999999994</v>
      </c>
      <c r="L67" s="1">
        <f t="shared" si="2"/>
        <v>49.74</v>
      </c>
      <c r="M67" s="1"/>
      <c r="N67" s="1"/>
      <c r="O67" s="1">
        <v>31.751599999999979</v>
      </c>
      <c r="P67" s="1"/>
      <c r="Q67" s="13">
        <f t="shared" si="3"/>
        <v>14.048000000000002</v>
      </c>
      <c r="R67" s="13">
        <f t="shared" si="4"/>
        <v>2.8096000000000005</v>
      </c>
      <c r="S67" s="1">
        <f t="shared" si="5"/>
        <v>9.9480000000000004</v>
      </c>
      <c r="T67" s="15">
        <f t="shared" si="17"/>
        <v>8.643400000000014</v>
      </c>
      <c r="U67" s="23">
        <f t="shared" si="7"/>
        <v>8.643400000000014</v>
      </c>
      <c r="V67" s="24"/>
      <c r="W67" s="16"/>
      <c r="X67" s="1"/>
      <c r="Y67" s="1">
        <f t="shared" si="8"/>
        <v>11</v>
      </c>
      <c r="Z67" s="1">
        <f t="shared" si="9"/>
        <v>10.131141938078004</v>
      </c>
      <c r="AA67" s="1">
        <v>10.2704</v>
      </c>
      <c r="AB67" s="1">
        <v>9.2203999999999997</v>
      </c>
      <c r="AC67" s="1">
        <v>10.138999999999999</v>
      </c>
      <c r="AD67" s="1">
        <v>10.2712</v>
      </c>
      <c r="AE67" s="1"/>
      <c r="AF67" s="1">
        <f t="shared" si="10"/>
        <v>8.643400000000014</v>
      </c>
      <c r="AG67" s="1">
        <f t="shared" si="11"/>
        <v>0</v>
      </c>
      <c r="AH67" s="1">
        <f>VLOOKUP(A67,[1]Андриец!$A:$F,6,0)</f>
        <v>1.8779999999999999</v>
      </c>
      <c r="AI67" s="1"/>
      <c r="AJ67" s="1">
        <f>VLOOKUP(A67,[1]Дукова!$A:$F,6,0)</f>
        <v>7.4329999999999998</v>
      </c>
      <c r="AK67" s="1">
        <f>VLOOKUP(A67,[1]Новохацкий!$A:$F,6,0)</f>
        <v>9.5000000000000001E-2</v>
      </c>
      <c r="AL67" s="1">
        <f>VLOOKUP(A67,[1]Сидун!$A:$F,6,0)</f>
        <v>4.6420000000000003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95</v>
      </c>
      <c r="B68" s="1" t="s">
        <v>36</v>
      </c>
      <c r="C68" s="1">
        <v>148</v>
      </c>
      <c r="D68" s="1">
        <v>438</v>
      </c>
      <c r="E68" s="1">
        <v>431</v>
      </c>
      <c r="F68" s="1">
        <v>22</v>
      </c>
      <c r="G68" s="5">
        <v>0.4</v>
      </c>
      <c r="H68" s="1">
        <v>40</v>
      </c>
      <c r="I68" s="1"/>
      <c r="J68" s="1">
        <v>521</v>
      </c>
      <c r="K68" s="1">
        <f t="shared" si="13"/>
        <v>-90</v>
      </c>
      <c r="L68" s="1">
        <f t="shared" si="2"/>
        <v>431</v>
      </c>
      <c r="M68" s="1"/>
      <c r="N68" s="1">
        <v>350</v>
      </c>
      <c r="O68" s="1">
        <v>34.000000000000057</v>
      </c>
      <c r="P68" s="1"/>
      <c r="Q68" s="13">
        <f t="shared" si="3"/>
        <v>172</v>
      </c>
      <c r="R68" s="13">
        <f t="shared" si="4"/>
        <v>34.4</v>
      </c>
      <c r="S68" s="1">
        <f t="shared" si="5"/>
        <v>86.2</v>
      </c>
      <c r="T68" s="15">
        <f t="shared" si="17"/>
        <v>542.20000000000005</v>
      </c>
      <c r="U68" s="23">
        <f t="shared" si="7"/>
        <v>242.20000000000005</v>
      </c>
      <c r="V68" s="24">
        <v>300</v>
      </c>
      <c r="W68" s="16"/>
      <c r="X68" s="1"/>
      <c r="Y68" s="1">
        <f t="shared" si="8"/>
        <v>11</v>
      </c>
      <c r="Z68" s="1">
        <f t="shared" si="9"/>
        <v>4.7099767981438516</v>
      </c>
      <c r="AA68" s="1">
        <v>53.6</v>
      </c>
      <c r="AB68" s="1">
        <v>73.2</v>
      </c>
      <c r="AC68" s="1">
        <v>65.2</v>
      </c>
      <c r="AD68" s="1">
        <v>45.2</v>
      </c>
      <c r="AE68" s="1"/>
      <c r="AF68" s="1">
        <f t="shared" si="10"/>
        <v>96.880000000000024</v>
      </c>
      <c r="AG68" s="1">
        <f t="shared" si="11"/>
        <v>120</v>
      </c>
      <c r="AH68" s="1">
        <f>VLOOKUP(A68,[1]Андриец!$A:$F,6,0)</f>
        <v>20</v>
      </c>
      <c r="AI68" s="1">
        <f>VLOOKUP(A68,[1]Глёза!$A:$F,6,0)</f>
        <v>5</v>
      </c>
      <c r="AJ68" s="1">
        <f>VLOOKUP(A68,[1]Дукова!$A:$F,6,0)</f>
        <v>32</v>
      </c>
      <c r="AK68" s="1">
        <f>VLOOKUP(A68,[1]Новохацкий!$A:$F,6,0)</f>
        <v>88</v>
      </c>
      <c r="AL68" s="1">
        <f>VLOOKUP(A68,[1]Сидун!$A:$F,6,0)</f>
        <v>27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96</v>
      </c>
      <c r="B69" s="1" t="s">
        <v>31</v>
      </c>
      <c r="C69" s="1"/>
      <c r="D69" s="1">
        <v>369.654</v>
      </c>
      <c r="E69" s="1">
        <v>213.38300000000001</v>
      </c>
      <c r="F69" s="1">
        <v>-0.58199999999999996</v>
      </c>
      <c r="G69" s="5">
        <v>1</v>
      </c>
      <c r="H69" s="1">
        <v>40</v>
      </c>
      <c r="I69" s="1"/>
      <c r="J69" s="1">
        <v>222.16300000000001</v>
      </c>
      <c r="K69" s="1">
        <f t="shared" si="13"/>
        <v>-8.7800000000000011</v>
      </c>
      <c r="L69" s="1">
        <f t="shared" si="2"/>
        <v>58.120000000000005</v>
      </c>
      <c r="M69" s="1">
        <v>155.26300000000001</v>
      </c>
      <c r="N69" s="1"/>
      <c r="O69" s="1">
        <v>62.808799999999977</v>
      </c>
      <c r="P69" s="1"/>
      <c r="Q69" s="13">
        <f t="shared" si="3"/>
        <v>28.712</v>
      </c>
      <c r="R69" s="13">
        <f t="shared" si="4"/>
        <v>5.7423999999999999</v>
      </c>
      <c r="S69" s="1">
        <f t="shared" si="5"/>
        <v>11.624000000000001</v>
      </c>
      <c r="T69" s="15">
        <f t="shared" si="17"/>
        <v>65.637200000000021</v>
      </c>
      <c r="U69" s="23">
        <f t="shared" si="7"/>
        <v>65.637200000000021</v>
      </c>
      <c r="V69" s="24"/>
      <c r="W69" s="16"/>
      <c r="X69" s="1"/>
      <c r="Y69" s="1">
        <f t="shared" si="8"/>
        <v>11</v>
      </c>
      <c r="Z69" s="1">
        <f t="shared" si="9"/>
        <v>5.3533035099793507</v>
      </c>
      <c r="AA69" s="1">
        <v>9.3195999999999977</v>
      </c>
      <c r="AB69" s="1">
        <v>1.3191999999999999</v>
      </c>
      <c r="AC69" s="1">
        <v>10.0228</v>
      </c>
      <c r="AD69" s="1">
        <v>18.3796</v>
      </c>
      <c r="AE69" s="1"/>
      <c r="AF69" s="1">
        <f t="shared" si="10"/>
        <v>65.637200000000021</v>
      </c>
      <c r="AG69" s="1">
        <f t="shared" si="11"/>
        <v>0</v>
      </c>
      <c r="AH69" s="1">
        <f>VLOOKUP(A69,[1]Андриец!$A:$F,6,0)</f>
        <v>5.7220000000000004</v>
      </c>
      <c r="AI69" s="1">
        <f>VLOOKUP(A69,[1]Глёза!$A:$F,6,0)</f>
        <v>2.4660000000000002</v>
      </c>
      <c r="AJ69" s="1">
        <f>VLOOKUP(A69,[1]Дукова!$A:$F,6,0)</f>
        <v>14.782</v>
      </c>
      <c r="AK69" s="1">
        <f>VLOOKUP(A69,[1]Новохацкий!$A:$F,6,0)</f>
        <v>5.742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97</v>
      </c>
      <c r="B70" s="1" t="s">
        <v>31</v>
      </c>
      <c r="C70" s="1">
        <v>122.21299999999999</v>
      </c>
      <c r="D70" s="1">
        <v>379.23899999999998</v>
      </c>
      <c r="E70" s="1">
        <v>280.935</v>
      </c>
      <c r="F70" s="1">
        <v>63.478999999999999</v>
      </c>
      <c r="G70" s="5">
        <v>1</v>
      </c>
      <c r="H70" s="1">
        <v>40</v>
      </c>
      <c r="I70" s="1"/>
      <c r="J70" s="1">
        <v>267.52</v>
      </c>
      <c r="K70" s="1">
        <f t="shared" ref="K70:K80" si="18">E70-J70</f>
        <v>13.41500000000002</v>
      </c>
      <c r="L70" s="1">
        <f t="shared" si="2"/>
        <v>125.315</v>
      </c>
      <c r="M70" s="1">
        <v>155.62</v>
      </c>
      <c r="N70" s="1"/>
      <c r="O70" s="1">
        <v>96.957199999999943</v>
      </c>
      <c r="P70" s="1"/>
      <c r="Q70" s="13">
        <f t="shared" si="3"/>
        <v>50.893999999999998</v>
      </c>
      <c r="R70" s="13">
        <f t="shared" si="4"/>
        <v>10.178799999999999</v>
      </c>
      <c r="S70" s="1">
        <f t="shared" si="5"/>
        <v>25.062999999999999</v>
      </c>
      <c r="T70" s="15">
        <f t="shared" si="17"/>
        <v>115.25680000000004</v>
      </c>
      <c r="U70" s="23">
        <f t="shared" si="7"/>
        <v>65.256800000000041</v>
      </c>
      <c r="V70" s="24">
        <v>50</v>
      </c>
      <c r="W70" s="16"/>
      <c r="X70" s="1"/>
      <c r="Y70" s="1">
        <f t="shared" si="8"/>
        <v>11</v>
      </c>
      <c r="Z70" s="1">
        <f t="shared" si="9"/>
        <v>6.4013166819614549</v>
      </c>
      <c r="AA70" s="1">
        <v>16.8566</v>
      </c>
      <c r="AB70" s="1">
        <v>4.0308000000000002</v>
      </c>
      <c r="AC70" s="1">
        <v>9.5462000000000007</v>
      </c>
      <c r="AD70" s="1">
        <v>17.5808</v>
      </c>
      <c r="AE70" s="1"/>
      <c r="AF70" s="1">
        <f t="shared" si="10"/>
        <v>65.256800000000041</v>
      </c>
      <c r="AG70" s="1">
        <f t="shared" si="11"/>
        <v>50</v>
      </c>
      <c r="AH70" s="1">
        <f>VLOOKUP(A70,[1]Андриец!$A:$F,6,0)</f>
        <v>6.52</v>
      </c>
      <c r="AI70" s="1">
        <f>VLOOKUP(A70,[1]Глёза!$A:$F,6,0)</f>
        <v>3.306</v>
      </c>
      <c r="AJ70" s="1">
        <f>VLOOKUP(A70,[1]Дукова!$A:$F,6,0)</f>
        <v>28.706</v>
      </c>
      <c r="AK70" s="1">
        <f>VLOOKUP(A70,[1]Новохацкий!$A:$F,6,0)</f>
        <v>12.362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98</v>
      </c>
      <c r="B71" s="1" t="s">
        <v>31</v>
      </c>
      <c r="C71" s="1"/>
      <c r="D71" s="1">
        <v>308.70299999999997</v>
      </c>
      <c r="E71" s="1">
        <v>155.11000000000001</v>
      </c>
      <c r="F71" s="1"/>
      <c r="G71" s="5">
        <v>0</v>
      </c>
      <c r="H71" s="1" t="e">
        <v>#N/A</v>
      </c>
      <c r="I71" s="1"/>
      <c r="J71" s="1">
        <v>167.11</v>
      </c>
      <c r="K71" s="1">
        <f t="shared" si="18"/>
        <v>-12</v>
      </c>
      <c r="L71" s="1">
        <f t="shared" ref="L71:L80" si="19">E71-M71</f>
        <v>0</v>
      </c>
      <c r="M71" s="1">
        <v>155.11000000000001</v>
      </c>
      <c r="N71" s="1"/>
      <c r="O71" s="1"/>
      <c r="P71" s="1"/>
      <c r="Q71" s="13">
        <f t="shared" ref="Q71:Q80" si="20">SUM(AH71:AL71)</f>
        <v>0</v>
      </c>
      <c r="R71" s="13">
        <f t="shared" ref="R71:R80" si="21">Q71/5</f>
        <v>0</v>
      </c>
      <c r="S71" s="1">
        <f t="shared" ref="S71:S80" si="22">L71/5</f>
        <v>0</v>
      </c>
      <c r="T71" s="14"/>
      <c r="U71" s="23">
        <f t="shared" ref="U71:U80" si="23">T71-V71</f>
        <v>0</v>
      </c>
      <c r="V71" s="24"/>
      <c r="W71" s="16"/>
      <c r="X71" s="1"/>
      <c r="Y71" s="1" t="e">
        <f t="shared" ref="Y71:Y80" si="24">(F71+N71+O71+P71+T71)/S71</f>
        <v>#DIV/0!</v>
      </c>
      <c r="Z71" s="1" t="e">
        <f t="shared" ref="Z71:Z80" si="25">(F71+N71+O71+P71)/S71</f>
        <v>#DIV/0!</v>
      </c>
      <c r="AA71" s="1">
        <v>0</v>
      </c>
      <c r="AB71" s="1">
        <v>0</v>
      </c>
      <c r="AC71" s="1">
        <v>0</v>
      </c>
      <c r="AD71" s="1">
        <v>0</v>
      </c>
      <c r="AE71" s="1"/>
      <c r="AF71" s="1">
        <f t="shared" ref="AF71:AF80" si="26">U71*G71</f>
        <v>0</v>
      </c>
      <c r="AG71" s="1">
        <f t="shared" ref="AG71:AG80" si="27">V71*G71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99</v>
      </c>
      <c r="B72" s="1" t="s">
        <v>31</v>
      </c>
      <c r="C72" s="1"/>
      <c r="D72" s="1">
        <v>169.596</v>
      </c>
      <c r="E72" s="1">
        <v>56.588000000000001</v>
      </c>
      <c r="F72" s="1"/>
      <c r="G72" s="5">
        <v>0</v>
      </c>
      <c r="H72" s="1" t="e">
        <v>#N/A</v>
      </c>
      <c r="I72" s="1"/>
      <c r="J72" s="1">
        <v>64.587999999999994</v>
      </c>
      <c r="K72" s="1">
        <f t="shared" si="18"/>
        <v>-7.9999999999999929</v>
      </c>
      <c r="L72" s="1">
        <f t="shared" si="19"/>
        <v>0</v>
      </c>
      <c r="M72" s="1">
        <v>56.588000000000001</v>
      </c>
      <c r="N72" s="1"/>
      <c r="O72" s="1"/>
      <c r="P72" s="1"/>
      <c r="Q72" s="13">
        <f t="shared" si="20"/>
        <v>0</v>
      </c>
      <c r="R72" s="13">
        <f t="shared" si="21"/>
        <v>0</v>
      </c>
      <c r="S72" s="1">
        <f t="shared" si="22"/>
        <v>0</v>
      </c>
      <c r="T72" s="14"/>
      <c r="U72" s="23">
        <f t="shared" si="23"/>
        <v>0</v>
      </c>
      <c r="V72" s="24"/>
      <c r="W72" s="16"/>
      <c r="X72" s="1"/>
      <c r="Y72" s="1" t="e">
        <f t="shared" si="24"/>
        <v>#DIV/0!</v>
      </c>
      <c r="Z72" s="1" t="e">
        <f t="shared" si="25"/>
        <v>#DIV/0!</v>
      </c>
      <c r="AA72" s="1">
        <v>0</v>
      </c>
      <c r="AB72" s="1">
        <v>0</v>
      </c>
      <c r="AC72" s="1">
        <v>0</v>
      </c>
      <c r="AD72" s="1">
        <v>0</v>
      </c>
      <c r="AE72" s="1"/>
      <c r="AF72" s="1">
        <f t="shared" si="26"/>
        <v>0</v>
      </c>
      <c r="AG72" s="1">
        <f t="shared" si="2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9" t="s">
        <v>100</v>
      </c>
      <c r="B73" s="1" t="s">
        <v>36</v>
      </c>
      <c r="C73" s="1"/>
      <c r="D73" s="1">
        <v>36</v>
      </c>
      <c r="E73" s="1">
        <v>36</v>
      </c>
      <c r="F73" s="1"/>
      <c r="G73" s="5">
        <v>0</v>
      </c>
      <c r="H73" s="1" t="e">
        <v>#N/A</v>
      </c>
      <c r="I73" s="1"/>
      <c r="J73" s="1">
        <v>48</v>
      </c>
      <c r="K73" s="1">
        <f t="shared" si="18"/>
        <v>-12</v>
      </c>
      <c r="L73" s="1">
        <f t="shared" si="19"/>
        <v>0</v>
      </c>
      <c r="M73" s="1">
        <v>36</v>
      </c>
      <c r="N73" s="1"/>
      <c r="O73" s="1"/>
      <c r="P73" s="1"/>
      <c r="Q73" s="13">
        <f t="shared" si="20"/>
        <v>0</v>
      </c>
      <c r="R73" s="13">
        <f t="shared" si="21"/>
        <v>0</v>
      </c>
      <c r="S73" s="1">
        <f t="shared" si="22"/>
        <v>0</v>
      </c>
      <c r="T73" s="14"/>
      <c r="U73" s="23">
        <f t="shared" si="23"/>
        <v>0</v>
      </c>
      <c r="V73" s="24"/>
      <c r="W73" s="16"/>
      <c r="X73" s="1"/>
      <c r="Y73" s="1" t="e">
        <f t="shared" si="24"/>
        <v>#DIV/0!</v>
      </c>
      <c r="Z73" s="1" t="e">
        <f t="shared" si="25"/>
        <v>#DIV/0!</v>
      </c>
      <c r="AA73" s="1"/>
      <c r="AB73" s="1"/>
      <c r="AC73" s="1"/>
      <c r="AD73" s="1"/>
      <c r="AE73" s="1"/>
      <c r="AF73" s="1">
        <f t="shared" si="26"/>
        <v>0</v>
      </c>
      <c r="AG73" s="1">
        <f t="shared" si="27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0" t="s">
        <v>101</v>
      </c>
      <c r="B74" s="1" t="s">
        <v>36</v>
      </c>
      <c r="C74" s="1"/>
      <c r="D74" s="1">
        <v>162</v>
      </c>
      <c r="E74" s="11">
        <f>72+E79</f>
        <v>196</v>
      </c>
      <c r="F74" s="11">
        <f>90+F79</f>
        <v>109</v>
      </c>
      <c r="G74" s="5">
        <v>0.35</v>
      </c>
      <c r="H74" s="1">
        <v>45</v>
      </c>
      <c r="I74" s="1"/>
      <c r="J74" s="1">
        <v>73</v>
      </c>
      <c r="K74" s="1">
        <f t="shared" si="18"/>
        <v>123</v>
      </c>
      <c r="L74" s="1">
        <f t="shared" si="19"/>
        <v>136</v>
      </c>
      <c r="M74" s="1">
        <v>60</v>
      </c>
      <c r="N74" s="1"/>
      <c r="O74" s="1">
        <v>95.4</v>
      </c>
      <c r="P74" s="1">
        <v>50</v>
      </c>
      <c r="Q74" s="13">
        <f t="shared" si="20"/>
        <v>0</v>
      </c>
      <c r="R74" s="13">
        <f t="shared" si="21"/>
        <v>0</v>
      </c>
      <c r="S74" s="1">
        <f t="shared" si="22"/>
        <v>27.2</v>
      </c>
      <c r="T74" s="15">
        <v>0</v>
      </c>
      <c r="U74" s="23">
        <f t="shared" si="23"/>
        <v>0</v>
      </c>
      <c r="V74" s="24"/>
      <c r="W74" s="16"/>
      <c r="X74" s="1"/>
      <c r="Y74" s="1">
        <f t="shared" si="24"/>
        <v>9.3529411764705888</v>
      </c>
      <c r="Z74" s="1">
        <f t="shared" si="25"/>
        <v>9.3529411764705888</v>
      </c>
      <c r="AA74" s="1">
        <v>25</v>
      </c>
      <c r="AB74" s="1">
        <v>21.2</v>
      </c>
      <c r="AC74" s="1">
        <v>1.6</v>
      </c>
      <c r="AD74" s="1">
        <v>4.8</v>
      </c>
      <c r="AE74" s="10" t="s">
        <v>102</v>
      </c>
      <c r="AF74" s="1">
        <f t="shared" si="26"/>
        <v>0</v>
      </c>
      <c r="AG74" s="1">
        <f t="shared" si="27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103</v>
      </c>
      <c r="B75" s="1" t="s">
        <v>31</v>
      </c>
      <c r="C75" s="1"/>
      <c r="D75" s="1">
        <v>303.60700000000003</v>
      </c>
      <c r="E75" s="1">
        <v>152.255</v>
      </c>
      <c r="F75" s="1"/>
      <c r="G75" s="5">
        <v>0</v>
      </c>
      <c r="H75" s="1" t="e">
        <v>#N/A</v>
      </c>
      <c r="I75" s="1"/>
      <c r="J75" s="1">
        <v>160.255</v>
      </c>
      <c r="K75" s="1">
        <f t="shared" si="18"/>
        <v>-8</v>
      </c>
      <c r="L75" s="1">
        <f t="shared" si="19"/>
        <v>0</v>
      </c>
      <c r="M75" s="1">
        <v>152.255</v>
      </c>
      <c r="N75" s="1"/>
      <c r="O75" s="1"/>
      <c r="P75" s="1"/>
      <c r="Q75" s="13">
        <f t="shared" si="20"/>
        <v>0</v>
      </c>
      <c r="R75" s="13">
        <f t="shared" si="21"/>
        <v>0</v>
      </c>
      <c r="S75" s="1">
        <f t="shared" si="22"/>
        <v>0</v>
      </c>
      <c r="T75" s="14"/>
      <c r="U75" s="23">
        <f t="shared" si="23"/>
        <v>0</v>
      </c>
      <c r="V75" s="24"/>
      <c r="W75" s="16"/>
      <c r="X75" s="1"/>
      <c r="Y75" s="1" t="e">
        <f t="shared" si="24"/>
        <v>#DIV/0!</v>
      </c>
      <c r="Z75" s="1" t="e">
        <f t="shared" si="25"/>
        <v>#DIV/0!</v>
      </c>
      <c r="AA75" s="1">
        <v>0</v>
      </c>
      <c r="AB75" s="1">
        <v>0</v>
      </c>
      <c r="AC75" s="1">
        <v>0</v>
      </c>
      <c r="AD75" s="1">
        <v>0</v>
      </c>
      <c r="AE75" s="1"/>
      <c r="AF75" s="1">
        <f t="shared" si="26"/>
        <v>0</v>
      </c>
      <c r="AG75" s="1">
        <f t="shared" si="2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104</v>
      </c>
      <c r="B76" s="1" t="s">
        <v>31</v>
      </c>
      <c r="C76" s="1"/>
      <c r="D76" s="1">
        <v>86.674000000000007</v>
      </c>
      <c r="E76" s="1">
        <v>34.649000000000001</v>
      </c>
      <c r="F76" s="1"/>
      <c r="G76" s="5">
        <v>0</v>
      </c>
      <c r="H76" s="1" t="e">
        <v>#N/A</v>
      </c>
      <c r="I76" s="1"/>
      <c r="J76" s="1">
        <v>34.649000000000001</v>
      </c>
      <c r="K76" s="1">
        <f t="shared" si="18"/>
        <v>0</v>
      </c>
      <c r="L76" s="1">
        <f t="shared" si="19"/>
        <v>0</v>
      </c>
      <c r="M76" s="1">
        <v>34.649000000000001</v>
      </c>
      <c r="N76" s="1"/>
      <c r="O76" s="1"/>
      <c r="P76" s="1"/>
      <c r="Q76" s="13">
        <f t="shared" si="20"/>
        <v>0</v>
      </c>
      <c r="R76" s="13">
        <f t="shared" si="21"/>
        <v>0</v>
      </c>
      <c r="S76" s="1">
        <f t="shared" si="22"/>
        <v>0</v>
      </c>
      <c r="T76" s="14"/>
      <c r="U76" s="23">
        <f t="shared" si="23"/>
        <v>0</v>
      </c>
      <c r="V76" s="24"/>
      <c r="W76" s="16"/>
      <c r="X76" s="1"/>
      <c r="Y76" s="1" t="e">
        <f t="shared" si="24"/>
        <v>#DIV/0!</v>
      </c>
      <c r="Z76" s="1" t="e">
        <f t="shared" si="25"/>
        <v>#DIV/0!</v>
      </c>
      <c r="AA76" s="1">
        <v>0</v>
      </c>
      <c r="AB76" s="1">
        <v>0</v>
      </c>
      <c r="AC76" s="1">
        <v>0</v>
      </c>
      <c r="AD76" s="1">
        <v>0</v>
      </c>
      <c r="AE76" s="1"/>
      <c r="AF76" s="1">
        <f t="shared" si="26"/>
        <v>0</v>
      </c>
      <c r="AG76" s="1">
        <f t="shared" si="2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9" t="s">
        <v>105</v>
      </c>
      <c r="B77" s="1" t="s">
        <v>36</v>
      </c>
      <c r="C77" s="1"/>
      <c r="D77" s="1">
        <v>60</v>
      </c>
      <c r="E77" s="1">
        <v>60</v>
      </c>
      <c r="F77" s="1"/>
      <c r="G77" s="5">
        <v>0</v>
      </c>
      <c r="H77" s="1" t="e">
        <v>#N/A</v>
      </c>
      <c r="I77" s="1"/>
      <c r="J77" s="1">
        <v>72</v>
      </c>
      <c r="K77" s="1">
        <f t="shared" si="18"/>
        <v>-12</v>
      </c>
      <c r="L77" s="1">
        <f t="shared" si="19"/>
        <v>0</v>
      </c>
      <c r="M77" s="1">
        <v>60</v>
      </c>
      <c r="N77" s="1"/>
      <c r="O77" s="1"/>
      <c r="P77" s="1"/>
      <c r="Q77" s="13">
        <f t="shared" si="20"/>
        <v>0</v>
      </c>
      <c r="R77" s="13">
        <f t="shared" si="21"/>
        <v>0</v>
      </c>
      <c r="S77" s="1">
        <f t="shared" si="22"/>
        <v>0</v>
      </c>
      <c r="T77" s="14"/>
      <c r="U77" s="23">
        <f t="shared" si="23"/>
        <v>0</v>
      </c>
      <c r="V77" s="24"/>
      <c r="W77" s="16"/>
      <c r="X77" s="1"/>
      <c r="Y77" s="1" t="e">
        <f t="shared" si="24"/>
        <v>#DIV/0!</v>
      </c>
      <c r="Z77" s="1" t="e">
        <f t="shared" si="25"/>
        <v>#DIV/0!</v>
      </c>
      <c r="AA77" s="1"/>
      <c r="AB77" s="1"/>
      <c r="AC77" s="1"/>
      <c r="AD77" s="1"/>
      <c r="AE77" s="1"/>
      <c r="AF77" s="1">
        <f t="shared" si="26"/>
        <v>0</v>
      </c>
      <c r="AG77" s="1">
        <f t="shared" si="2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9" t="s">
        <v>106</v>
      </c>
      <c r="B78" s="1" t="s">
        <v>36</v>
      </c>
      <c r="C78" s="1"/>
      <c r="D78" s="1">
        <v>150</v>
      </c>
      <c r="E78" s="1">
        <v>150</v>
      </c>
      <c r="F78" s="1"/>
      <c r="G78" s="5">
        <v>0</v>
      </c>
      <c r="H78" s="1" t="e">
        <v>#N/A</v>
      </c>
      <c r="I78" s="1"/>
      <c r="J78" s="1">
        <v>162</v>
      </c>
      <c r="K78" s="1">
        <f t="shared" si="18"/>
        <v>-12</v>
      </c>
      <c r="L78" s="1">
        <f t="shared" si="19"/>
        <v>0</v>
      </c>
      <c r="M78" s="1">
        <v>150</v>
      </c>
      <c r="N78" s="1"/>
      <c r="O78" s="1"/>
      <c r="P78" s="1"/>
      <c r="Q78" s="13">
        <f t="shared" si="20"/>
        <v>0</v>
      </c>
      <c r="R78" s="13">
        <f t="shared" si="21"/>
        <v>0</v>
      </c>
      <c r="S78" s="1">
        <f t="shared" si="22"/>
        <v>0</v>
      </c>
      <c r="T78" s="14"/>
      <c r="U78" s="23">
        <f t="shared" si="23"/>
        <v>0</v>
      </c>
      <c r="V78" s="24"/>
      <c r="W78" s="16"/>
      <c r="X78" s="1"/>
      <c r="Y78" s="1" t="e">
        <f t="shared" si="24"/>
        <v>#DIV/0!</v>
      </c>
      <c r="Z78" s="1" t="e">
        <f t="shared" si="25"/>
        <v>#DIV/0!</v>
      </c>
      <c r="AA78" s="1"/>
      <c r="AB78" s="1"/>
      <c r="AC78" s="1"/>
      <c r="AD78" s="1"/>
      <c r="AE78" s="1"/>
      <c r="AF78" s="1">
        <f t="shared" si="26"/>
        <v>0</v>
      </c>
      <c r="AG78" s="1">
        <f t="shared" si="2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0" t="s">
        <v>107</v>
      </c>
      <c r="B79" s="1" t="s">
        <v>36</v>
      </c>
      <c r="C79" s="1">
        <v>182</v>
      </c>
      <c r="D79" s="1"/>
      <c r="E79" s="11">
        <v>124</v>
      </c>
      <c r="F79" s="11">
        <v>19</v>
      </c>
      <c r="G79" s="5">
        <v>0</v>
      </c>
      <c r="H79" s="1">
        <v>45</v>
      </c>
      <c r="I79" s="1"/>
      <c r="J79" s="1">
        <v>128</v>
      </c>
      <c r="K79" s="1">
        <f t="shared" si="18"/>
        <v>-4</v>
      </c>
      <c r="L79" s="1">
        <f t="shared" si="19"/>
        <v>124</v>
      </c>
      <c r="M79" s="1"/>
      <c r="N79" s="1"/>
      <c r="O79" s="1">
        <v>0</v>
      </c>
      <c r="P79" s="1"/>
      <c r="Q79" s="13">
        <f t="shared" si="20"/>
        <v>122</v>
      </c>
      <c r="R79" s="13">
        <f t="shared" si="21"/>
        <v>24.4</v>
      </c>
      <c r="S79" s="1">
        <f t="shared" si="22"/>
        <v>24.8</v>
      </c>
      <c r="T79" s="14"/>
      <c r="U79" s="23">
        <f t="shared" si="23"/>
        <v>0</v>
      </c>
      <c r="V79" s="24"/>
      <c r="W79" s="16"/>
      <c r="X79" s="1"/>
      <c r="Y79" s="1">
        <f t="shared" si="24"/>
        <v>0.7661290322580645</v>
      </c>
      <c r="Z79" s="1">
        <f t="shared" si="25"/>
        <v>0.7661290322580645</v>
      </c>
      <c r="AA79" s="1">
        <v>25</v>
      </c>
      <c r="AB79" s="1">
        <v>6.2</v>
      </c>
      <c r="AC79" s="1">
        <v>5.4</v>
      </c>
      <c r="AD79" s="1">
        <v>0.8</v>
      </c>
      <c r="AE79" s="10" t="s">
        <v>108</v>
      </c>
      <c r="AF79" s="1">
        <f t="shared" si="26"/>
        <v>0</v>
      </c>
      <c r="AG79" s="1">
        <f t="shared" si="27"/>
        <v>0</v>
      </c>
      <c r="AH79" s="1">
        <f>VLOOKUP(A79,[1]Андриец!$A:$F,6,0)</f>
        <v>32</v>
      </c>
      <c r="AI79" s="1"/>
      <c r="AJ79" s="1">
        <f>VLOOKUP(A79,[1]Дукова!$A:$F,6,0)</f>
        <v>32</v>
      </c>
      <c r="AK79" s="1">
        <f>VLOOKUP(A79,[1]Новохацкий!$A:$F,6,0)</f>
        <v>18</v>
      </c>
      <c r="AL79" s="1">
        <f>VLOOKUP(A79,[1]Сидун!$A:$F,6,0)</f>
        <v>40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5.75" thickBot="1" x14ac:dyDescent="0.3">
      <c r="A80" s="1" t="s">
        <v>109</v>
      </c>
      <c r="B80" s="1" t="s">
        <v>31</v>
      </c>
      <c r="C80" s="1">
        <v>22.46</v>
      </c>
      <c r="D80" s="1"/>
      <c r="E80" s="1">
        <v>16.826000000000001</v>
      </c>
      <c r="F80" s="1">
        <v>5.4059999999999997</v>
      </c>
      <c r="G80" s="5">
        <v>1</v>
      </c>
      <c r="H80" s="1">
        <v>50</v>
      </c>
      <c r="I80" s="1"/>
      <c r="J80" s="1">
        <v>17.100000000000001</v>
      </c>
      <c r="K80" s="1">
        <f t="shared" si="18"/>
        <v>-0.27400000000000091</v>
      </c>
      <c r="L80" s="1">
        <f t="shared" si="19"/>
        <v>16.826000000000001</v>
      </c>
      <c r="M80" s="1"/>
      <c r="N80" s="1"/>
      <c r="O80" s="1">
        <v>30</v>
      </c>
      <c r="P80" s="1"/>
      <c r="Q80" s="13">
        <f t="shared" si="20"/>
        <v>12.593999999999999</v>
      </c>
      <c r="R80" s="13">
        <f t="shared" si="21"/>
        <v>2.5187999999999997</v>
      </c>
      <c r="S80" s="1">
        <f t="shared" si="22"/>
        <v>3.3652000000000002</v>
      </c>
      <c r="T80" s="14"/>
      <c r="U80" s="25">
        <f t="shared" si="23"/>
        <v>0</v>
      </c>
      <c r="V80" s="26"/>
      <c r="W80" s="16"/>
      <c r="X80" s="1"/>
      <c r="Y80" s="1">
        <f t="shared" si="24"/>
        <v>10.521217163912992</v>
      </c>
      <c r="Z80" s="1">
        <f t="shared" si="25"/>
        <v>10.521217163912992</v>
      </c>
      <c r="AA80" s="1">
        <v>2.2427999999999999</v>
      </c>
      <c r="AB80" s="1">
        <v>0</v>
      </c>
      <c r="AC80" s="1">
        <v>0</v>
      </c>
      <c r="AD80" s="1">
        <v>1.1155999999999999</v>
      </c>
      <c r="AE80" s="1" t="s">
        <v>110</v>
      </c>
      <c r="AF80" s="1">
        <f t="shared" si="26"/>
        <v>0</v>
      </c>
      <c r="AG80" s="1">
        <f t="shared" si="27"/>
        <v>0</v>
      </c>
      <c r="AH80" s="1">
        <f>VLOOKUP(A80,[1]Андриец!$A:$F,6,0)</f>
        <v>9.8239999999999998</v>
      </c>
      <c r="AI80" s="1"/>
      <c r="AJ80" s="1">
        <f>VLOOKUP(A80,[1]Дукова!$A:$F,6,0)</f>
        <v>2.77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F80" xr:uid="{2866BC0C-1E9D-490B-A740-F6B5CA2292C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2024-01-25T07:04:03Z</dcterms:created>
  <dcterms:modified xsi:type="dcterms:W3CDTF">2024-01-30T06:44:59Z</dcterms:modified>
</cp:coreProperties>
</file>