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ПОКОМ\pokom_data\заказы\статистика филиалы\2024\01,24\30,01,24 КИ\"/>
    </mc:Choice>
  </mc:AlternateContent>
  <xr:revisionPtr revIDLastSave="0" documentId="13_ncr:1_{1DF17834-F100-41B4-A868-7359DF5D938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Sheet!$A$3:$AN$80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7" i="1" l="1"/>
  <c r="AH7" i="1"/>
  <c r="AI7" i="1"/>
  <c r="AJ7" i="1"/>
  <c r="AK7" i="1"/>
  <c r="AL7" i="1"/>
  <c r="AM7" i="1"/>
  <c r="AG8" i="1"/>
  <c r="AH8" i="1"/>
  <c r="AI8" i="1"/>
  <c r="AJ8" i="1"/>
  <c r="AK8" i="1"/>
  <c r="AL8" i="1"/>
  <c r="AM8" i="1"/>
  <c r="AG9" i="1"/>
  <c r="AH9" i="1"/>
  <c r="AI9" i="1"/>
  <c r="AJ9" i="1"/>
  <c r="AK9" i="1"/>
  <c r="AL9" i="1"/>
  <c r="AM9" i="1"/>
  <c r="AG10" i="1"/>
  <c r="AH10" i="1"/>
  <c r="AI10" i="1"/>
  <c r="AJ10" i="1"/>
  <c r="AK10" i="1"/>
  <c r="AL10" i="1"/>
  <c r="AH11" i="1"/>
  <c r="AJ11" i="1"/>
  <c r="AK11" i="1"/>
  <c r="AL11" i="1"/>
  <c r="AG12" i="1"/>
  <c r="AH12" i="1"/>
  <c r="AI12" i="1"/>
  <c r="AJ12" i="1"/>
  <c r="AK12" i="1"/>
  <c r="AH13" i="1"/>
  <c r="AI13" i="1"/>
  <c r="AJ13" i="1"/>
  <c r="AK13" i="1"/>
  <c r="AL13" i="1"/>
  <c r="AM13" i="1"/>
  <c r="AH14" i="1"/>
  <c r="AI14" i="1"/>
  <c r="AJ14" i="1"/>
  <c r="AL14" i="1"/>
  <c r="AG15" i="1"/>
  <c r="AH15" i="1"/>
  <c r="AI15" i="1"/>
  <c r="AJ15" i="1"/>
  <c r="AK15" i="1"/>
  <c r="AL15" i="1"/>
  <c r="AM15" i="1"/>
  <c r="AG16" i="1"/>
  <c r="AH16" i="1"/>
  <c r="AI16" i="1"/>
  <c r="AJ16" i="1"/>
  <c r="AK16" i="1"/>
  <c r="AL16" i="1"/>
  <c r="AM16" i="1"/>
  <c r="AG17" i="1"/>
  <c r="AH17" i="1"/>
  <c r="AI17" i="1"/>
  <c r="AJ17" i="1"/>
  <c r="AK17" i="1"/>
  <c r="AL17" i="1"/>
  <c r="AM17" i="1"/>
  <c r="AG18" i="1"/>
  <c r="AH18" i="1"/>
  <c r="AI18" i="1"/>
  <c r="AJ18" i="1"/>
  <c r="AK18" i="1"/>
  <c r="AL18" i="1"/>
  <c r="AM18" i="1"/>
  <c r="AG19" i="1"/>
  <c r="AH19" i="1"/>
  <c r="AI19" i="1"/>
  <c r="AJ19" i="1"/>
  <c r="AK19" i="1"/>
  <c r="AL19" i="1"/>
  <c r="AM19" i="1"/>
  <c r="AG20" i="1"/>
  <c r="AH20" i="1"/>
  <c r="AI20" i="1"/>
  <c r="AJ20" i="1"/>
  <c r="AK20" i="1"/>
  <c r="AL20" i="1"/>
  <c r="AM20" i="1"/>
  <c r="AH21" i="1"/>
  <c r="AI21" i="1"/>
  <c r="AJ21" i="1"/>
  <c r="AK21" i="1"/>
  <c r="AL21" i="1"/>
  <c r="AM21" i="1"/>
  <c r="AG22" i="1"/>
  <c r="AH22" i="1"/>
  <c r="AI22" i="1"/>
  <c r="AJ22" i="1"/>
  <c r="AK22" i="1"/>
  <c r="AL22" i="1"/>
  <c r="AM22" i="1"/>
  <c r="AG23" i="1"/>
  <c r="AH23" i="1"/>
  <c r="AI23" i="1"/>
  <c r="AJ23" i="1"/>
  <c r="AK23" i="1"/>
  <c r="AL23" i="1"/>
  <c r="AM23" i="1"/>
  <c r="AG24" i="1"/>
  <c r="AH24" i="1"/>
  <c r="AI24" i="1"/>
  <c r="AJ24" i="1"/>
  <c r="AK24" i="1"/>
  <c r="AL24" i="1"/>
  <c r="AM24" i="1"/>
  <c r="AG25" i="1"/>
  <c r="AH25" i="1"/>
  <c r="AI25" i="1"/>
  <c r="AJ25" i="1"/>
  <c r="AK25" i="1"/>
  <c r="AL25" i="1"/>
  <c r="AM25" i="1"/>
  <c r="AH26" i="1"/>
  <c r="AG27" i="1"/>
  <c r="AH27" i="1"/>
  <c r="AI27" i="1"/>
  <c r="AJ27" i="1"/>
  <c r="AK27" i="1"/>
  <c r="AL27" i="1"/>
  <c r="AM27" i="1"/>
  <c r="AG28" i="1"/>
  <c r="AH28" i="1"/>
  <c r="AI28" i="1"/>
  <c r="AJ28" i="1"/>
  <c r="AK28" i="1"/>
  <c r="AL28" i="1"/>
  <c r="AM28" i="1"/>
  <c r="AH29" i="1"/>
  <c r="AI29" i="1"/>
  <c r="AJ29" i="1"/>
  <c r="AK29" i="1"/>
  <c r="AL29" i="1"/>
  <c r="AM29" i="1"/>
  <c r="AG30" i="1"/>
  <c r="AH30" i="1"/>
  <c r="AI30" i="1"/>
  <c r="AJ30" i="1"/>
  <c r="AK30" i="1"/>
  <c r="AL30" i="1"/>
  <c r="AM30" i="1"/>
  <c r="AG31" i="1"/>
  <c r="AH31" i="1"/>
  <c r="AI31" i="1"/>
  <c r="AJ31" i="1"/>
  <c r="AK31" i="1"/>
  <c r="AL31" i="1"/>
  <c r="AM31" i="1"/>
  <c r="AG32" i="1"/>
  <c r="AH32" i="1"/>
  <c r="AI32" i="1"/>
  <c r="AJ32" i="1"/>
  <c r="AK32" i="1"/>
  <c r="AL32" i="1"/>
  <c r="AG33" i="1"/>
  <c r="AH33" i="1"/>
  <c r="AI33" i="1"/>
  <c r="AJ33" i="1"/>
  <c r="AK33" i="1"/>
  <c r="AL33" i="1"/>
  <c r="AM33" i="1"/>
  <c r="AG34" i="1"/>
  <c r="AH34" i="1"/>
  <c r="AI34" i="1"/>
  <c r="AJ34" i="1"/>
  <c r="AK34" i="1"/>
  <c r="AL34" i="1"/>
  <c r="AM34" i="1"/>
  <c r="AG35" i="1"/>
  <c r="AH35" i="1"/>
  <c r="AI35" i="1"/>
  <c r="AJ35" i="1"/>
  <c r="AK35" i="1"/>
  <c r="AL35" i="1"/>
  <c r="AM35" i="1"/>
  <c r="AG36" i="1"/>
  <c r="AH36" i="1"/>
  <c r="AI36" i="1"/>
  <c r="AJ36" i="1"/>
  <c r="AL36" i="1"/>
  <c r="AG37" i="1"/>
  <c r="AH37" i="1"/>
  <c r="AI37" i="1"/>
  <c r="AJ37" i="1"/>
  <c r="AK37" i="1"/>
  <c r="AL37" i="1"/>
  <c r="AM37" i="1"/>
  <c r="AG38" i="1"/>
  <c r="AH38" i="1"/>
  <c r="AI38" i="1"/>
  <c r="AJ38" i="1"/>
  <c r="AK38" i="1"/>
  <c r="AL38" i="1"/>
  <c r="AM38" i="1"/>
  <c r="AG39" i="1"/>
  <c r="AH39" i="1"/>
  <c r="AI39" i="1"/>
  <c r="AJ39" i="1"/>
  <c r="AK39" i="1"/>
  <c r="AL39" i="1"/>
  <c r="AM39" i="1"/>
  <c r="AN40" i="1"/>
  <c r="R40" i="1" s="1"/>
  <c r="AH41" i="1"/>
  <c r="AI41" i="1"/>
  <c r="AJ41" i="1"/>
  <c r="AK41" i="1"/>
  <c r="AL41" i="1"/>
  <c r="AM41" i="1"/>
  <c r="AG42" i="1"/>
  <c r="AH42" i="1"/>
  <c r="AI42" i="1"/>
  <c r="AJ42" i="1"/>
  <c r="AK42" i="1"/>
  <c r="AL42" i="1"/>
  <c r="AN43" i="1"/>
  <c r="R43" i="1" s="1"/>
  <c r="AG44" i="1"/>
  <c r="AH44" i="1"/>
  <c r="AI44" i="1"/>
  <c r="AJ44" i="1"/>
  <c r="AK44" i="1"/>
  <c r="AL44" i="1"/>
  <c r="AM44" i="1"/>
  <c r="AG45" i="1"/>
  <c r="AH45" i="1"/>
  <c r="AI45" i="1"/>
  <c r="AJ45" i="1"/>
  <c r="AK45" i="1"/>
  <c r="AL45" i="1"/>
  <c r="AG46" i="1"/>
  <c r="AH46" i="1"/>
  <c r="AI46" i="1"/>
  <c r="AJ46" i="1"/>
  <c r="AK46" i="1"/>
  <c r="AL46" i="1"/>
  <c r="AM46" i="1"/>
  <c r="AG47" i="1"/>
  <c r="AH47" i="1"/>
  <c r="AI47" i="1"/>
  <c r="AJ47" i="1"/>
  <c r="AK47" i="1"/>
  <c r="AL47" i="1"/>
  <c r="AM47" i="1"/>
  <c r="AG48" i="1"/>
  <c r="AH48" i="1"/>
  <c r="AJ48" i="1"/>
  <c r="AL48" i="1"/>
  <c r="AM48" i="1"/>
  <c r="AG49" i="1"/>
  <c r="AH49" i="1"/>
  <c r="AI49" i="1"/>
  <c r="AJ49" i="1"/>
  <c r="AK49" i="1"/>
  <c r="AL49" i="1"/>
  <c r="AM49" i="1"/>
  <c r="AG50" i="1"/>
  <c r="AH50" i="1"/>
  <c r="AI50" i="1"/>
  <c r="AJ50" i="1"/>
  <c r="AK50" i="1"/>
  <c r="AL50" i="1"/>
  <c r="AM50" i="1"/>
  <c r="AG51" i="1"/>
  <c r="AH51" i="1"/>
  <c r="AI51" i="1"/>
  <c r="AJ51" i="1"/>
  <c r="AL51" i="1"/>
  <c r="AG52" i="1"/>
  <c r="AH52" i="1"/>
  <c r="AI52" i="1"/>
  <c r="AJ52" i="1"/>
  <c r="AK52" i="1"/>
  <c r="AL52" i="1"/>
  <c r="AM52" i="1"/>
  <c r="AG53" i="1"/>
  <c r="AH53" i="1"/>
  <c r="AI53" i="1"/>
  <c r="AJ53" i="1"/>
  <c r="AK53" i="1"/>
  <c r="AL53" i="1"/>
  <c r="AM53" i="1"/>
  <c r="AG54" i="1"/>
  <c r="AH54" i="1"/>
  <c r="AI54" i="1"/>
  <c r="AJ54" i="1"/>
  <c r="AK54" i="1"/>
  <c r="AL54" i="1"/>
  <c r="AM54" i="1"/>
  <c r="AG55" i="1"/>
  <c r="AH55" i="1"/>
  <c r="AI55" i="1"/>
  <c r="AJ55" i="1"/>
  <c r="AK55" i="1"/>
  <c r="AL55" i="1"/>
  <c r="AM55" i="1"/>
  <c r="AG56" i="1"/>
  <c r="AH56" i="1"/>
  <c r="AI56" i="1"/>
  <c r="AJ56" i="1"/>
  <c r="AK56" i="1"/>
  <c r="AL56" i="1"/>
  <c r="AG57" i="1"/>
  <c r="AH57" i="1"/>
  <c r="AI57" i="1"/>
  <c r="AJ57" i="1"/>
  <c r="AK57" i="1"/>
  <c r="AL57" i="1"/>
  <c r="AM57" i="1"/>
  <c r="AG58" i="1"/>
  <c r="AH58" i="1"/>
  <c r="AI58" i="1"/>
  <c r="AJ58" i="1"/>
  <c r="AK58" i="1"/>
  <c r="AL58" i="1"/>
  <c r="AM58" i="1"/>
  <c r="AN59" i="1"/>
  <c r="R59" i="1" s="1"/>
  <c r="AG60" i="1"/>
  <c r="AH60" i="1"/>
  <c r="AI60" i="1"/>
  <c r="AJ60" i="1"/>
  <c r="AK60" i="1"/>
  <c r="AL60" i="1"/>
  <c r="AM60" i="1"/>
  <c r="AN61" i="1"/>
  <c r="R61" i="1" s="1"/>
  <c r="AG62" i="1"/>
  <c r="AH62" i="1"/>
  <c r="AI62" i="1"/>
  <c r="AJ62" i="1"/>
  <c r="AK62" i="1"/>
  <c r="AL62" i="1"/>
  <c r="AM62" i="1"/>
  <c r="AG63" i="1"/>
  <c r="AH63" i="1"/>
  <c r="AI63" i="1"/>
  <c r="AJ63" i="1"/>
  <c r="AK63" i="1"/>
  <c r="AL63" i="1"/>
  <c r="AM63" i="1"/>
  <c r="AG64" i="1"/>
  <c r="AH64" i="1"/>
  <c r="AI64" i="1"/>
  <c r="AJ64" i="1"/>
  <c r="AL64" i="1"/>
  <c r="AM64" i="1"/>
  <c r="AG65" i="1"/>
  <c r="AH65" i="1"/>
  <c r="AI65" i="1"/>
  <c r="AJ65" i="1"/>
  <c r="AK65" i="1"/>
  <c r="AL65" i="1"/>
  <c r="AM65" i="1"/>
  <c r="AG66" i="1"/>
  <c r="AH66" i="1"/>
  <c r="AI66" i="1"/>
  <c r="AJ66" i="1"/>
  <c r="AK66" i="1"/>
  <c r="AL66" i="1"/>
  <c r="AM66" i="1"/>
  <c r="AG67" i="1"/>
  <c r="AH67" i="1"/>
  <c r="AI67" i="1"/>
  <c r="AJ67" i="1"/>
  <c r="AK67" i="1"/>
  <c r="AL67" i="1"/>
  <c r="AM67" i="1"/>
  <c r="AG68" i="1"/>
  <c r="AH68" i="1"/>
  <c r="AI68" i="1"/>
  <c r="AJ68" i="1"/>
  <c r="AK68" i="1"/>
  <c r="AL68" i="1"/>
  <c r="AM68" i="1"/>
  <c r="AG69" i="1"/>
  <c r="AH69" i="1"/>
  <c r="AJ69" i="1"/>
  <c r="AK69" i="1"/>
  <c r="AL69" i="1"/>
  <c r="AM69" i="1"/>
  <c r="AG70" i="1"/>
  <c r="AH70" i="1"/>
  <c r="AJ70" i="1"/>
  <c r="AK70" i="1"/>
  <c r="AL70" i="1"/>
  <c r="AM70" i="1"/>
  <c r="AN71" i="1"/>
  <c r="R71" i="1" s="1"/>
  <c r="AN72" i="1"/>
  <c r="R72" i="1" s="1"/>
  <c r="AN73" i="1"/>
  <c r="R73" i="1" s="1"/>
  <c r="AG74" i="1"/>
  <c r="AH74" i="1"/>
  <c r="AI74" i="1"/>
  <c r="AJ74" i="1"/>
  <c r="AL74" i="1"/>
  <c r="AN75" i="1"/>
  <c r="R75" i="1" s="1"/>
  <c r="AN76" i="1"/>
  <c r="R76" i="1" s="1"/>
  <c r="AN77" i="1"/>
  <c r="R77" i="1" s="1"/>
  <c r="AN78" i="1"/>
  <c r="R78" i="1" s="1"/>
  <c r="AG79" i="1"/>
  <c r="AH79" i="1"/>
  <c r="AI79" i="1"/>
  <c r="AJ79" i="1"/>
  <c r="AK79" i="1"/>
  <c r="AH80" i="1"/>
  <c r="AJ80" i="1"/>
  <c r="AL80" i="1"/>
  <c r="AM6" i="1"/>
  <c r="AL6" i="1"/>
  <c r="AJ6" i="1"/>
  <c r="AI6" i="1"/>
  <c r="AH6" i="1"/>
  <c r="AG6" i="1"/>
  <c r="V40" i="1" l="1"/>
  <c r="V77" i="1"/>
  <c r="V75" i="1"/>
  <c r="V73" i="1"/>
  <c r="V71" i="1"/>
  <c r="V61" i="1"/>
  <c r="V59" i="1"/>
  <c r="V43" i="1"/>
  <c r="V78" i="1"/>
  <c r="V76" i="1"/>
  <c r="V72" i="1"/>
  <c r="AJ5" i="1"/>
  <c r="AM5" i="1"/>
  <c r="AH5" i="1"/>
  <c r="AL5" i="1"/>
  <c r="AK5" i="1"/>
  <c r="AG5" i="1"/>
  <c r="AI5" i="1"/>
  <c r="AN29" i="1"/>
  <c r="R29" i="1" s="1"/>
  <c r="AN14" i="1"/>
  <c r="R14" i="1" s="1"/>
  <c r="AN13" i="1"/>
  <c r="R13" i="1" s="1"/>
  <c r="AN70" i="1"/>
  <c r="R70" i="1" s="1"/>
  <c r="AN80" i="1"/>
  <c r="R80" i="1" s="1"/>
  <c r="AN41" i="1"/>
  <c r="R41" i="1" s="1"/>
  <c r="AN26" i="1"/>
  <c r="R26" i="1" s="1"/>
  <c r="AN21" i="1"/>
  <c r="R21" i="1" s="1"/>
  <c r="AN11" i="1"/>
  <c r="R11" i="1" s="1"/>
  <c r="AN74" i="1"/>
  <c r="R74" i="1" s="1"/>
  <c r="AN42" i="1"/>
  <c r="R42" i="1" s="1"/>
  <c r="AN38" i="1"/>
  <c r="R38" i="1" s="1"/>
  <c r="S38" i="1" s="1"/>
  <c r="AN25" i="1"/>
  <c r="R25" i="1" s="1"/>
  <c r="AN24" i="1"/>
  <c r="R24" i="1" s="1"/>
  <c r="S24" i="1" s="1"/>
  <c r="AN23" i="1"/>
  <c r="R23" i="1" s="1"/>
  <c r="S23" i="1" s="1"/>
  <c r="AN22" i="1"/>
  <c r="R22" i="1" s="1"/>
  <c r="S22" i="1" s="1"/>
  <c r="AN20" i="1"/>
  <c r="R20" i="1" s="1"/>
  <c r="S20" i="1" s="1"/>
  <c r="AN19" i="1"/>
  <c r="R19" i="1" s="1"/>
  <c r="S19" i="1" s="1"/>
  <c r="AN18" i="1"/>
  <c r="R18" i="1" s="1"/>
  <c r="AN17" i="1"/>
  <c r="R17" i="1" s="1"/>
  <c r="S17" i="1" s="1"/>
  <c r="AN16" i="1"/>
  <c r="R16" i="1" s="1"/>
  <c r="AN15" i="1"/>
  <c r="R15" i="1" s="1"/>
  <c r="AN68" i="1"/>
  <c r="R68" i="1" s="1"/>
  <c r="S68" i="1" s="1"/>
  <c r="AN66" i="1"/>
  <c r="R66" i="1" s="1"/>
  <c r="AN64" i="1"/>
  <c r="R64" i="1" s="1"/>
  <c r="AN62" i="1"/>
  <c r="R62" i="1" s="1"/>
  <c r="AN60" i="1"/>
  <c r="R60" i="1" s="1"/>
  <c r="S60" i="1" s="1"/>
  <c r="AN58" i="1"/>
  <c r="R58" i="1" s="1"/>
  <c r="AN56" i="1"/>
  <c r="R56" i="1" s="1"/>
  <c r="AN54" i="1"/>
  <c r="R54" i="1" s="1"/>
  <c r="S54" i="1" s="1"/>
  <c r="AN52" i="1"/>
  <c r="R52" i="1" s="1"/>
  <c r="AN50" i="1"/>
  <c r="R50" i="1" s="1"/>
  <c r="AN48" i="1"/>
  <c r="R48" i="1" s="1"/>
  <c r="AN46" i="1"/>
  <c r="R46" i="1" s="1"/>
  <c r="S46" i="1" s="1"/>
  <c r="AN44" i="1"/>
  <c r="R44" i="1" s="1"/>
  <c r="AN6" i="1"/>
  <c r="R6" i="1" s="1"/>
  <c r="S6" i="1" s="1"/>
  <c r="AN79" i="1"/>
  <c r="R79" i="1" s="1"/>
  <c r="AN69" i="1"/>
  <c r="R69" i="1" s="1"/>
  <c r="AN67" i="1"/>
  <c r="R67" i="1" s="1"/>
  <c r="AN65" i="1"/>
  <c r="R65" i="1" s="1"/>
  <c r="AN63" i="1"/>
  <c r="R63" i="1" s="1"/>
  <c r="AN57" i="1"/>
  <c r="R57" i="1" s="1"/>
  <c r="AN55" i="1"/>
  <c r="R55" i="1" s="1"/>
  <c r="S55" i="1" s="1"/>
  <c r="AN53" i="1"/>
  <c r="R53" i="1" s="1"/>
  <c r="AN51" i="1"/>
  <c r="R51" i="1" s="1"/>
  <c r="AN49" i="1"/>
  <c r="R49" i="1" s="1"/>
  <c r="S49" i="1" s="1"/>
  <c r="AN47" i="1"/>
  <c r="R47" i="1" s="1"/>
  <c r="AN45" i="1"/>
  <c r="R45" i="1" s="1"/>
  <c r="AN39" i="1"/>
  <c r="R39" i="1" s="1"/>
  <c r="AN37" i="1"/>
  <c r="R37" i="1" s="1"/>
  <c r="AN36" i="1"/>
  <c r="R36" i="1" s="1"/>
  <c r="AN35" i="1"/>
  <c r="R35" i="1" s="1"/>
  <c r="S35" i="1" s="1"/>
  <c r="AN34" i="1"/>
  <c r="R34" i="1" s="1"/>
  <c r="AN33" i="1"/>
  <c r="R33" i="1" s="1"/>
  <c r="AN32" i="1"/>
  <c r="R32" i="1" s="1"/>
  <c r="AN31" i="1"/>
  <c r="R31" i="1" s="1"/>
  <c r="AN30" i="1"/>
  <c r="R30" i="1" s="1"/>
  <c r="AN28" i="1"/>
  <c r="R28" i="1" s="1"/>
  <c r="AN27" i="1"/>
  <c r="R27" i="1" s="1"/>
  <c r="S27" i="1" s="1"/>
  <c r="AN12" i="1"/>
  <c r="R12" i="1" s="1"/>
  <c r="AN10" i="1"/>
  <c r="R10" i="1" s="1"/>
  <c r="S10" i="1" s="1"/>
  <c r="AN9" i="1"/>
  <c r="R9" i="1" s="1"/>
  <c r="AN8" i="1"/>
  <c r="R8" i="1" s="1"/>
  <c r="S8" i="1" s="1"/>
  <c r="AN7" i="1"/>
  <c r="R7" i="1" s="1"/>
  <c r="S7" i="1" s="1"/>
  <c r="E74" i="1"/>
  <c r="V45" i="1" l="1"/>
  <c r="V65" i="1"/>
  <c r="V69" i="1"/>
  <c r="V62" i="1"/>
  <c r="V66" i="1"/>
  <c r="V15" i="1"/>
  <c r="V70" i="1"/>
  <c r="V14" i="1"/>
  <c r="V9" i="1"/>
  <c r="V32" i="1"/>
  <c r="V36" i="1"/>
  <c r="V51" i="1"/>
  <c r="V79" i="1"/>
  <c r="V44" i="1"/>
  <c r="V48" i="1"/>
  <c r="V64" i="1"/>
  <c r="V16" i="1"/>
  <c r="V42" i="1"/>
  <c r="V11" i="1"/>
  <c r="V26" i="1"/>
  <c r="V80" i="1"/>
  <c r="V13" i="1"/>
  <c r="V56" i="1"/>
  <c r="V21" i="1"/>
  <c r="R5" i="1"/>
  <c r="AN5" i="1"/>
  <c r="L7" i="1"/>
  <c r="Q7" i="1" s="1"/>
  <c r="L8" i="1"/>
  <c r="Q8" i="1" s="1"/>
  <c r="V8" i="1" s="1"/>
  <c r="L9" i="1"/>
  <c r="Q9" i="1" s="1"/>
  <c r="AE9" i="1" s="1"/>
  <c r="L10" i="1"/>
  <c r="Q10" i="1" s="1"/>
  <c r="L11" i="1"/>
  <c r="Q11" i="1" s="1"/>
  <c r="AE11" i="1" s="1"/>
  <c r="L12" i="1"/>
  <c r="Q12" i="1" s="1"/>
  <c r="L13" i="1"/>
  <c r="Q13" i="1" s="1"/>
  <c r="AE13" i="1" s="1"/>
  <c r="L14" i="1"/>
  <c r="Q14" i="1" s="1"/>
  <c r="L15" i="1"/>
  <c r="Q15" i="1" s="1"/>
  <c r="AE15" i="1" s="1"/>
  <c r="L16" i="1"/>
  <c r="Q16" i="1" s="1"/>
  <c r="L17" i="1"/>
  <c r="Q17" i="1" s="1"/>
  <c r="L18" i="1"/>
  <c r="Q18" i="1" s="1"/>
  <c r="L19" i="1"/>
  <c r="Q19" i="1" s="1"/>
  <c r="L20" i="1"/>
  <c r="Q20" i="1" s="1"/>
  <c r="L21" i="1"/>
  <c r="Q21" i="1" s="1"/>
  <c r="AE21" i="1" s="1"/>
  <c r="L22" i="1"/>
  <c r="Q22" i="1" s="1"/>
  <c r="L23" i="1"/>
  <c r="Q23" i="1" s="1"/>
  <c r="L24" i="1"/>
  <c r="Q24" i="1" s="1"/>
  <c r="L25" i="1"/>
  <c r="Q25" i="1" s="1"/>
  <c r="L26" i="1"/>
  <c r="Q26" i="1" s="1"/>
  <c r="L27" i="1"/>
  <c r="Q27" i="1" s="1"/>
  <c r="L28" i="1"/>
  <c r="Q28" i="1" s="1"/>
  <c r="L29" i="1"/>
  <c r="Q29" i="1" s="1"/>
  <c r="L30" i="1"/>
  <c r="Q30" i="1" s="1"/>
  <c r="L31" i="1"/>
  <c r="Q31" i="1" s="1"/>
  <c r="L32" i="1"/>
  <c r="Q32" i="1" s="1"/>
  <c r="L33" i="1"/>
  <c r="Q33" i="1" s="1"/>
  <c r="L34" i="1"/>
  <c r="Q34" i="1" s="1"/>
  <c r="L35" i="1"/>
  <c r="Q35" i="1" s="1"/>
  <c r="L36" i="1"/>
  <c r="Q36" i="1" s="1"/>
  <c r="L37" i="1"/>
  <c r="Q37" i="1" s="1"/>
  <c r="L38" i="1"/>
  <c r="Q38" i="1" s="1"/>
  <c r="L39" i="1"/>
  <c r="Q39" i="1" s="1"/>
  <c r="L40" i="1"/>
  <c r="Q40" i="1" s="1"/>
  <c r="L41" i="1"/>
  <c r="Q41" i="1" s="1"/>
  <c r="V41" i="1" s="1"/>
  <c r="L42" i="1"/>
  <c r="Q42" i="1" s="1"/>
  <c r="L43" i="1"/>
  <c r="Q43" i="1" s="1"/>
  <c r="L44" i="1"/>
  <c r="Q44" i="1" s="1"/>
  <c r="L45" i="1"/>
  <c r="Q45" i="1" s="1"/>
  <c r="AE45" i="1" s="1"/>
  <c r="L46" i="1"/>
  <c r="Q46" i="1" s="1"/>
  <c r="L47" i="1"/>
  <c r="Q47" i="1" s="1"/>
  <c r="L48" i="1"/>
  <c r="Q48" i="1" s="1"/>
  <c r="L49" i="1"/>
  <c r="Q49" i="1" s="1"/>
  <c r="L50" i="1"/>
  <c r="Q50" i="1" s="1"/>
  <c r="L51" i="1"/>
  <c r="Q51" i="1" s="1"/>
  <c r="AE51" i="1" s="1"/>
  <c r="L52" i="1"/>
  <c r="Q52" i="1" s="1"/>
  <c r="L53" i="1"/>
  <c r="Q53" i="1" s="1"/>
  <c r="L54" i="1"/>
  <c r="Q54" i="1" s="1"/>
  <c r="L55" i="1"/>
  <c r="Q55" i="1" s="1"/>
  <c r="L56" i="1"/>
  <c r="Q56" i="1" s="1"/>
  <c r="AE56" i="1" s="1"/>
  <c r="L57" i="1"/>
  <c r="Q57" i="1" s="1"/>
  <c r="L58" i="1"/>
  <c r="Q58" i="1" s="1"/>
  <c r="L59" i="1"/>
  <c r="Q59" i="1" s="1"/>
  <c r="L60" i="1"/>
  <c r="Q60" i="1" s="1"/>
  <c r="L61" i="1"/>
  <c r="Q61" i="1" s="1"/>
  <c r="L62" i="1"/>
  <c r="Q62" i="1" s="1"/>
  <c r="L63" i="1"/>
  <c r="Q63" i="1" s="1"/>
  <c r="L64" i="1"/>
  <c r="Q64" i="1" s="1"/>
  <c r="L65" i="1"/>
  <c r="Q65" i="1" s="1"/>
  <c r="AE65" i="1" s="1"/>
  <c r="L66" i="1"/>
  <c r="Q66" i="1" s="1"/>
  <c r="L67" i="1"/>
  <c r="Q67" i="1" s="1"/>
  <c r="L68" i="1"/>
  <c r="Q68" i="1" s="1"/>
  <c r="L69" i="1"/>
  <c r="Q69" i="1" s="1"/>
  <c r="AE69" i="1" s="1"/>
  <c r="L70" i="1"/>
  <c r="Q70" i="1" s="1"/>
  <c r="L71" i="1"/>
  <c r="Q71" i="1" s="1"/>
  <c r="L72" i="1"/>
  <c r="Q72" i="1" s="1"/>
  <c r="L73" i="1"/>
  <c r="Q73" i="1" s="1"/>
  <c r="L74" i="1"/>
  <c r="Q74" i="1" s="1"/>
  <c r="L75" i="1"/>
  <c r="Q75" i="1" s="1"/>
  <c r="L76" i="1"/>
  <c r="Q76" i="1" s="1"/>
  <c r="L77" i="1"/>
  <c r="Q77" i="1" s="1"/>
  <c r="L78" i="1"/>
  <c r="Q78" i="1" s="1"/>
  <c r="L79" i="1"/>
  <c r="Q79" i="1" s="1"/>
  <c r="L80" i="1"/>
  <c r="Q80" i="1" s="1"/>
  <c r="L6" i="1"/>
  <c r="Q6" i="1" s="1"/>
  <c r="AE8" i="1"/>
  <c r="AE14" i="1"/>
  <c r="AE16" i="1"/>
  <c r="AE26" i="1"/>
  <c r="AE32" i="1"/>
  <c r="AE36" i="1"/>
  <c r="AE40" i="1"/>
  <c r="AE42" i="1"/>
  <c r="AE43" i="1"/>
  <c r="AE44" i="1"/>
  <c r="AE48" i="1"/>
  <c r="AE59" i="1"/>
  <c r="AE61" i="1"/>
  <c r="AE62" i="1"/>
  <c r="AE64" i="1"/>
  <c r="AE66" i="1"/>
  <c r="AE70" i="1"/>
  <c r="AE71" i="1"/>
  <c r="AE72" i="1"/>
  <c r="AE73" i="1"/>
  <c r="AE75" i="1"/>
  <c r="AE76" i="1"/>
  <c r="AE77" i="1"/>
  <c r="AE78" i="1"/>
  <c r="AE79" i="1"/>
  <c r="AE80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C5" i="1"/>
  <c r="AB5" i="1"/>
  <c r="AA5" i="1"/>
  <c r="Z5" i="1"/>
  <c r="Y5" i="1"/>
  <c r="T5" i="1"/>
  <c r="P5" i="1"/>
  <c r="O5" i="1"/>
  <c r="N5" i="1"/>
  <c r="M5" i="1"/>
  <c r="J5" i="1"/>
  <c r="F5" i="1"/>
  <c r="E5" i="1"/>
  <c r="AE68" i="1" l="1"/>
  <c r="V68" i="1"/>
  <c r="AE60" i="1"/>
  <c r="V60" i="1"/>
  <c r="AE58" i="1"/>
  <c r="V58" i="1"/>
  <c r="AE54" i="1"/>
  <c r="V54" i="1"/>
  <c r="AE52" i="1"/>
  <c r="V52" i="1"/>
  <c r="AE50" i="1"/>
  <c r="V50" i="1"/>
  <c r="AE46" i="1"/>
  <c r="V46" i="1"/>
  <c r="AE38" i="1"/>
  <c r="V38" i="1"/>
  <c r="AE24" i="1"/>
  <c r="V24" i="1"/>
  <c r="AE22" i="1"/>
  <c r="V22" i="1"/>
  <c r="AE20" i="1"/>
  <c r="V20" i="1"/>
  <c r="AE18" i="1"/>
  <c r="V18" i="1"/>
  <c r="AE12" i="1"/>
  <c r="V12" i="1"/>
  <c r="AE10" i="1"/>
  <c r="V10" i="1"/>
  <c r="AE67" i="1"/>
  <c r="V67" i="1"/>
  <c r="AE63" i="1"/>
  <c r="V63" i="1"/>
  <c r="AE57" i="1"/>
  <c r="V57" i="1"/>
  <c r="AE55" i="1"/>
  <c r="V55" i="1"/>
  <c r="AE53" i="1"/>
  <c r="V53" i="1"/>
  <c r="AE49" i="1"/>
  <c r="V49" i="1"/>
  <c r="AE47" i="1"/>
  <c r="V47" i="1"/>
  <c r="AE39" i="1"/>
  <c r="V39" i="1"/>
  <c r="AE37" i="1"/>
  <c r="V37" i="1"/>
  <c r="AE35" i="1"/>
  <c r="V35" i="1"/>
  <c r="AE33" i="1"/>
  <c r="V33" i="1"/>
  <c r="AE29" i="1"/>
  <c r="V29" i="1"/>
  <c r="AE27" i="1"/>
  <c r="V27" i="1"/>
  <c r="AE25" i="1"/>
  <c r="V25" i="1"/>
  <c r="AE23" i="1"/>
  <c r="V23" i="1"/>
  <c r="AE19" i="1"/>
  <c r="V19" i="1"/>
  <c r="AE17" i="1"/>
  <c r="V17" i="1"/>
  <c r="AE7" i="1"/>
  <c r="V7" i="1"/>
  <c r="AE41" i="1"/>
  <c r="K5" i="1"/>
  <c r="X80" i="1"/>
  <c r="W80" i="1"/>
  <c r="X78" i="1"/>
  <c r="W78" i="1"/>
  <c r="X76" i="1"/>
  <c r="W76" i="1"/>
  <c r="X74" i="1"/>
  <c r="W74" i="1"/>
  <c r="X72" i="1"/>
  <c r="W72" i="1"/>
  <c r="X70" i="1"/>
  <c r="W70" i="1"/>
  <c r="X68" i="1"/>
  <c r="W68" i="1"/>
  <c r="X66" i="1"/>
  <c r="W66" i="1"/>
  <c r="X64" i="1"/>
  <c r="W64" i="1"/>
  <c r="X62" i="1"/>
  <c r="W62" i="1"/>
  <c r="X60" i="1"/>
  <c r="W60" i="1"/>
  <c r="X58" i="1"/>
  <c r="W58" i="1"/>
  <c r="X56" i="1"/>
  <c r="W56" i="1"/>
  <c r="X54" i="1"/>
  <c r="W54" i="1"/>
  <c r="X52" i="1"/>
  <c r="W52" i="1"/>
  <c r="X50" i="1"/>
  <c r="W50" i="1"/>
  <c r="X48" i="1"/>
  <c r="W48" i="1"/>
  <c r="X46" i="1"/>
  <c r="W46" i="1"/>
  <c r="X44" i="1"/>
  <c r="W44" i="1"/>
  <c r="X42" i="1"/>
  <c r="W42" i="1"/>
  <c r="X40" i="1"/>
  <c r="W40" i="1"/>
  <c r="X38" i="1"/>
  <c r="W38" i="1"/>
  <c r="X36" i="1"/>
  <c r="W36" i="1"/>
  <c r="X34" i="1"/>
  <c r="W34" i="1"/>
  <c r="X32" i="1"/>
  <c r="W32" i="1"/>
  <c r="X30" i="1"/>
  <c r="W30" i="1"/>
  <c r="X28" i="1"/>
  <c r="W28" i="1"/>
  <c r="X26" i="1"/>
  <c r="W26" i="1"/>
  <c r="X24" i="1"/>
  <c r="W24" i="1"/>
  <c r="X22" i="1"/>
  <c r="W22" i="1"/>
  <c r="X20" i="1"/>
  <c r="W20" i="1"/>
  <c r="X18" i="1"/>
  <c r="W18" i="1"/>
  <c r="X16" i="1"/>
  <c r="W16" i="1"/>
  <c r="X14" i="1"/>
  <c r="W14" i="1"/>
  <c r="X12" i="1"/>
  <c r="W12" i="1"/>
  <c r="X10" i="1"/>
  <c r="W10" i="1"/>
  <c r="X8" i="1"/>
  <c r="W8" i="1"/>
  <c r="V6" i="1"/>
  <c r="X6" i="1"/>
  <c r="X79" i="1"/>
  <c r="W79" i="1"/>
  <c r="X77" i="1"/>
  <c r="W77" i="1"/>
  <c r="X75" i="1"/>
  <c r="W75" i="1"/>
  <c r="X73" i="1"/>
  <c r="W73" i="1"/>
  <c r="X71" i="1"/>
  <c r="W71" i="1"/>
  <c r="X69" i="1"/>
  <c r="W69" i="1"/>
  <c r="X67" i="1"/>
  <c r="W67" i="1"/>
  <c r="X65" i="1"/>
  <c r="W65" i="1"/>
  <c r="X63" i="1"/>
  <c r="W63" i="1"/>
  <c r="X61" i="1"/>
  <c r="W61" i="1"/>
  <c r="X59" i="1"/>
  <c r="W59" i="1"/>
  <c r="X57" i="1"/>
  <c r="W57" i="1"/>
  <c r="X55" i="1"/>
  <c r="W55" i="1"/>
  <c r="X53" i="1"/>
  <c r="W53" i="1"/>
  <c r="X51" i="1"/>
  <c r="W51" i="1"/>
  <c r="X49" i="1"/>
  <c r="W49" i="1"/>
  <c r="X47" i="1"/>
  <c r="W47" i="1"/>
  <c r="X45" i="1"/>
  <c r="W45" i="1"/>
  <c r="X43" i="1"/>
  <c r="W43" i="1"/>
  <c r="X41" i="1"/>
  <c r="W41" i="1"/>
  <c r="X39" i="1"/>
  <c r="W39" i="1"/>
  <c r="X37" i="1"/>
  <c r="W37" i="1"/>
  <c r="X35" i="1"/>
  <c r="W35" i="1"/>
  <c r="X33" i="1"/>
  <c r="W33" i="1"/>
  <c r="X31" i="1"/>
  <c r="W31" i="1"/>
  <c r="X29" i="1"/>
  <c r="W29" i="1"/>
  <c r="X27" i="1"/>
  <c r="W27" i="1"/>
  <c r="X25" i="1"/>
  <c r="W25" i="1"/>
  <c r="X23" i="1"/>
  <c r="W23" i="1"/>
  <c r="X21" i="1"/>
  <c r="W21" i="1"/>
  <c r="X19" i="1"/>
  <c r="W19" i="1"/>
  <c r="X17" i="1"/>
  <c r="W17" i="1"/>
  <c r="X15" i="1"/>
  <c r="W15" i="1"/>
  <c r="X13" i="1"/>
  <c r="W13" i="1"/>
  <c r="X11" i="1"/>
  <c r="W11" i="1"/>
  <c r="X9" i="1"/>
  <c r="W9" i="1"/>
  <c r="X7" i="1"/>
  <c r="W7" i="1"/>
  <c r="Q5" i="1"/>
  <c r="L5" i="1"/>
  <c r="AE74" i="1" l="1"/>
  <c r="V74" i="1"/>
  <c r="AE28" i="1"/>
  <c r="V28" i="1"/>
  <c r="AE34" i="1"/>
  <c r="V34" i="1"/>
  <c r="AE30" i="1"/>
  <c r="V30" i="1"/>
  <c r="AE31" i="1"/>
  <c r="V31" i="1"/>
  <c r="W6" i="1"/>
  <c r="AE6" i="1"/>
  <c r="S5" i="1"/>
  <c r="AE5" i="1" l="1"/>
</calcChain>
</file>

<file path=xl/sharedStrings.xml><?xml version="1.0" encoding="utf-8"?>
<sst xmlns="http://schemas.openxmlformats.org/spreadsheetml/2006/main" count="204" uniqueCount="124">
  <si>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</si>
  <si>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</si>
  <si>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</si>
  <si>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</si>
  <si>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</si>
  <si>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</si>
  <si>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</si>
  <si>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</si>
  <si>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</si>
  <si>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</si>
  <si>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</si>
  <si>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</si>
  <si>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</si>
  <si>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</si>
  <si>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</si>
  <si>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</si>
  <si>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</si>
  <si>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</si>
  <si>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</si>
  <si>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</si>
  <si>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</si>
  <si>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</si>
  <si>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26,01,(2)</t>
  </si>
  <si>
    <t>28,01,(1)</t>
  </si>
  <si>
    <t>28,01,(2)</t>
  </si>
  <si>
    <t>30,01,</t>
  </si>
  <si>
    <t>25,01,</t>
  </si>
  <si>
    <t>23,01,</t>
  </si>
  <si>
    <t>17,01,</t>
  </si>
  <si>
    <t>16,01,</t>
  </si>
  <si>
    <t>12,01,</t>
  </si>
  <si>
    <t>005  Колбаса Докторская ГОСТ, Вязанка вектор,ВЕС. ПОКОМ</t>
  </si>
  <si>
    <t>кг</t>
  </si>
  <si>
    <t>016  Сосиски Вязанка Молочные, Вязанка вискофан  ВЕС.ПОКОМ</t>
  </si>
  <si>
    <t>017  Сосиски Вязанка Сливочные, Вязанка амицел ВЕС.ПОКОМ</t>
  </si>
  <si>
    <t>018  Сосиски Рубленые, Вязанка вискофан  ВЕС.ПОКОМ</t>
  </si>
  <si>
    <t>032  Сосиски Вязанка Сливочные, Вязанка амицел МГС, 0.45кг, ПОКОМ</t>
  </si>
  <si>
    <t>шт</t>
  </si>
  <si>
    <t>058  Колбаса Докторская Особая ТМ Особый рецепт,  0,5кг, ПОКОМ</t>
  </si>
  <si>
    <t>083  Колбаса Швейцарская 0,17 кг., ШТ., сырокопченая   ПОКОМ</t>
  </si>
  <si>
    <t>103  Сосиски Классические, 0.42кг,ядрена копотьПОКОМ</t>
  </si>
  <si>
    <t>108  Сосиски С сыром,  0.42кг,ядрена копоть ПОКОМ</t>
  </si>
  <si>
    <t>117  Колбаса Сервелат Филейбургский с ароматными пряностями, в/у 0,35 кг срез, БАВАРУШКА ПОКОМ</t>
  </si>
  <si>
    <t>118  Колбаса Сервелат Филейбургский с филе сочного окорока, в/у 0,35 кг срез, БАВАРУШКА ПОКОМ</t>
  </si>
  <si>
    <t>200  Ветчина Дугушка ТМ Стародворье, вектор в/у    ПОКОМ</t>
  </si>
  <si>
    <t>201  Ветчина Нежная ТМ Особый рецепт, (2,5кг), ПОКОМ</t>
  </si>
  <si>
    <t>217  Колбаса Докторская Дугушка, ВЕС, НЕ ГОСТ, ТМ Стародворье ПОКОМ</t>
  </si>
  <si>
    <t>219  Колбаса Докторская Особая ТМ Особый рецепт, ВЕС  ПОКОМ</t>
  </si>
  <si>
    <t>225  Колбаса Дугушка со шпиком, ВЕС, ТМ Стародворье  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</si>
  <si>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</si>
  <si>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</si>
  <si>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235  Колбаса Особая ТМ Особый рецепт, ВЕС, ТМ Стародворье ПОКОМ</t>
  </si>
  <si>
    <t>236  Колбаса Рубленая ЗАПЕЧ. Дугушка ТМ Стародворье, вектор, в/к    ПОКОМ</t>
  </si>
  <si>
    <t>239  Колбаса Салями запеч Дугушка, оболочка вектор, ВЕС, ТМ Стародворье  ПОКОМ</t>
  </si>
  <si>
    <t>242  Колбаса Сервелат ЗАПЕЧ.Дугушка ТМ Стародворье, вектор, в/к     ПОКОМ</t>
  </si>
  <si>
    <t>243  Колбаса Сервелат Зернистый, ВЕС.  ПОКОМ</t>
  </si>
  <si>
    <t>244  Колбаса Сервелат Кремлевский, ВЕС. ПОКОМ</t>
  </si>
  <si>
    <t>247  Сардельки Нежные, ВЕС.  ПОКОМ</t>
  </si>
  <si>
    <t>248  Сардельки Сочные ТМ Особый рецепт,   ПОКОМ</t>
  </si>
  <si>
    <t>250  Сардельки стародворские с говядиной в обол. NDX, ВЕС. ПОКОМ</t>
  </si>
  <si>
    <t>255  Сосиски Молочные для завтрака ТМ Особый рецепт, п/а МГС, ВЕС, ТМ Стародворье  ПОКОМ</t>
  </si>
  <si>
    <t>257  Сосиски Молочные оригинальные ТМ Особый рецепт, ВЕС.   ПОКОМ</t>
  </si>
  <si>
    <t>259  Сосиски Сливочные Дугушка, ВЕС.   ПОКОМ</t>
  </si>
  <si>
    <t>263  Шпикачки Стародворские, ВЕС.  ПОКОМ</t>
  </si>
  <si>
    <t>265  Колбаса Балыкбургская, ВЕС, ТМ Баварушка  ПОКОМ</t>
  </si>
  <si>
    <t>266  Колбаса Филейбургская с сочным окороком, ВЕС, ТМ Баварушка  ПОКОМ</t>
  </si>
  <si>
    <t>267  Колбаса Салями Филейбургская зернистая, оболочка фиброуз, ВЕС, ТМ Баварушка  ПОКОМ</t>
  </si>
  <si>
    <t>268  Сосиски Филейбургские с филе сочного окорока, ВЕС, ТМ Баварушка  ПОКОМ</t>
  </si>
  <si>
    <t>271  Колбаса Сервелат Левантский ТМ Особый Рецепт, ВЕС. ПОКОМ</t>
  </si>
  <si>
    <t>273  Сосиски Сочинки с сочной грудинкой, МГС 0.4кг,   ПОКОМ</t>
  </si>
  <si>
    <t>283  Сосиски Сочинки, ВЕС, ТМ Стародворье ПОКОМ</t>
  </si>
  <si>
    <t>297  Колбаса Мясорубская с рубленой грудинкой ВЕС ТМ Стародворье  ПОКОМ</t>
  </si>
  <si>
    <t>301  Сосиски Сочинки по-баварски с сыром,  0.4кг, ТМ Стародворье  ПОКОМ</t>
  </si>
  <si>
    <t>302  Сосиски Сочинки по-баварски,  0.4кг, ТМ Стародворье  ПОКОМ</t>
  </si>
  <si>
    <t>309  Сосиски Сочинки с сыром 0,4 кг ТМ Стародворье  ПОКОМ</t>
  </si>
  <si>
    <t>312  Ветчина Филейская ТМ Вязанка ТС Столичная ВЕС  ПОКОМ</t>
  </si>
  <si>
    <t>313 Колбаса вареная Молокуша ТМ Вязанка в оболочке полиамид. ВЕС  ПОКОМ</t>
  </si>
  <si>
    <t>314 Колбаса вареная Филейская ТМ Вязанка ТС Классическая в оболочке полиамид.  ПОКОМ</t>
  </si>
  <si>
    <t>315 Колбаса Нежная ТМ Зареченские ТС Зареченские продукты в оболочкНТУ.  изделие вар  ПОКОМ</t>
  </si>
  <si>
    <t>316 Колбаса варенокоиз мяса птицы Сервелат Пражский ТМ Зареченские ТС Зареченские  ПОКОМ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</si>
  <si>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</si>
  <si>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</si>
  <si>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320  Сосиски Сочинки с сочным окороком 0,4 кг ТМ Стародворье  ПОКОМ</t>
  </si>
  <si>
    <t>321 Сосиски Сочинки по-баварски с сыром ТМ Стародворье в оболочке  ПОКОМ</t>
  </si>
  <si>
    <t>322 Сосиски Сочинки с сыром ТМ Стародворье в оболочке  ПОКОМ</t>
  </si>
  <si>
    <t>323 Колбаса варенокопченая Балыкбургская рубленая ТМ Баварушка срез 0,35 кг   ПОКОМ</t>
  </si>
  <si>
    <t>346 Колбаса Сервелат Филейбургский с копченой грудинкой ТМ Баварушка в оболов/у 0,35 кг срез  ПОКОМ</t>
  </si>
  <si>
    <t>352  Сардельки Сочинки с сыром 0,4 кг ТМ Стародворье   ПОКОМ</t>
  </si>
  <si>
    <t>358 Колбаса Сервелат Мясорубский ТМ Стародворье с мелкорубленным окороком в вак упак  ПОКОМ</t>
  </si>
  <si>
    <t>363 Сардельки Филейские Вязанка ТМ Вязанка в обол NDX  ПОКОМ</t>
  </si>
  <si>
    <t>369 Колбаса Сливушка ТМ Вязанка в оболочке полиамид вес.  ПОКОМ</t>
  </si>
  <si>
    <t>370 Ветчина Сливушка с индейкой ТМ Вязанка в оболочке полиамид.</t>
  </si>
  <si>
    <t>371  Сосиски Сочинки Молочные 0,4 кг ТМ Стародворье  ПОКОМ</t>
  </si>
  <si>
    <t>372  Сосиски Сочинки Сливочные 0,4 кг ТМ Стародворье  ПОКОМ</t>
  </si>
  <si>
    <t>380 Колбаски Балыкбургские с сыром ТМ Баварушка вес  Поком</t>
  </si>
  <si>
    <t>381  Сардельки Сочинки 0,4кг ТМ Стародворье  ПОКОМ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</si>
  <si>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</si>
  <si>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</si>
  <si>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417 П/к колбасы «Сочинка рубленая с сочным окороком» Весовой фиброуз ТМ «Стародворье»  Поком</t>
  </si>
  <si>
    <t>445 Сосиски Стародворье Сочинки Молочные п/а вес  Поком</t>
  </si>
  <si>
    <t>446 Сосиски Баварские с сыром 0,35 кг. ТМ Стародворье в оболочке айпил в модифи газовой среде  Поком</t>
  </si>
  <si>
    <t>451 Сосиски «Баварские» Фикс.вес 0,35 П/а ТМ «Стародворье»  Поком</t>
  </si>
  <si>
    <t>452 Колбаса Сочинка зернистая с сочной грудинкой  ТМ Стародворье в оболочке ф  Поком</t>
  </si>
  <si>
    <t>455 Колбаса Салями Мясорубская ТМ Стародворье с рубленым шпиком в оболочке фиброуз в ваку  Поком</t>
  </si>
  <si>
    <t>456 Колбаса вареная Сочинка ТМ Стародворье в оболочке полиамид 0,45 кг.Мясной продукт.  Поком</t>
  </si>
  <si>
    <t>459 Сосиски Сочинки ТМ Стародворье с сочной грудиной в оболочке полиамид в мо  0,3 кг.  Поком</t>
  </si>
  <si>
    <t>460  Сосиски Баварские ТМ Стародворье 0,35 кг ПОКОМ</t>
  </si>
  <si>
    <t>то же что и 451 (задвоенное СКЮ)</t>
  </si>
  <si>
    <t>470 Колбаса Любительская ТМ Вязанка в оболочке полиамид.Мясной продукт категории А.  Поком</t>
  </si>
  <si>
    <t>новинка/ согласовал Химич</t>
  </si>
  <si>
    <t>то же что и 460</t>
  </si>
  <si>
    <t>Дробаха</t>
  </si>
  <si>
    <t>Андриец</t>
  </si>
  <si>
    <t>Сидун</t>
  </si>
  <si>
    <t>Дукова</t>
  </si>
  <si>
    <t>Новохацкий</t>
  </si>
  <si>
    <t>Миняйло</t>
  </si>
  <si>
    <t>Глёза</t>
  </si>
  <si>
    <t>ИТОГО</t>
  </si>
  <si>
    <t>ср ТП</t>
  </si>
  <si>
    <t>ТП</t>
  </si>
  <si>
    <t>запас ТП</t>
  </si>
  <si>
    <t>02,02,</t>
  </si>
  <si>
    <t>заказ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</si>
</sst>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color rgb="FFFF0000"/>
      <name val="Arial"/>
      <family val="2"/>
      <charset val="204"/>
    </font>
    <font>
      <sz val="10"/>
      <color theme="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4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4" fillId="5" borderId="1" xfId="1" applyNumberFormat="1" applyFont="1" applyFill="1"/>
    <xf numFmtId="164" fontId="5" fillId="6" borderId="1" xfId="1" applyNumberFormat="1" applyFont="1" applyFill="1"/>
    <xf numFmtId="164" fontId="1" fillId="0" borderId="1" xfId="1" applyNumberFormat="1" applyFill="1"/>
    <xf numFmtId="164" fontId="1" fillId="7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52;&#1077;&#1083;&#1080;&#1090;&#1086;&#1087;&#1086;&#1083;&#1100;/&#1058;&#1055;%20&#1052;&#1077;&#1083;&#1080;&#1090;&#1086;&#1087;&#1086;&#1083;&#1100;%20&#1103;&#1085;&#1074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  <sheetName val="Дробаха"/>
      <sheetName val="Андриец"/>
      <sheetName val="Сидун"/>
      <sheetName val="Дукова"/>
      <sheetName val="Новохацкий"/>
      <sheetName val="Миняйло"/>
      <sheetName val="Глёза"/>
    </sheetNames>
    <sheetDataSet>
      <sheetData sheetId="0"/>
      <sheetData sheetId="1">
        <row r="1">
          <cell r="A1" t="str">
            <v>Менеджер</v>
          </cell>
          <cell r="D1" t="str">
            <v>Итого</v>
          </cell>
        </row>
        <row r="2">
          <cell r="A2" t="str">
            <v>Номенклатура</v>
          </cell>
          <cell r="D2" t="str">
            <v>кол-во</v>
          </cell>
        </row>
        <row r="3">
          <cell r="D3" t="str">
            <v>Количество</v>
          </cell>
        </row>
        <row r="4">
          <cell r="A4" t="str">
            <v>Дробаха Екатерина Владимировна</v>
          </cell>
          <cell r="D4">
            <v>27289.098999999998</v>
          </cell>
        </row>
        <row r="5">
          <cell r="A5" t="str">
            <v>219  Колбаса Докторская Особая ТМ Особый рецепт, ВЕС  ПОКОМ</v>
          </cell>
          <cell r="D5">
            <v>4901.0039999999999</v>
          </cell>
        </row>
        <row r="6">
          <cell r="A6" t="str">
            <v>230  Колбаса Молочная Особая ТМ Особый рецепт, п/а, ВЕС. ПОКОМ</v>
          </cell>
          <cell r="D6">
            <v>4331.6859999999997</v>
          </cell>
        </row>
        <row r="7">
          <cell r="A7" t="str">
            <v>201  Ветчина Нежная ТМ Особый рецепт, (2,5кг), ПОКОМ</v>
          </cell>
          <cell r="D7">
            <v>3164.902</v>
          </cell>
        </row>
        <row r="8">
          <cell r="A8" t="str">
            <v>235  Колбаса Особая ТМ Особый рецепт, ВЕС, ТМ Стародворье ПОКОМ</v>
          </cell>
          <cell r="D8">
            <v>2215.4650000000001</v>
          </cell>
        </row>
        <row r="9">
          <cell r="A9" t="str">
            <v>017  Сосиски Вязанка Сливочные, Вязанка амицел ВЕС.ПОКОМ</v>
          </cell>
          <cell r="D9">
            <v>846.67</v>
          </cell>
        </row>
        <row r="10">
          <cell r="A10" t="str">
            <v>318 Сосиски Датские ТМ Зареченские колбасы ТС Зареченские п полиамид в модифициров  ПОКОМ</v>
          </cell>
          <cell r="D10">
            <v>609.30999999999995</v>
          </cell>
        </row>
        <row r="11">
          <cell r="A11" t="str">
            <v>322 Сосиски Сочинки с сыром ТМ Стародворье в оболочке  ПОКОМ</v>
          </cell>
          <cell r="D11">
            <v>605.91600000000005</v>
          </cell>
        </row>
        <row r="12">
          <cell r="A12" t="str">
            <v>016  Сосиски Вязанка Молочные, Вязанка вискофан  ВЕС.ПОКОМ</v>
          </cell>
          <cell r="D12">
            <v>603.11699999999996</v>
          </cell>
        </row>
        <row r="13">
          <cell r="A13" t="str">
            <v>265  Колбаса Балыкбургская, ВЕС, ТМ Баварушка  ПОКОМ</v>
          </cell>
          <cell r="D13">
            <v>560.16099999999994</v>
          </cell>
        </row>
        <row r="14">
          <cell r="A14" t="str">
            <v>217  Колбаса Докторская Дугушка, ВЕС, НЕ ГОСТ, ТМ Стародворье ПОКОМ</v>
          </cell>
          <cell r="D14">
            <v>526.61900000000003</v>
          </cell>
        </row>
        <row r="15">
          <cell r="A15" t="str">
            <v>255  Сосиски Молочные для завтрака ТМ Особый рецепт, п/а МГС, ВЕС, ТМ Стародворье  ПОКОМ</v>
          </cell>
          <cell r="D15">
            <v>520.78899999999999</v>
          </cell>
        </row>
        <row r="16">
          <cell r="A16" t="str">
            <v>229  Колбаса Молочная Дугушка, в/у, ВЕС, ТМ Стародворье   ПОКОМ</v>
          </cell>
          <cell r="D16">
            <v>473.01499999999999</v>
          </cell>
        </row>
        <row r="17">
          <cell r="A17" t="str">
            <v>236  Колбаса Рубленая ЗАПЕЧ. Дугушка ТМ Стародворье, вектор, в/к    ПОКОМ</v>
          </cell>
          <cell r="D17">
            <v>417.39100000000002</v>
          </cell>
        </row>
        <row r="18">
          <cell r="A18" t="str">
            <v>242  Колбаса Сервелат ЗАПЕЧ.Дугушка ТМ Стародворье, вектор, в/к     ПОКОМ</v>
          </cell>
          <cell r="D18">
            <v>379.125</v>
          </cell>
        </row>
        <row r="19">
          <cell r="A19" t="str">
            <v>266  Колбаса Филейбургская с сочным окороком, ВЕС, ТМ Баварушка  ПОКОМ</v>
          </cell>
          <cell r="D19">
            <v>368.72800000000001</v>
          </cell>
        </row>
        <row r="20">
          <cell r="A20" t="str">
            <v>259  Сосиски Сливочные Дугушка, ВЕС.   ПОКОМ</v>
          </cell>
          <cell r="D20">
            <v>340.56900000000002</v>
          </cell>
        </row>
        <row r="21">
          <cell r="A21" t="str">
            <v>247  Сардельки Нежные, ВЕС.  ПОКОМ</v>
          </cell>
          <cell r="D21">
            <v>332.39100000000002</v>
          </cell>
        </row>
        <row r="22">
          <cell r="A22" t="str">
            <v>200  Ветчина Дугушка ТМ Стародворье, вектор в/у    ПОКОМ</v>
          </cell>
          <cell r="D22">
            <v>326.46100000000001</v>
          </cell>
        </row>
        <row r="23">
          <cell r="A23" t="str">
            <v>297  Колбаса Мясорубская с рубленой грудинкой ВЕС ТМ Стародворье  ПОКОМ</v>
          </cell>
          <cell r="D23">
            <v>294.02499999999998</v>
          </cell>
        </row>
        <row r="24">
          <cell r="A24" t="str">
            <v>313 Колбаса вареная Молокуша ТМ Вязанка в оболочке полиамид. ВЕС  ПОКОМ</v>
          </cell>
          <cell r="D24">
            <v>286.77999999999997</v>
          </cell>
        </row>
        <row r="25">
          <cell r="A25" t="str">
            <v>302  Сосиски Сочинки по-баварски,  0.4кг, ТМ Стародворье  ПОКОМ</v>
          </cell>
          <cell r="D25">
            <v>660</v>
          </cell>
        </row>
        <row r="26">
          <cell r="A26" t="str">
            <v>369 Колбаса Сливушка ТМ Вязанка в оболочке полиамид вес.  ПОКОМ</v>
          </cell>
          <cell r="D26">
            <v>220.65799999999999</v>
          </cell>
        </row>
        <row r="27">
          <cell r="A27" t="str">
            <v>248  Сардельки Сочные ТМ Особый рецепт,   ПОКОМ</v>
          </cell>
          <cell r="D27">
            <v>204.506</v>
          </cell>
        </row>
        <row r="28">
          <cell r="A28" t="str">
            <v>309  Сосиски Сочинки с сыром 0,4 кг ТМ Стародворье  ПОКОМ</v>
          </cell>
          <cell r="D28">
            <v>462</v>
          </cell>
        </row>
        <row r="29">
          <cell r="A29" t="str">
            <v>267  Колбаса Салями Филейбургская зернистая, оболочка фиброуз, ВЕС, ТМ Баварушка  ПОКОМ</v>
          </cell>
          <cell r="D29">
            <v>176.511</v>
          </cell>
        </row>
        <row r="30">
          <cell r="A30" t="str">
            <v>257  Сосиски Молочные оригинальные ТМ Особый рецепт, ВЕС.   ПОКОМ</v>
          </cell>
          <cell r="D30">
            <v>175.45699999999999</v>
          </cell>
        </row>
        <row r="31">
          <cell r="A31" t="str">
            <v>320  Сосиски Сочинки с сочным окороком 0,4 кг ТМ Стародворье  ПОКОМ</v>
          </cell>
          <cell r="D31">
            <v>432</v>
          </cell>
        </row>
        <row r="32">
          <cell r="A32" t="str">
            <v>381  Сардельки Сочинки 0,4кг ТМ Стародворье  ПОКОМ</v>
          </cell>
          <cell r="D32">
            <v>375</v>
          </cell>
        </row>
        <row r="33">
          <cell r="A33" t="str">
            <v>352  Сардельки Сочинки с сыром 0,4 кг ТМ Стародворье   ПОКОМ</v>
          </cell>
          <cell r="D33">
            <v>336</v>
          </cell>
        </row>
        <row r="34">
          <cell r="A34" t="str">
            <v>243  Колбаса Сервелат Зернистый, ВЕС.  ПОКОМ</v>
          </cell>
          <cell r="D34">
            <v>133.69200000000001</v>
          </cell>
        </row>
        <row r="35">
          <cell r="A35" t="str">
            <v>018  Сосиски Рубленые, Вязанка вискофан  ВЕС.ПОКОМ</v>
          </cell>
          <cell r="D35">
            <v>129.929</v>
          </cell>
        </row>
        <row r="36">
          <cell r="A36" t="str">
            <v>371  Сосиски Сочинки Молочные 0,4 кг ТМ Стародворье  ПОКОМ</v>
          </cell>
          <cell r="D36">
            <v>262</v>
          </cell>
        </row>
        <row r="37">
          <cell r="A37" t="str">
            <v>363 Сардельки Филейские Вязанка ТМ Вязанка в обол NDX  ПОКОМ</v>
          </cell>
          <cell r="D37">
            <v>95.188999999999993</v>
          </cell>
        </row>
        <row r="38">
          <cell r="A38" t="str">
            <v>005  Колбаса Докторская ГОСТ, Вязанка вектор,ВЕС. ПОКОМ</v>
          </cell>
          <cell r="D38">
            <v>90.613</v>
          </cell>
        </row>
        <row r="39">
          <cell r="A39" t="str">
            <v>321 Сосиски Сочинки по-баварски с сыром ТМ Стародворье в оболочке  ПОКОМ</v>
          </cell>
          <cell r="D39">
            <v>82.043000000000006</v>
          </cell>
        </row>
        <row r="40">
          <cell r="A40" t="str">
            <v>312  Ветчина Филейская ТМ Вязанка ТС Столичная ВЕС  ПОКОМ</v>
          </cell>
          <cell r="D40">
            <v>73.364000000000004</v>
          </cell>
        </row>
        <row r="41">
          <cell r="A41" t="str">
            <v>323 Колбаса варенокопченая Балыкбургская рубленая ТМ Баварушка срез 0,35 кг   ПОКОМ</v>
          </cell>
          <cell r="D41">
            <v>204</v>
          </cell>
        </row>
        <row r="42">
          <cell r="A42" t="str">
            <v>250  Сардельки стародворские с говядиной в обол. NDX, ВЕС. ПОКОМ</v>
          </cell>
          <cell r="D42">
            <v>70.344999999999999</v>
          </cell>
        </row>
        <row r="43">
          <cell r="A43" t="str">
            <v>317 Колбаса Сервелат Рижский ТМ Зареченские ТС Зареченские  фиброуз в вакуумной у  ПОКОМ</v>
          </cell>
          <cell r="D43">
            <v>65.197000000000003</v>
          </cell>
        </row>
        <row r="44">
          <cell r="A44" t="str">
            <v>118  Колбаса Сервелат Филейбургский с филе сочного окорока, в/у 0,35 кг срез, БАВАРУШКА ПОКОМ</v>
          </cell>
          <cell r="D44">
            <v>162</v>
          </cell>
        </row>
        <row r="45">
          <cell r="A45" t="str">
            <v>314 Колбаса вареная Филейская ТМ Вязанка ТС Классическая в оболочке полиамид.  ПОКОМ</v>
          </cell>
          <cell r="D45">
            <v>51.883000000000003</v>
          </cell>
        </row>
        <row r="46">
          <cell r="A46" t="str">
            <v>263  Шпикачки Стародворские, ВЕС.  ПОКОМ</v>
          </cell>
          <cell r="D46">
            <v>50.828000000000003</v>
          </cell>
        </row>
        <row r="47">
          <cell r="A47" t="str">
            <v>032  Сосиски Вязанка Сливочные, Вязанка амицел МГС, 0.45кг, ПОКОМ</v>
          </cell>
          <cell r="D47">
            <v>112</v>
          </cell>
        </row>
        <row r="48">
          <cell r="A48" t="str">
            <v>301  Сосиски Сочинки по-баварски с сыром,  0.4кг, ТМ Стародворье  ПОКОМ</v>
          </cell>
          <cell r="D48">
            <v>120</v>
          </cell>
        </row>
        <row r="49">
          <cell r="A49" t="str">
            <v>380 Колбаски Балыкбургские с сыром ТМ Баварушка вес  Поком</v>
          </cell>
          <cell r="D49">
            <v>43.478000000000002</v>
          </cell>
        </row>
        <row r="50">
          <cell r="A50" t="str">
            <v>273  Сосиски Сочинки с сочной грудинкой, МГС 0.4кг,   ПОКОМ</v>
          </cell>
          <cell r="D50">
            <v>107</v>
          </cell>
        </row>
        <row r="51">
          <cell r="A51" t="str">
            <v>384  Колбаса Сочинка по-фински с сочным окороком ТМ Стародворье в оболочке фиброуз в ва  Поком</v>
          </cell>
          <cell r="D51">
            <v>38.896999999999998</v>
          </cell>
        </row>
        <row r="52">
          <cell r="A52" t="str">
            <v>372  Сосиски Сочинки Сливочные 0,4 кг ТМ Стародворье  ПОКОМ</v>
          </cell>
          <cell r="D52">
            <v>66</v>
          </cell>
        </row>
        <row r="53">
          <cell r="A53" t="str">
            <v>117  Колбаса Сервелат Филейбургский с ароматными пряностями, в/у 0,35 кг срез, БАВАРУШКА ПОКОМ</v>
          </cell>
          <cell r="D53">
            <v>66</v>
          </cell>
        </row>
        <row r="54">
          <cell r="A54" t="str">
            <v>370 Ветчина Сливушка с индейкой ТМ Вязанка в оболочке полиамид.</v>
          </cell>
          <cell r="D54">
            <v>20.440000000000001</v>
          </cell>
        </row>
        <row r="55">
          <cell r="A55" t="str">
            <v>315 Колбаса Нежная ТМ Зареченские ТС Зареченские продукты в оболочкНТУ.  изделие вар  ПОКОМ</v>
          </cell>
          <cell r="D55">
            <v>10.73</v>
          </cell>
        </row>
        <row r="56">
          <cell r="A56" t="str">
            <v>083  Колбаса Швейцарская 0,17 кг., ШТ., сырокопченая   ПОКОМ</v>
          </cell>
          <cell r="D56">
            <v>60</v>
          </cell>
        </row>
        <row r="57">
          <cell r="A57" t="str">
            <v>383 Колбаса Сочинка по-европейски с сочной грудиной ТМ Стародворье в оболочке фиброуз в ва  Поком</v>
          </cell>
          <cell r="D57">
            <v>4.8879999999999999</v>
          </cell>
        </row>
        <row r="58">
          <cell r="A58" t="str">
            <v>316 Колбаса варенокоиз мяса птицы Сервелат Пражский ТМ Зареченские ТС Зареченские  ПОКОМ</v>
          </cell>
          <cell r="D58">
            <v>4.327</v>
          </cell>
        </row>
        <row r="59">
          <cell r="A59" t="str">
            <v>451 Сосиски «Баварские» Фикс.вес 0,35 П/а ТМ «Стародворье»  Поком</v>
          </cell>
          <cell r="D59">
            <v>12</v>
          </cell>
        </row>
        <row r="60">
          <cell r="A60" t="str">
            <v>460  Сосиски Баварские ТМ Стародворье 0,35 кг ПОКОМ</v>
          </cell>
          <cell r="D60">
            <v>6</v>
          </cell>
        </row>
      </sheetData>
      <sheetData sheetId="2">
        <row r="1">
          <cell r="A1" t="str">
            <v>Менеджер</v>
          </cell>
          <cell r="D1" t="str">
            <v>Итого</v>
          </cell>
        </row>
        <row r="2">
          <cell r="A2" t="str">
            <v>Номенклатура</v>
          </cell>
          <cell r="D2" t="str">
            <v>кол-во</v>
          </cell>
        </row>
        <row r="3">
          <cell r="D3" t="str">
            <v>Количество</v>
          </cell>
        </row>
        <row r="4">
          <cell r="A4" t="str">
            <v>Андриец Анна Владимировна</v>
          </cell>
          <cell r="D4">
            <v>10945.182000000001</v>
          </cell>
        </row>
        <row r="5">
          <cell r="A5" t="str">
            <v>230  Колбаса Молочная Особая ТМ Особый рецепт, п/а, ВЕС. ПОКОМ</v>
          </cell>
          <cell r="D5">
            <v>1914.662</v>
          </cell>
        </row>
        <row r="6">
          <cell r="A6" t="str">
            <v>219  Колбаса Докторская Особая ТМ Особый рецепт, ВЕС  ПОКОМ</v>
          </cell>
          <cell r="D6">
            <v>1472.0419999999999</v>
          </cell>
        </row>
        <row r="7">
          <cell r="A7" t="str">
            <v>201  Ветчина Нежная ТМ Особый рецепт, (2,5кг), ПОКОМ</v>
          </cell>
          <cell r="D7">
            <v>875.24400000000003</v>
          </cell>
        </row>
        <row r="8">
          <cell r="A8" t="str">
            <v>235  Колбаса Особая ТМ Особый рецепт, ВЕС, ТМ Стародворье ПОКОМ</v>
          </cell>
          <cell r="D8">
            <v>790.52700000000004</v>
          </cell>
        </row>
        <row r="9">
          <cell r="A9" t="str">
            <v>217  Колбаса Докторская Дугушка, ВЕС, НЕ ГОСТ, ТМ Стародворье ПОКОМ</v>
          </cell>
          <cell r="D9">
            <v>264.19900000000001</v>
          </cell>
        </row>
        <row r="10">
          <cell r="A10" t="str">
            <v>318 Сосиски Датские ТМ Зареченские колбасы ТС Зареченские п полиамид в модифициров  ПОКОМ</v>
          </cell>
          <cell r="D10">
            <v>263.94200000000001</v>
          </cell>
        </row>
        <row r="11">
          <cell r="A11" t="str">
            <v>229  Колбаса Молочная Дугушка, в/у, ВЕС, ТМ Стародворье   ПОКОМ</v>
          </cell>
          <cell r="D11">
            <v>247.63</v>
          </cell>
        </row>
        <row r="12">
          <cell r="A12" t="str">
            <v>017  Сосиски Вязанка Сливочные, Вязанка амицел ВЕС.ПОКОМ</v>
          </cell>
          <cell r="D12">
            <v>247.10499999999999</v>
          </cell>
        </row>
        <row r="13">
          <cell r="A13" t="str">
            <v>242  Колбаса Сервелат ЗАПЕЧ.Дугушка ТМ Стародворье, вектор, в/к     ПОКОМ</v>
          </cell>
          <cell r="D13">
            <v>217.09200000000001</v>
          </cell>
        </row>
        <row r="14">
          <cell r="A14" t="str">
            <v>236  Колбаса Рубленая ЗАПЕЧ. Дугушка ТМ Стародворье, вектор, в/к    ПОКОМ</v>
          </cell>
          <cell r="D14">
            <v>216.49299999999999</v>
          </cell>
        </row>
        <row r="15">
          <cell r="A15" t="str">
            <v>255  Сосиски Молочные для завтрака ТМ Особый рецепт, п/а МГС, ВЕС, ТМ Стародворье  ПОКОМ</v>
          </cell>
          <cell r="D15">
            <v>194.131</v>
          </cell>
        </row>
        <row r="16">
          <cell r="A16" t="str">
            <v>309  Сосиски Сочинки с сыром 0,4 кг ТМ Стародворье  ПОКОМ</v>
          </cell>
          <cell r="D16">
            <v>428</v>
          </cell>
        </row>
        <row r="17">
          <cell r="A17" t="str">
            <v>016  Сосиски Вязанка Молочные, Вязанка вискофан  ВЕС.ПОКОМ</v>
          </cell>
          <cell r="D17">
            <v>171.15600000000001</v>
          </cell>
        </row>
        <row r="18">
          <cell r="A18" t="str">
            <v>248  Сардельки Сочные ТМ Особый рецепт,   ПОКОМ</v>
          </cell>
          <cell r="D18">
            <v>162.79300000000001</v>
          </cell>
        </row>
        <row r="19">
          <cell r="A19" t="str">
            <v>200  Ветчина Дугушка ТМ Стародворье, вектор в/у    ПОКОМ</v>
          </cell>
          <cell r="D19">
            <v>130.85400000000001</v>
          </cell>
        </row>
        <row r="20">
          <cell r="A20" t="str">
            <v>320  Сосиски Сочинки с сочным окороком 0,4 кг ТМ Стародворье  ПОКОМ</v>
          </cell>
          <cell r="D20">
            <v>298</v>
          </cell>
        </row>
        <row r="21">
          <cell r="A21" t="str">
            <v>257  Сосиски Молочные оригинальные ТМ Особый рецепт, ВЕС.   ПОКОМ</v>
          </cell>
          <cell r="D21">
            <v>118.337</v>
          </cell>
        </row>
        <row r="22">
          <cell r="A22" t="str">
            <v>322 Сосиски Сочинки с сыром ТМ Стародворье в оболочке  ПОКОМ</v>
          </cell>
          <cell r="D22">
            <v>117.129</v>
          </cell>
        </row>
        <row r="23">
          <cell r="A23" t="str">
            <v>243  Колбаса Сервелат Зернистый, ВЕС.  ПОКОМ</v>
          </cell>
          <cell r="D23">
            <v>107.256</v>
          </cell>
        </row>
        <row r="24">
          <cell r="A24" t="str">
            <v>247  Сардельки Нежные, ВЕС.  ПОКОМ</v>
          </cell>
          <cell r="D24">
            <v>103.557</v>
          </cell>
        </row>
        <row r="25">
          <cell r="A25" t="str">
            <v>266  Колбаса Филейбургская с сочным окороком, ВЕС, ТМ Баварушка  ПОКОМ</v>
          </cell>
          <cell r="D25">
            <v>96.34</v>
          </cell>
        </row>
        <row r="26">
          <cell r="A26" t="str">
            <v>369 Колбаса Сливушка ТМ Вязанка в оболочке полиамид вес.  ПОКОМ</v>
          </cell>
          <cell r="D26">
            <v>94.135999999999996</v>
          </cell>
        </row>
        <row r="27">
          <cell r="A27" t="str">
            <v>018  Сосиски Рубленые, Вязанка вискофан  ВЕС.ПОКОМ</v>
          </cell>
          <cell r="D27">
            <v>88.861000000000004</v>
          </cell>
        </row>
        <row r="28">
          <cell r="A28" t="str">
            <v>313 Колбаса вареная Молокуша ТМ Вязанка в оболочке полиамид. ВЕС  ПОКОМ</v>
          </cell>
          <cell r="D28">
            <v>85.707999999999998</v>
          </cell>
        </row>
        <row r="29">
          <cell r="A29" t="str">
            <v>032  Сосиски Вязанка Сливочные, Вязанка амицел МГС, 0.45кг, ПОКОМ</v>
          </cell>
          <cell r="D29">
            <v>170</v>
          </cell>
        </row>
        <row r="30">
          <cell r="A30" t="str">
            <v>244  Колбаса Сервелат Кремлевский, ВЕС. ПОКОМ</v>
          </cell>
          <cell r="D30">
            <v>74.748000000000005</v>
          </cell>
        </row>
        <row r="31">
          <cell r="A31" t="str">
            <v>302  Сосиски Сочинки по-баварски,  0.4кг, ТМ Стародворье  ПОКОМ</v>
          </cell>
          <cell r="D31">
            <v>181</v>
          </cell>
        </row>
        <row r="32">
          <cell r="A32" t="str">
            <v>363 Сардельки Филейские Вязанка ТМ Вязанка в обол NDX  ПОКОМ</v>
          </cell>
          <cell r="D32">
            <v>71.37</v>
          </cell>
        </row>
        <row r="33">
          <cell r="A33" t="str">
            <v>265  Колбаса Балыкбургская, ВЕС, ТМ Баварушка  ПОКОМ</v>
          </cell>
          <cell r="D33">
            <v>71.156999999999996</v>
          </cell>
        </row>
        <row r="34">
          <cell r="A34" t="str">
            <v>259  Сосиски Сливочные Дугушка, ВЕС.   ПОКОМ</v>
          </cell>
          <cell r="D34">
            <v>63.683999999999997</v>
          </cell>
        </row>
        <row r="35">
          <cell r="A35" t="str">
            <v>250  Сардельки стародворские с говядиной в обол. NDX, ВЕС. ПОКОМ</v>
          </cell>
          <cell r="D35">
            <v>63.280999999999999</v>
          </cell>
        </row>
        <row r="36">
          <cell r="A36" t="str">
            <v>225  Колбаса Дугушка со шпиком, ВЕС, ТМ Стародворье   ПОКОМ</v>
          </cell>
          <cell r="D36">
            <v>62.82</v>
          </cell>
        </row>
        <row r="37">
          <cell r="A37" t="str">
            <v>005  Колбаса Докторская ГОСТ, Вязанка вектор,ВЕС. ПОКОМ</v>
          </cell>
          <cell r="D37">
            <v>49.393000000000001</v>
          </cell>
        </row>
        <row r="38">
          <cell r="A38" t="str">
            <v>371  Сосиски Сочинки Молочные 0,4 кг ТМ Стародворье  ПОКОМ</v>
          </cell>
          <cell r="D38">
            <v>119</v>
          </cell>
        </row>
        <row r="39">
          <cell r="A39" t="str">
            <v>312  Ветчина Филейская ТМ Вязанка ТС Столичная ВЕС  ПОКОМ</v>
          </cell>
          <cell r="D39">
            <v>46.14</v>
          </cell>
        </row>
        <row r="40">
          <cell r="A40" t="str">
            <v>381  Сардельки Сочинки 0,4кг ТМ Стародворье  ПОКОМ</v>
          </cell>
          <cell r="D40">
            <v>106</v>
          </cell>
        </row>
        <row r="41">
          <cell r="A41" t="str">
            <v>352  Сардельки Сочинки с сыром 0,4 кг ТМ Стародворье   ПОКОМ</v>
          </cell>
          <cell r="D41">
            <v>102</v>
          </cell>
        </row>
        <row r="42">
          <cell r="A42" t="str">
            <v>273  Сосиски Сочинки с сочной грудинкой, МГС 0.4кг,   ПОКОМ</v>
          </cell>
          <cell r="D42">
            <v>99</v>
          </cell>
        </row>
        <row r="43">
          <cell r="A43" t="str">
            <v>297  Колбаса Мясорубская с рубленой грудинкой ВЕС ТМ Стародворье  ПОКОМ</v>
          </cell>
          <cell r="D43">
            <v>38.412999999999997</v>
          </cell>
        </row>
        <row r="44">
          <cell r="A44" t="str">
            <v>267  Колбаса Салями Филейбургская зернистая, оболочка фиброуз, ВЕС, ТМ Баварушка  ПОКОМ</v>
          </cell>
          <cell r="D44">
            <v>37</v>
          </cell>
        </row>
        <row r="45">
          <cell r="A45" t="str">
            <v>370 Ветчина Сливушка с индейкой ТМ Вязанка в оболочке полиамид.</v>
          </cell>
          <cell r="D45">
            <v>34.206000000000003</v>
          </cell>
        </row>
        <row r="46">
          <cell r="A46" t="str">
            <v>316 Колбаса варенокоиз мяса птицы Сервелат Пражский ТМ Зареченские ТС Зареченские  ПОКОМ</v>
          </cell>
          <cell r="D46">
            <v>30.55</v>
          </cell>
        </row>
        <row r="47">
          <cell r="A47" t="str">
            <v>384  Колбаса Сочинка по-фински с сочным окороком ТМ Стародворье в оболочке фиброуз в ва  Поком</v>
          </cell>
          <cell r="D47">
            <v>29.968</v>
          </cell>
        </row>
        <row r="48">
          <cell r="A48" t="str">
            <v>108  Сосиски С сыром,  0.42кг,ядрена копоть ПОКОМ</v>
          </cell>
          <cell r="D48">
            <v>70</v>
          </cell>
        </row>
        <row r="49">
          <cell r="A49" t="str">
            <v>323 Колбаса варенокопченая Балыкбургская рубленая ТМ Баварушка срез 0,35 кг   ПОКОМ</v>
          </cell>
          <cell r="D49">
            <v>82</v>
          </cell>
        </row>
        <row r="50">
          <cell r="A50" t="str">
            <v>103  Сосиски Классические, 0.42кг,ядрена копотьПОКОМ</v>
          </cell>
          <cell r="D50">
            <v>66</v>
          </cell>
        </row>
        <row r="51">
          <cell r="A51" t="str">
            <v>118  Колбаса Сервелат Филейбургский с филе сочного окорока, в/у 0,35 кг срез, БАВАРУШКА ПОКОМ</v>
          </cell>
          <cell r="D51">
            <v>75</v>
          </cell>
        </row>
        <row r="52">
          <cell r="A52" t="str">
            <v>058  Колбаса Докторская Особая ТМ Особый рецепт,  0,5кг, ПОКОМ</v>
          </cell>
          <cell r="D52">
            <v>51</v>
          </cell>
        </row>
        <row r="53">
          <cell r="A53" t="str">
            <v>117  Колбаса Сервелат Филейбургский с ароматными пряностями, в/у 0,35 кг срез, БАВАРУШКА ПОКОМ</v>
          </cell>
          <cell r="D53">
            <v>69</v>
          </cell>
        </row>
        <row r="54">
          <cell r="A54" t="str">
            <v>451 Сосиски «Баварские» Фикс.вес 0,35 П/а ТМ «Стародворье»  Поком</v>
          </cell>
          <cell r="D54">
            <v>68</v>
          </cell>
        </row>
        <row r="55">
          <cell r="A55" t="str">
            <v>271  Колбаса Сервелат Левантский ТМ Особый Рецепт, ВЕС. ПОКОМ</v>
          </cell>
          <cell r="D55">
            <v>23.02</v>
          </cell>
        </row>
        <row r="56">
          <cell r="A56" t="str">
            <v>314 Колбаса вареная Филейская ТМ Вязанка ТС Классическая в оболочке полиамид.  ПОКОМ</v>
          </cell>
          <cell r="D56">
            <v>20.87</v>
          </cell>
        </row>
        <row r="57">
          <cell r="A57" t="str">
            <v>321 Сосиски Сочинки по-баварски с сыром ТМ Стародворье в оболочке  ПОКОМ</v>
          </cell>
          <cell r="D57">
            <v>20.306000000000001</v>
          </cell>
        </row>
        <row r="58">
          <cell r="A58" t="str">
            <v>470 Колбаса Любительская ТМ Вязанка в оболочке полиамид.Мясной продукт категории А.  Поком</v>
          </cell>
          <cell r="D58">
            <v>19.614000000000001</v>
          </cell>
        </row>
        <row r="59">
          <cell r="A59" t="str">
            <v>372  Сосиски Сочинки Сливочные 0,4 кг ТМ Стародворье  ПОКОМ</v>
          </cell>
          <cell r="D59">
            <v>49</v>
          </cell>
        </row>
        <row r="60">
          <cell r="A60" t="str">
            <v>317 Колбаса Сервелат Рижский ТМ Зареченские ТС Зареченские  фиброуз в вакуумной у  ПОКОМ</v>
          </cell>
          <cell r="D60">
            <v>18.95</v>
          </cell>
        </row>
        <row r="61">
          <cell r="A61" t="str">
            <v>383 Колбаса Сочинка по-европейски с сочной грудиной ТМ Стародворье в оболочке фиброуз в ва  Поком</v>
          </cell>
          <cell r="D61">
            <v>18.001999999999999</v>
          </cell>
        </row>
        <row r="62">
          <cell r="A62" t="str">
            <v>460  Сосиски Баварские ТМ Стародворье 0,35 кг ПОКОМ</v>
          </cell>
          <cell r="D62">
            <v>50</v>
          </cell>
        </row>
        <row r="63">
          <cell r="A63" t="str">
            <v>301  Сосиски Сочинки по-баварски с сыром,  0.4кг, ТМ Стародворье  ПОКОМ</v>
          </cell>
          <cell r="D63">
            <v>36</v>
          </cell>
        </row>
        <row r="64">
          <cell r="A64" t="str">
            <v>263  Шпикачки Стародворские, ВЕС.  ПОКОМ</v>
          </cell>
          <cell r="D64">
            <v>11.007999999999999</v>
          </cell>
        </row>
        <row r="65">
          <cell r="A65" t="str">
            <v>380 Колбаски Балыкбургские с сыром ТМ Баварушка вес  Поком</v>
          </cell>
          <cell r="D65">
            <v>10.398</v>
          </cell>
        </row>
        <row r="66">
          <cell r="A66" t="str">
            <v>315 Колбаса Нежная ТМ Зареченские ТС Зареченские продукты в оболочкНТУ.  изделие вар  ПОКОМ</v>
          </cell>
          <cell r="D66">
            <v>6.0659999999999998</v>
          </cell>
        </row>
        <row r="67">
          <cell r="A67" t="str">
            <v>239  Колбаса Салями запеч Дугушка, оболочка вектор, ВЕС, ТМ Стародворье  ПОКОМ</v>
          </cell>
          <cell r="D67">
            <v>3.468</v>
          </cell>
        </row>
        <row r="68">
          <cell r="A68" t="str">
            <v>083  Колбаса Швейцарская 0,17 кг., ШТ., сырокопченая   ПОКОМ</v>
          </cell>
          <cell r="D68">
            <v>20</v>
          </cell>
        </row>
        <row r="69">
          <cell r="A69" t="str">
            <v>У_263  Шпикачки Стародворские, ВЕС.  ПОКОМ</v>
          </cell>
          <cell r="D69">
            <v>2.556</v>
          </cell>
        </row>
      </sheetData>
      <sheetData sheetId="3">
        <row r="1">
          <cell r="A1" t="str">
            <v>Менеджер</v>
          </cell>
          <cell r="D1" t="str">
            <v>Итого</v>
          </cell>
        </row>
        <row r="2">
          <cell r="A2" t="str">
            <v>Номенклатура</v>
          </cell>
          <cell r="D2" t="str">
            <v>кол-во</v>
          </cell>
        </row>
        <row r="3">
          <cell r="D3" t="str">
            <v>Количество</v>
          </cell>
        </row>
        <row r="4">
          <cell r="A4" t="str">
            <v>Сидун Александр Витальевич</v>
          </cell>
          <cell r="D4">
            <v>10011.927</v>
          </cell>
        </row>
        <row r="5">
          <cell r="A5" t="str">
            <v>219  Колбаса Докторская Особая ТМ Особый рецепт, ВЕС  ПОКОМ</v>
          </cell>
          <cell r="D5">
            <v>1833.961</v>
          </cell>
        </row>
        <row r="6">
          <cell r="A6" t="str">
            <v>230  Колбаса Молочная Особая ТМ Особый рецепт, п/а, ВЕС. ПОКОМ</v>
          </cell>
          <cell r="D6">
            <v>1804.8150000000001</v>
          </cell>
        </row>
        <row r="7">
          <cell r="A7" t="str">
            <v>201  Ветчина Нежная ТМ Особый рецепт, (2,5кг), ПОКОМ</v>
          </cell>
          <cell r="D7">
            <v>1327.114</v>
          </cell>
        </row>
        <row r="8">
          <cell r="A8" t="str">
            <v>235  Колбаса Особая ТМ Особый рецепт, ВЕС, ТМ Стародворье ПОКОМ</v>
          </cell>
          <cell r="D8">
            <v>1049.617</v>
          </cell>
        </row>
        <row r="9">
          <cell r="A9" t="str">
            <v>255  Сосиски Молочные для завтрака ТМ Особый рецепт, п/а МГС, ВЕС, ТМ Стародворье  ПОКОМ</v>
          </cell>
          <cell r="D9">
            <v>283.99200000000002</v>
          </cell>
        </row>
        <row r="10">
          <cell r="A10" t="str">
            <v>248  Сардельки Сочные ТМ Особый рецепт,   ПОКОМ</v>
          </cell>
          <cell r="D10">
            <v>214.13800000000001</v>
          </cell>
        </row>
        <row r="11">
          <cell r="A11" t="str">
            <v>017  Сосиски Вязанка Сливочные, Вязанка амицел ВЕС.ПОКОМ</v>
          </cell>
          <cell r="D11">
            <v>133.62200000000001</v>
          </cell>
        </row>
        <row r="12">
          <cell r="A12" t="str">
            <v>247  Сардельки Нежные, ВЕС.  ПОКОМ</v>
          </cell>
          <cell r="D12">
            <v>124.072</v>
          </cell>
        </row>
        <row r="13">
          <cell r="A13" t="str">
            <v>016  Сосиски Вязанка Молочные, Вязанка вискофан  ВЕС.ПОКОМ</v>
          </cell>
          <cell r="D13">
            <v>120.151</v>
          </cell>
        </row>
        <row r="14">
          <cell r="A14" t="str">
            <v>266  Колбаса Филейбургская с сочным окороком, ВЕС, ТМ Баварушка  ПОКОМ</v>
          </cell>
          <cell r="D14">
            <v>118.11199999999999</v>
          </cell>
        </row>
        <row r="15">
          <cell r="A15" t="str">
            <v>302  Сосиски Сочинки по-баварски,  0.4кг, ТМ Стародворье  ПОКОМ</v>
          </cell>
          <cell r="D15">
            <v>269</v>
          </cell>
        </row>
        <row r="16">
          <cell r="A16" t="str">
            <v>265  Колбаса Балыкбургская, ВЕС, ТМ Баварушка  ПОКОМ</v>
          </cell>
          <cell r="D16">
            <v>104.562</v>
          </cell>
        </row>
        <row r="17">
          <cell r="A17" t="str">
            <v>309  Сосиски Сочинки с сыром 0,4 кг ТМ Стародворье  ПОКОМ</v>
          </cell>
          <cell r="D17">
            <v>246</v>
          </cell>
        </row>
        <row r="18">
          <cell r="A18" t="str">
            <v>322 Сосиски Сочинки с сыром ТМ Стародворье в оболочке  ПОКОМ</v>
          </cell>
          <cell r="D18">
            <v>97.46</v>
          </cell>
        </row>
        <row r="19">
          <cell r="A19" t="str">
            <v>018  Сосиски Рубленые, Вязанка вискофан  ВЕС.ПОКОМ</v>
          </cell>
          <cell r="D19">
            <v>82.885999999999996</v>
          </cell>
        </row>
        <row r="20">
          <cell r="A20" t="str">
            <v>318 Сосиски Датские ТМ Зареченские колбасы ТС Зареченские п полиамид в модифициров  ПОКОМ</v>
          </cell>
          <cell r="D20">
            <v>82.778999999999996</v>
          </cell>
        </row>
        <row r="21">
          <cell r="A21" t="str">
            <v>229  Колбаса Молочная Дугушка, в/у, ВЕС, ТМ Стародворье   ПОКОМ</v>
          </cell>
          <cell r="D21">
            <v>81.387</v>
          </cell>
        </row>
        <row r="22">
          <cell r="A22" t="str">
            <v>243  Колбаса Сервелат Зернистый, ВЕС.  ПОКОМ</v>
          </cell>
          <cell r="D22">
            <v>77.994</v>
          </cell>
        </row>
        <row r="23">
          <cell r="A23" t="str">
            <v>316 Колбаса варенокоиз мяса птицы Сервелат Пражский ТМ Зареченские ТС Зареченские  ПОКОМ</v>
          </cell>
          <cell r="D23">
            <v>77.242000000000004</v>
          </cell>
        </row>
        <row r="24">
          <cell r="A24" t="str">
            <v>320  Сосиски Сочинки с сочным окороком 0,4 кг ТМ Стародворье  ПОКОМ</v>
          </cell>
          <cell r="D24">
            <v>190</v>
          </cell>
        </row>
        <row r="25">
          <cell r="A25" t="str">
            <v>257  Сосиски Молочные оригинальные ТМ Особый рецепт, ВЕС.   ПОКОМ</v>
          </cell>
          <cell r="D25">
            <v>75.738</v>
          </cell>
        </row>
        <row r="26">
          <cell r="A26" t="str">
            <v>317 Колбаса Сервелат Рижский ТМ Зареченские ТС Зареченские  фиброуз в вакуумной у  ПОКОМ</v>
          </cell>
          <cell r="D26">
            <v>73.188000000000002</v>
          </cell>
        </row>
        <row r="27">
          <cell r="A27" t="str">
            <v>242  Колбаса Сервелат ЗАПЕЧ.Дугушка ТМ Стародворье, вектор, в/к     ПОКОМ</v>
          </cell>
          <cell r="D27">
            <v>71.994</v>
          </cell>
        </row>
        <row r="28">
          <cell r="A28" t="str">
            <v>352  Сардельки Сочинки с сыром 0,4 кг ТМ Стародворье   ПОКОМ</v>
          </cell>
          <cell r="D28">
            <v>170</v>
          </cell>
        </row>
        <row r="29">
          <cell r="A29" t="str">
            <v>200  Ветчина Дугушка ТМ Стародворье, вектор в/у    ПОКОМ</v>
          </cell>
          <cell r="D29">
            <v>62.32</v>
          </cell>
        </row>
        <row r="30">
          <cell r="A30" t="str">
            <v>У_263  Шпикачки Стародворские, ВЕС.  ПОКОМ</v>
          </cell>
          <cell r="D30">
            <v>61.262999999999998</v>
          </cell>
        </row>
        <row r="31">
          <cell r="A31" t="str">
            <v>297  Колбаса Мясорубская с рубленой грудинкой ВЕС ТМ Стародворье  ПОКОМ</v>
          </cell>
          <cell r="D31">
            <v>61.052</v>
          </cell>
        </row>
        <row r="32">
          <cell r="A32" t="str">
            <v>267  Колбаса Салями Филейбургская зернистая, оболочка фиброуз, ВЕС, ТМ Баварушка  ПОКОМ</v>
          </cell>
          <cell r="D32">
            <v>60.988</v>
          </cell>
        </row>
        <row r="33">
          <cell r="A33" t="str">
            <v>381  Сардельки Сочинки 0,4кг ТМ Стародворье  ПОКОМ</v>
          </cell>
          <cell r="D33">
            <v>148</v>
          </cell>
        </row>
        <row r="34">
          <cell r="A34" t="str">
            <v>236  Колбаса Рубленая ЗАПЕЧ. Дугушка ТМ Стародворье, вектор, в/к    ПОКОМ</v>
          </cell>
          <cell r="D34">
            <v>58.954000000000001</v>
          </cell>
        </row>
        <row r="35">
          <cell r="A35" t="str">
            <v>371  Сосиски Сочинки Молочные 0,4 кг ТМ Стародворье  ПОКОМ</v>
          </cell>
          <cell r="D35">
            <v>135</v>
          </cell>
        </row>
        <row r="36">
          <cell r="A36" t="str">
            <v>217  Колбаса Докторская Дугушка, ВЕС, НЕ ГОСТ, ТМ Стародворье ПОКОМ</v>
          </cell>
          <cell r="D36">
            <v>49.273000000000003</v>
          </cell>
        </row>
        <row r="37">
          <cell r="A37" t="str">
            <v>032  Сосиски Вязанка Сливочные, Вязанка амицел МГС, 0.45кг, ПОКОМ</v>
          </cell>
          <cell r="D37">
            <v>97</v>
          </cell>
        </row>
        <row r="38">
          <cell r="A38" t="str">
            <v>273  Сосиски Сочинки с сочной грудинкой, МГС 0.4кг,   ПОКОМ</v>
          </cell>
          <cell r="D38">
            <v>92</v>
          </cell>
        </row>
        <row r="39">
          <cell r="A39" t="str">
            <v>363 Сардельки Филейские Вязанка ТМ Вязанка в обол NDX  ПОКОМ</v>
          </cell>
          <cell r="D39">
            <v>28.969000000000001</v>
          </cell>
        </row>
        <row r="40">
          <cell r="A40" t="str">
            <v>244  Колбаса Сервелат Кремлевский, ВЕС. ПОКОМ</v>
          </cell>
          <cell r="D40">
            <v>26.472000000000001</v>
          </cell>
        </row>
        <row r="41">
          <cell r="A41" t="str">
            <v>460  Сосиски Баварские ТМ Стародворье 0,35 кг ПОКОМ</v>
          </cell>
          <cell r="D41">
            <v>70</v>
          </cell>
        </row>
        <row r="42">
          <cell r="A42" t="str">
            <v>301  Сосиски Сочинки по-баварски с сыром,  0.4кг, ТМ Стародворье  ПОКОМ</v>
          </cell>
          <cell r="D42">
            <v>54</v>
          </cell>
        </row>
        <row r="43">
          <cell r="A43" t="str">
            <v>259  Сосиски Сливочные Дугушка, ВЕС.   ПОКОМ</v>
          </cell>
          <cell r="D43">
            <v>17.241</v>
          </cell>
        </row>
        <row r="44">
          <cell r="A44" t="str">
            <v>321 Сосиски Сочинки по-баварски с сыром ТМ Стародворье в оболочке  ПОКОМ</v>
          </cell>
          <cell r="D44">
            <v>16.963000000000001</v>
          </cell>
        </row>
        <row r="45">
          <cell r="A45" t="str">
            <v>369 Колбаса Сливушка ТМ Вязанка в оболочке полиамид вес.  ПОКОМ</v>
          </cell>
          <cell r="D45">
            <v>13.01</v>
          </cell>
        </row>
        <row r="46">
          <cell r="A46" t="str">
            <v>117  Колбаса Сервелат Филейбургский с ароматными пряностями, в/у 0,35 кг срез, БАВАРУШКА ПОКОМ</v>
          </cell>
          <cell r="D46">
            <v>36</v>
          </cell>
        </row>
        <row r="47">
          <cell r="A47" t="str">
            <v>314 Колбаса вареная Филейская ТМ Вязанка ТС Классическая в оболочке полиамид.  ПОКОМ</v>
          </cell>
          <cell r="D47">
            <v>12.510999999999999</v>
          </cell>
        </row>
        <row r="48">
          <cell r="A48" t="str">
            <v>225  Колбаса Дугушка со шпиком, ВЕС, ТМ Стародворье   ПОКОМ</v>
          </cell>
          <cell r="D48">
            <v>12.335000000000001</v>
          </cell>
        </row>
        <row r="49">
          <cell r="A49" t="str">
            <v>380 Колбаски Балыкбургские с сыром ТМ Баварушка вес  Поком</v>
          </cell>
          <cell r="D49">
            <v>12.305999999999999</v>
          </cell>
        </row>
        <row r="50">
          <cell r="A50" t="str">
            <v>313 Колбаса вареная Молокуша ТМ Вязанка в оболочке полиамид. ВЕС  ПОКОМ</v>
          </cell>
          <cell r="D50">
            <v>12.246</v>
          </cell>
        </row>
        <row r="51">
          <cell r="A51" t="str">
            <v>250  Сардельки стародворские с говядиной в обол. NDX, ВЕС. ПОКОМ</v>
          </cell>
          <cell r="D51">
            <v>12.114000000000001</v>
          </cell>
        </row>
        <row r="52">
          <cell r="A52" t="str">
            <v>118  Колбаса Сервелат Филейбургский с филе сочного окорока, в/у 0,35 кг срез, БАВАРУШКА ПОКОМ</v>
          </cell>
          <cell r="D52">
            <v>34</v>
          </cell>
        </row>
        <row r="53">
          <cell r="A53" t="str">
            <v>005  Колбаса Докторская ГОСТ, Вязанка вектор,ВЕС. ПОКОМ</v>
          </cell>
          <cell r="D53">
            <v>11.68</v>
          </cell>
        </row>
        <row r="54">
          <cell r="A54" t="str">
            <v>323 Колбаса варенокопченая Балыкбургская рубленая ТМ Баварушка срез 0,35 кг   ПОКОМ</v>
          </cell>
          <cell r="D54">
            <v>30</v>
          </cell>
        </row>
        <row r="55">
          <cell r="A55" t="str">
            <v>103  Сосиски Классические, 0.42кг,ядрена копотьПОКОМ</v>
          </cell>
          <cell r="D55">
            <v>22</v>
          </cell>
        </row>
        <row r="56">
          <cell r="A56" t="str">
            <v>108  Сосиски С сыром,  0.42кг,ядрена копоть ПОКОМ</v>
          </cell>
          <cell r="D56">
            <v>19</v>
          </cell>
        </row>
        <row r="57">
          <cell r="A57" t="str">
            <v>263  Шпикачки Стародворские, ВЕС.  ПОКОМ</v>
          </cell>
          <cell r="D57">
            <v>5.0579999999999998</v>
          </cell>
        </row>
        <row r="58">
          <cell r="A58" t="str">
            <v>370 Ветчина Сливушка с индейкой ТМ Вязанка в оболочке полиамид.</v>
          </cell>
          <cell r="D58">
            <v>4.1139999999999999</v>
          </cell>
        </row>
        <row r="59">
          <cell r="A59" t="str">
            <v>372  Сосиски Сочинки Сливочные 0,4 кг ТМ Стародворье  ПОКОМ</v>
          </cell>
          <cell r="D59">
            <v>10</v>
          </cell>
        </row>
        <row r="60">
          <cell r="A60" t="str">
            <v>083  Колбаса Швейцарская 0,17 кг., ШТ., сырокопченая   ПОКОМ</v>
          </cell>
          <cell r="D60">
            <v>10</v>
          </cell>
        </row>
        <row r="61">
          <cell r="A61" t="str">
            <v>315 Колбаса Нежная ТМ Зареченские ТС Зареченские продукты в оболочкНТУ.  изделие вар  ПОКОМ</v>
          </cell>
          <cell r="D61">
            <v>1.51</v>
          </cell>
        </row>
        <row r="62">
          <cell r="A62" t="str">
            <v>451 Сосиски «Баварские» Фикс.вес 0,35 П/а ТМ «Стародворье»  Поком</v>
          </cell>
          <cell r="D62">
            <v>4</v>
          </cell>
        </row>
        <row r="63">
          <cell r="A63" t="str">
            <v>271  Колбаса Сервелат Левантский ТМ Особый Рецепт, ВЕС. ПОКОМ</v>
          </cell>
          <cell r="D63">
            <v>0.72399999999999998</v>
          </cell>
        </row>
      </sheetData>
      <sheetData sheetId="4">
        <row r="1">
          <cell r="A1" t="str">
            <v>Менеджер</v>
          </cell>
          <cell r="D1" t="str">
            <v>Итого</v>
          </cell>
        </row>
        <row r="2">
          <cell r="A2" t="str">
            <v>Номенклатура</v>
          </cell>
          <cell r="D2" t="str">
            <v>кол-во</v>
          </cell>
        </row>
        <row r="3">
          <cell r="D3" t="str">
            <v>Количество</v>
          </cell>
        </row>
        <row r="4">
          <cell r="A4" t="str">
            <v>Дукова Кристина Васильевна</v>
          </cell>
          <cell r="D4">
            <v>7586.8760000000002</v>
          </cell>
        </row>
        <row r="5">
          <cell r="A5" t="str">
            <v>230  Колбаса Молочная Особая ТМ Особый рецепт, п/а, ВЕС. ПОКОМ</v>
          </cell>
          <cell r="D5">
            <v>916.82899999999995</v>
          </cell>
        </row>
        <row r="6">
          <cell r="A6" t="str">
            <v>219  Колбаса Докторская Особая ТМ Особый рецепт, ВЕС  ПОКОМ</v>
          </cell>
          <cell r="D6">
            <v>833.83100000000002</v>
          </cell>
        </row>
        <row r="7">
          <cell r="A7" t="str">
            <v>201  Ветчина Нежная ТМ Особый рецепт, (2,5кг), ПОКОМ</v>
          </cell>
          <cell r="D7">
            <v>711.53200000000004</v>
          </cell>
        </row>
        <row r="8">
          <cell r="A8" t="str">
            <v>235  Колбаса Особая ТМ Особый рецепт, ВЕС, ТМ Стародворье ПОКОМ</v>
          </cell>
          <cell r="D8">
            <v>544.12900000000002</v>
          </cell>
        </row>
        <row r="9">
          <cell r="A9" t="str">
            <v>255  Сосиски Молочные для завтрака ТМ Особый рецепт, п/а МГС, ВЕС, ТМ Стародворье  ПОКОМ</v>
          </cell>
          <cell r="D9">
            <v>468.81299999999999</v>
          </cell>
        </row>
        <row r="10">
          <cell r="A10" t="str">
            <v>236  Колбаса Рубленая ЗАПЕЧ. Дугушка ТМ Стародворье, вектор, в/к    ПОКОМ</v>
          </cell>
          <cell r="D10">
            <v>216.30699999999999</v>
          </cell>
        </row>
        <row r="11">
          <cell r="A11" t="str">
            <v>242  Колбаса Сервелат ЗАПЕЧ.Дугушка ТМ Стародворье, вектор, в/к     ПОКОМ</v>
          </cell>
          <cell r="D11">
            <v>182.73599999999999</v>
          </cell>
        </row>
        <row r="12">
          <cell r="A12" t="str">
            <v>229  Колбаса Молочная Дугушка, в/у, ВЕС, ТМ Стародворье   ПОКОМ</v>
          </cell>
          <cell r="D12">
            <v>158.27500000000001</v>
          </cell>
        </row>
        <row r="13">
          <cell r="A13" t="str">
            <v>200  Ветчина Дугушка ТМ Стародворье, вектор в/у    ПОКОМ</v>
          </cell>
          <cell r="D13">
            <v>155.36699999999999</v>
          </cell>
        </row>
        <row r="14">
          <cell r="A14" t="str">
            <v>217  Колбаса Докторская Дугушка, ВЕС, НЕ ГОСТ, ТМ Стародворье ПОКОМ</v>
          </cell>
          <cell r="D14">
            <v>155.35300000000001</v>
          </cell>
        </row>
        <row r="15">
          <cell r="A15" t="str">
            <v>266  Колбаса Филейбургская с сочным окороком, ВЕС, ТМ Баварушка  ПОКОМ</v>
          </cell>
          <cell r="D15">
            <v>150.232</v>
          </cell>
        </row>
        <row r="16">
          <cell r="A16" t="str">
            <v>248  Сардельки Сочные ТМ Особый рецепт,   ПОКОМ</v>
          </cell>
          <cell r="D16">
            <v>144.36500000000001</v>
          </cell>
        </row>
        <row r="17">
          <cell r="A17" t="str">
            <v>265  Колбаса Балыкбургская, ВЕС, ТМ Баварушка  ПОКОМ</v>
          </cell>
          <cell r="D17">
            <v>125.83</v>
          </cell>
        </row>
        <row r="18">
          <cell r="A18" t="str">
            <v>297  Колбаса Мясорубская с рубленой грудинкой ВЕС ТМ Стародворье  ПОКОМ</v>
          </cell>
          <cell r="D18">
            <v>105.15600000000001</v>
          </cell>
        </row>
        <row r="19">
          <cell r="A19" t="str">
            <v>247  Сардельки Нежные, ВЕС.  ПОКОМ</v>
          </cell>
          <cell r="D19">
            <v>99.682000000000002</v>
          </cell>
        </row>
        <row r="20">
          <cell r="A20" t="str">
            <v>320  Сосиски Сочинки с сочным окороком 0,4 кг ТМ Стародворье  ПОКОМ</v>
          </cell>
          <cell r="D20">
            <v>231</v>
          </cell>
        </row>
        <row r="21">
          <cell r="A21" t="str">
            <v>309  Сосиски Сочинки с сыром 0,4 кг ТМ Стародворье  ПОКОМ</v>
          </cell>
          <cell r="D21">
            <v>214</v>
          </cell>
        </row>
        <row r="22">
          <cell r="A22" t="str">
            <v>318 Сосиски Датские ТМ Зареченские колбасы ТС Зареченские п полиамид в модифициров  ПОКОМ</v>
          </cell>
          <cell r="D22">
            <v>76.808999999999997</v>
          </cell>
        </row>
        <row r="23">
          <cell r="A23" t="str">
            <v>267  Колбаса Салями Филейбургская зернистая, оболочка фиброуз, ВЕС, ТМ Баварушка  ПОКОМ</v>
          </cell>
          <cell r="D23">
            <v>74.277000000000001</v>
          </cell>
        </row>
        <row r="24">
          <cell r="A24" t="str">
            <v>322 Сосиски Сочинки с сыром ТМ Стародворье в оболочке  ПОКОМ</v>
          </cell>
          <cell r="D24">
            <v>73.126999999999995</v>
          </cell>
        </row>
        <row r="25">
          <cell r="A25" t="str">
            <v>317 Колбаса Сервелат Рижский ТМ Зареченские ТС Зареченские  фиброуз в вакуумной у  ПОКОМ</v>
          </cell>
          <cell r="D25">
            <v>73.113</v>
          </cell>
        </row>
        <row r="26">
          <cell r="A26" t="str">
            <v>017  Сосиски Вязанка Сливочные, Вязанка амицел ВЕС.ПОКОМ</v>
          </cell>
          <cell r="D26">
            <v>72.534000000000006</v>
          </cell>
        </row>
        <row r="27">
          <cell r="A27" t="str">
            <v>016  Сосиски Вязанка Молочные, Вязанка вискофан  ВЕС.ПОКОМ</v>
          </cell>
          <cell r="D27">
            <v>72.468000000000004</v>
          </cell>
        </row>
        <row r="28">
          <cell r="A28" t="str">
            <v>243  Колбаса Сервелат Зернистый, ВЕС.  ПОКОМ</v>
          </cell>
          <cell r="D28">
            <v>68.849999999999994</v>
          </cell>
        </row>
        <row r="29">
          <cell r="A29" t="str">
            <v>316 Колбаса варенокоиз мяса птицы Сервелат Пражский ТМ Зареченские ТС Зареченские  ПОКОМ</v>
          </cell>
          <cell r="D29">
            <v>60.485999999999997</v>
          </cell>
        </row>
        <row r="30">
          <cell r="A30" t="str">
            <v>384  Колбаса Сочинка по-фински с сочным окороком ТМ Стародворье в оболочке фиброуз в ва  Поком</v>
          </cell>
          <cell r="D30">
            <v>57.173000000000002</v>
          </cell>
        </row>
        <row r="31">
          <cell r="A31" t="str">
            <v>302  Сосиски Сочинки по-баварски,  0.4кг, ТМ Стародворье  ПОКОМ</v>
          </cell>
          <cell r="D31">
            <v>142</v>
          </cell>
        </row>
        <row r="32">
          <cell r="A32" t="str">
            <v>352  Сардельки Сочинки с сыром 0,4 кг ТМ Стародворье   ПОКОМ</v>
          </cell>
          <cell r="D32">
            <v>135</v>
          </cell>
        </row>
        <row r="33">
          <cell r="A33" t="str">
            <v>371  Сосиски Сочинки Молочные 0,4 кг ТМ Стародворье  ПОКОМ</v>
          </cell>
          <cell r="D33">
            <v>127</v>
          </cell>
        </row>
        <row r="34">
          <cell r="A34" t="str">
            <v>381  Сардельки Сочинки 0,4кг ТМ Стародворье  ПОКОМ</v>
          </cell>
          <cell r="D34">
            <v>124</v>
          </cell>
        </row>
        <row r="35">
          <cell r="A35" t="str">
            <v>313 Колбаса вареная Молокуша ТМ Вязанка в оболочке полиамид. ВЕС  ПОКОМ</v>
          </cell>
          <cell r="D35">
            <v>46.356000000000002</v>
          </cell>
        </row>
        <row r="36">
          <cell r="A36" t="str">
            <v>244  Колбаса Сервелат Кремлевский, ВЕС. ПОКОМ</v>
          </cell>
          <cell r="D36">
            <v>43.691000000000003</v>
          </cell>
        </row>
        <row r="37">
          <cell r="A37" t="str">
            <v>369 Колбаса Сливушка ТМ Вязанка в оболочке полиамид вес.  ПОКОМ</v>
          </cell>
          <cell r="D37">
            <v>42.945999999999998</v>
          </cell>
        </row>
        <row r="38">
          <cell r="A38" t="str">
            <v>383 Колбаса Сочинка по-европейски с сочной грудиной ТМ Стародворье в оболочке фиброуз в ва  Поком</v>
          </cell>
          <cell r="D38">
            <v>38.628</v>
          </cell>
        </row>
        <row r="39">
          <cell r="A39" t="str">
            <v>259  Сосиски Сливочные Дугушка, ВЕС.   ПОКОМ</v>
          </cell>
          <cell r="D39">
            <v>36.389000000000003</v>
          </cell>
        </row>
        <row r="40">
          <cell r="A40" t="str">
            <v>225  Колбаса Дугушка со шпиком, ВЕС, ТМ Стародворье   ПОКОМ</v>
          </cell>
          <cell r="D40">
            <v>30.994</v>
          </cell>
        </row>
        <row r="41">
          <cell r="A41" t="str">
            <v>018  Сосиски Рубленые, Вязанка вискофан  ВЕС.ПОКОМ</v>
          </cell>
          <cell r="D41">
            <v>30.556999999999999</v>
          </cell>
        </row>
        <row r="42">
          <cell r="A42" t="str">
            <v>250  Сардельки стародворские с говядиной в обол. NDX, ВЕС. ПОКОМ</v>
          </cell>
          <cell r="D42">
            <v>30.224</v>
          </cell>
        </row>
        <row r="43">
          <cell r="A43" t="str">
            <v>380 Колбаски Балыкбургские с сыром ТМ Баварушка вес  Поком</v>
          </cell>
          <cell r="D43">
            <v>28.87</v>
          </cell>
        </row>
        <row r="44">
          <cell r="A44" t="str">
            <v>257  Сосиски Молочные оригинальные ТМ Особый рецепт, ВЕС.   ПОКОМ</v>
          </cell>
          <cell r="D44">
            <v>28.15</v>
          </cell>
        </row>
        <row r="45">
          <cell r="A45" t="str">
            <v>363 Сардельки Филейские Вязанка ТМ Вязанка в обол NDX  ПОКОМ</v>
          </cell>
          <cell r="D45">
            <v>27.238</v>
          </cell>
        </row>
        <row r="46">
          <cell r="A46" t="str">
            <v>323 Колбаса варенокопченая Балыкбургская рубленая ТМ Баварушка срез 0,35 кг   ПОКОМ</v>
          </cell>
          <cell r="D46">
            <v>72</v>
          </cell>
        </row>
        <row r="47">
          <cell r="A47" t="str">
            <v>118  Колбаса Сервелат Филейбургский с филе сочного окорока, в/у 0,35 кг срез, БАВАРУШКА ПОКОМ</v>
          </cell>
          <cell r="D47">
            <v>65</v>
          </cell>
        </row>
        <row r="48">
          <cell r="A48" t="str">
            <v>005  Колбаса Докторская ГОСТ, Вязанка вектор,ВЕС. ПОКОМ</v>
          </cell>
          <cell r="D48">
            <v>21.614999999999998</v>
          </cell>
        </row>
        <row r="49">
          <cell r="A49" t="str">
            <v>103  Сосиски Классические, 0.42кг,ядрена копотьПОКОМ</v>
          </cell>
          <cell r="D49">
            <v>50</v>
          </cell>
        </row>
        <row r="50">
          <cell r="A50" t="str">
            <v>032  Сосиски Вязанка Сливочные, Вязанка амицел МГС, 0.45кг, ПОКОМ</v>
          </cell>
          <cell r="D50">
            <v>45</v>
          </cell>
        </row>
        <row r="51">
          <cell r="A51" t="str">
            <v>460  Сосиски Баварские ТМ Стародворье 0,35 кг ПОКОМ</v>
          </cell>
          <cell r="D51">
            <v>56</v>
          </cell>
        </row>
        <row r="52">
          <cell r="A52" t="str">
            <v>У_263  Шпикачки Стародворские, ВЕС.  ПОКОМ</v>
          </cell>
          <cell r="D52">
            <v>19.236000000000001</v>
          </cell>
        </row>
        <row r="53">
          <cell r="A53" t="str">
            <v>301  Сосиски Сочинки по-баварски с сыром,  0.4кг, ТМ Стародворье  ПОКОМ</v>
          </cell>
          <cell r="D53">
            <v>46</v>
          </cell>
        </row>
        <row r="54">
          <cell r="A54" t="str">
            <v>372  Сосиски Сочинки Сливочные 0,4 кг ТМ Стародворье  ПОКОМ</v>
          </cell>
          <cell r="D54">
            <v>41</v>
          </cell>
        </row>
        <row r="55">
          <cell r="A55" t="str">
            <v>321 Сосиски Сочинки по-баварски с сыром ТМ Стародворье в оболочке  ПОКОМ</v>
          </cell>
          <cell r="D55">
            <v>14.234</v>
          </cell>
        </row>
        <row r="56">
          <cell r="A56" t="str">
            <v>058  Колбаса Докторская Особая ТМ Особый рецепт,  0,5кг, ПОКОМ</v>
          </cell>
          <cell r="D56">
            <v>28</v>
          </cell>
        </row>
        <row r="57">
          <cell r="A57" t="str">
            <v>312  Ветчина Филейская ТМ Вязанка ТС Столичная ВЕС  ПОКОМ</v>
          </cell>
          <cell r="D57">
            <v>13.61</v>
          </cell>
        </row>
        <row r="58">
          <cell r="A58" t="str">
            <v>117  Колбаса Сервелат Филейбургский с ароматными пряностями, в/у 0,35 кг срез, БАВАРУШКА ПОКОМ</v>
          </cell>
          <cell r="D58">
            <v>38</v>
          </cell>
        </row>
        <row r="59">
          <cell r="A59" t="str">
            <v>271  Колбаса Сервелат Левантский ТМ Особый Рецепт, ВЕС. ПОКОМ</v>
          </cell>
          <cell r="D59">
            <v>12.208</v>
          </cell>
        </row>
        <row r="60">
          <cell r="A60" t="str">
            <v>315 Колбаса Нежная ТМ Зареченские ТС Зареченские продукты в оболочкНТУ.  изделие вар  ПОКОМ</v>
          </cell>
          <cell r="D60">
            <v>9.17</v>
          </cell>
        </row>
        <row r="61">
          <cell r="A61" t="str">
            <v>370 Ветчина Сливушка с индейкой ТМ Вязанка в оболочке полиамид.</v>
          </cell>
          <cell r="D61">
            <v>8.24</v>
          </cell>
        </row>
        <row r="62">
          <cell r="A62" t="str">
            <v>273  Сосиски Сочинки с сочной грудинкой, МГС 0.4кг,   ПОКОМ</v>
          </cell>
          <cell r="D62">
            <v>20</v>
          </cell>
        </row>
        <row r="63">
          <cell r="A63" t="str">
            <v>108  Сосиски С сыром,  0.42кг,ядрена копоть ПОКОМ</v>
          </cell>
          <cell r="D63">
            <v>19</v>
          </cell>
        </row>
        <row r="64">
          <cell r="A64" t="str">
            <v>263  Шпикачки Стародворские, ВЕС.  ПОКОМ</v>
          </cell>
          <cell r="D64">
            <v>7.9080000000000004</v>
          </cell>
        </row>
        <row r="65">
          <cell r="A65" t="str">
            <v>470 Колбаса Любительская ТМ Вязанка в оболочке полиамид.Мясной продукт категории А.  Поком</v>
          </cell>
          <cell r="D65">
            <v>6.94</v>
          </cell>
        </row>
        <row r="66">
          <cell r="A66" t="str">
            <v>451 Сосиски «Баварские» Фикс.вес 0,35 П/а ТМ «Стародворье»  Поком</v>
          </cell>
          <cell r="D66">
            <v>13</v>
          </cell>
        </row>
        <row r="67">
          <cell r="A67" t="str">
            <v>083  Колбаса Швейцарская 0,17 кг., ШТ., сырокопченая   ПОКОМ</v>
          </cell>
          <cell r="D67">
            <v>25</v>
          </cell>
        </row>
        <row r="68">
          <cell r="A68" t="str">
            <v>314 Колбаса вареная Филейская ТМ Вязанка ТС Классическая в оболочке полиамид.  ПОКОМ</v>
          </cell>
          <cell r="D68">
            <v>1.3979999999999999</v>
          </cell>
        </row>
      </sheetData>
      <sheetData sheetId="5">
        <row r="1">
          <cell r="A1" t="str">
            <v>Менеджер</v>
          </cell>
          <cell r="D1" t="str">
            <v>Итого</v>
          </cell>
        </row>
        <row r="2">
          <cell r="A2" t="str">
            <v>Номенклатура</v>
          </cell>
          <cell r="D2" t="str">
            <v>кол-во</v>
          </cell>
        </row>
        <row r="3">
          <cell r="D3" t="str">
            <v>Количество</v>
          </cell>
        </row>
        <row r="4">
          <cell r="A4" t="str">
            <v>Новохацкий Сергей Иванович</v>
          </cell>
          <cell r="D4">
            <v>7123.5820000000003</v>
          </cell>
        </row>
        <row r="5">
          <cell r="A5" t="str">
            <v>219  Колбаса Докторская Особая ТМ Особый рецепт, ВЕС  ПОКОМ</v>
          </cell>
          <cell r="D5">
            <v>694.22900000000004</v>
          </cell>
        </row>
        <row r="6">
          <cell r="A6" t="str">
            <v>230  Колбаса Молочная Особая ТМ Особый рецепт, п/а, ВЕС. ПОКОМ</v>
          </cell>
          <cell r="D6">
            <v>598.27800000000002</v>
          </cell>
        </row>
        <row r="7">
          <cell r="A7" t="str">
            <v>201  Ветчина Нежная ТМ Особый рецепт, (2,5кг), ПОКОМ</v>
          </cell>
          <cell r="D7">
            <v>346.94600000000003</v>
          </cell>
        </row>
        <row r="8">
          <cell r="A8" t="str">
            <v>309  Сосиски Сочинки с сыром 0,4 кг ТМ Стародворье  ПОКОМ</v>
          </cell>
          <cell r="D8">
            <v>687</v>
          </cell>
        </row>
        <row r="9">
          <cell r="A9" t="str">
            <v>017  Сосиски Вязанка Сливочные, Вязанка амицел ВЕС.ПОКОМ</v>
          </cell>
          <cell r="D9">
            <v>245.82</v>
          </cell>
        </row>
        <row r="10">
          <cell r="A10" t="str">
            <v>235  Колбаса Особая ТМ Особый рецепт, ВЕС, ТМ Стародворье ПОКОМ</v>
          </cell>
          <cell r="D10">
            <v>218.73500000000001</v>
          </cell>
        </row>
        <row r="11">
          <cell r="A11" t="str">
            <v>016  Сосиски Вязанка Молочные, Вязанка вискофан  ВЕС.ПОКОМ</v>
          </cell>
          <cell r="D11">
            <v>211.708</v>
          </cell>
        </row>
        <row r="12">
          <cell r="A12" t="str">
            <v>302  Сосиски Сочинки по-баварски,  0.4кг, ТМ Стародворье  ПОКОМ</v>
          </cell>
          <cell r="D12">
            <v>516</v>
          </cell>
        </row>
        <row r="13">
          <cell r="A13" t="str">
            <v>320  Сосиски Сочинки с сочным окороком 0,4 кг ТМ Стародворье  ПОКОМ</v>
          </cell>
          <cell r="D13">
            <v>471</v>
          </cell>
        </row>
        <row r="14">
          <cell r="A14" t="str">
            <v>229  Колбаса Молочная Дугушка, в/у, ВЕС, ТМ Стародворье   ПОКОМ</v>
          </cell>
          <cell r="D14">
            <v>164.55799999999999</v>
          </cell>
        </row>
        <row r="15">
          <cell r="A15" t="str">
            <v>217  Колбаса Докторская Дугушка, ВЕС, НЕ ГОСТ, ТМ Стародворье ПОКОМ</v>
          </cell>
          <cell r="D15">
            <v>158.11699999999999</v>
          </cell>
        </row>
        <row r="16">
          <cell r="A16" t="str">
            <v>371  Сосиски Сочинки Молочные 0,4 кг ТМ Стародворье  ПОКОМ</v>
          </cell>
          <cell r="D16">
            <v>378</v>
          </cell>
        </row>
        <row r="17">
          <cell r="A17" t="str">
            <v>032  Сосиски Вязанка Сливочные, Вязанка амицел МГС, 0.45кг, ПОКОМ</v>
          </cell>
          <cell r="D17">
            <v>317</v>
          </cell>
        </row>
        <row r="18">
          <cell r="A18" t="str">
            <v>255  Сосиски Молочные для завтрака ТМ Особый рецепт, п/а МГС, ВЕС, ТМ Стародворье  ПОКОМ</v>
          </cell>
          <cell r="D18">
            <v>138.53200000000001</v>
          </cell>
        </row>
        <row r="19">
          <cell r="A19" t="str">
            <v>381  Сардельки Сочинки 0,4кг ТМ Стародворье  ПОКОМ</v>
          </cell>
          <cell r="D19">
            <v>304</v>
          </cell>
        </row>
        <row r="20">
          <cell r="A20" t="str">
            <v>200  Ветчина Дугушка ТМ Стародворье, вектор в/у    ПОКОМ</v>
          </cell>
          <cell r="D20">
            <v>105.36499999999999</v>
          </cell>
        </row>
        <row r="21">
          <cell r="A21" t="str">
            <v>236  Колбаса Рубленая ЗАПЕЧ. Дугушка ТМ Стародворье, вектор, в/к    ПОКОМ</v>
          </cell>
          <cell r="D21">
            <v>98.593999999999994</v>
          </cell>
        </row>
        <row r="22">
          <cell r="A22" t="str">
            <v>242  Колбаса Сервелат ЗАПЕЧ.Дугушка ТМ Стародворье, вектор, в/к     ПОКОМ</v>
          </cell>
          <cell r="D22">
            <v>96.643000000000001</v>
          </cell>
        </row>
        <row r="23">
          <cell r="A23" t="str">
            <v>265  Колбаса Балыкбургская, ВЕС, ТМ Баварушка  ПОКОМ</v>
          </cell>
          <cell r="D23">
            <v>96.262</v>
          </cell>
        </row>
        <row r="24">
          <cell r="A24" t="str">
            <v>352  Сардельки Сочинки с сыром 0,4 кг ТМ Стародворье   ПОКОМ</v>
          </cell>
          <cell r="D24">
            <v>201</v>
          </cell>
        </row>
        <row r="25">
          <cell r="A25" t="str">
            <v>248  Сардельки Сочные ТМ Особый рецепт,   ПОКОМ</v>
          </cell>
          <cell r="D25">
            <v>79.611999999999995</v>
          </cell>
        </row>
        <row r="26">
          <cell r="A26" t="str">
            <v>247  Сардельки Нежные, ВЕС.  ПОКОМ</v>
          </cell>
          <cell r="D26">
            <v>71.975999999999999</v>
          </cell>
        </row>
        <row r="27">
          <cell r="A27" t="str">
            <v>266  Колбаса Филейбургская с сочным окороком, ВЕС, ТМ Баварушка  ПОКОМ</v>
          </cell>
          <cell r="D27">
            <v>68.938000000000002</v>
          </cell>
        </row>
        <row r="28">
          <cell r="A28" t="str">
            <v>297  Колбаса Мясорубская с рубленой грудинкой ВЕС ТМ Стародворье  ПОКОМ</v>
          </cell>
          <cell r="D28">
            <v>61.863999999999997</v>
          </cell>
        </row>
        <row r="29">
          <cell r="A29" t="str">
            <v>267  Колбаса Салями Филейбургская зернистая, оболочка фиброуз, ВЕС, ТМ Баварушка  ПОКОМ</v>
          </cell>
          <cell r="D29">
            <v>60.244</v>
          </cell>
        </row>
        <row r="30">
          <cell r="A30" t="str">
            <v>313 Колбаса вареная Молокуша ТМ Вязанка в оболочке полиамид. ВЕС  ПОКОМ</v>
          </cell>
          <cell r="D30">
            <v>57.247999999999998</v>
          </cell>
        </row>
        <row r="31">
          <cell r="A31" t="str">
            <v>243  Колбаса Сервелат Зернистый, ВЕС.  ПОКОМ</v>
          </cell>
          <cell r="D31">
            <v>51.790999999999997</v>
          </cell>
        </row>
        <row r="32">
          <cell r="A32" t="str">
            <v>363 Сардельки Филейские Вязанка ТМ Вязанка в обол NDX  ПОКОМ</v>
          </cell>
          <cell r="D32">
            <v>50.747999999999998</v>
          </cell>
        </row>
        <row r="33">
          <cell r="A33" t="str">
            <v>372  Сосиски Сочинки Сливочные 0,4 кг ТМ Стародворье  ПОКОМ</v>
          </cell>
          <cell r="D33">
            <v>122</v>
          </cell>
        </row>
        <row r="34">
          <cell r="A34" t="str">
            <v>273  Сосиски Сочинки с сочной грудинкой, МГС 0.4кг,   ПОКОМ</v>
          </cell>
          <cell r="D34">
            <v>95</v>
          </cell>
        </row>
        <row r="35">
          <cell r="A35" t="str">
            <v>257  Сосиски Молочные оригинальные ТМ Особый рецепт, ВЕС.   ПОКОМ</v>
          </cell>
          <cell r="D35">
            <v>32.497</v>
          </cell>
        </row>
        <row r="36">
          <cell r="A36" t="str">
            <v>318 Сосиски Датские ТМ Зареченские колбасы ТС Зареченские п полиамид в модифициров  ПОКОМ</v>
          </cell>
          <cell r="D36">
            <v>25.91</v>
          </cell>
        </row>
        <row r="37">
          <cell r="A37" t="str">
            <v>259  Сосиски Сливочные Дугушка, ВЕС.   ПОКОМ</v>
          </cell>
          <cell r="D37">
            <v>23.884</v>
          </cell>
        </row>
        <row r="38">
          <cell r="A38" t="str">
            <v>384  Колбаса Сочинка по-фински с сочным окороком ТМ Стародворье в оболочке фиброуз в ва  Поком</v>
          </cell>
          <cell r="D38">
            <v>21.353999999999999</v>
          </cell>
        </row>
        <row r="39">
          <cell r="A39" t="str">
            <v>018  Сосиски Рубленые, Вязанка вискофан  ВЕС.ПОКОМ</v>
          </cell>
          <cell r="D39">
            <v>17.806000000000001</v>
          </cell>
        </row>
        <row r="40">
          <cell r="A40" t="str">
            <v>250  Сардельки стародворские с говядиной в обол. NDX, ВЕС. ПОКОМ</v>
          </cell>
          <cell r="D40">
            <v>17.318999999999999</v>
          </cell>
        </row>
        <row r="41">
          <cell r="A41" t="str">
            <v>301  Сосиски Сочинки по-баварски с сыром,  0.4кг, ТМ Стародворье  ПОКОМ</v>
          </cell>
          <cell r="D41">
            <v>42</v>
          </cell>
        </row>
        <row r="42">
          <cell r="A42" t="str">
            <v>058  Колбаса Докторская Особая ТМ Особый рецепт,  0,5кг, ПОКОМ</v>
          </cell>
          <cell r="D42">
            <v>29</v>
          </cell>
        </row>
        <row r="43">
          <cell r="A43" t="str">
            <v>103  Сосиски Классические, 0.42кг,ядрена копотьПОКОМ</v>
          </cell>
          <cell r="D43">
            <v>30</v>
          </cell>
        </row>
        <row r="44">
          <cell r="A44" t="str">
            <v>317 Колбаса Сервелат Рижский ТМ Зареченские ТС Зареченские  фиброуз в вакуумной у  ПОКОМ</v>
          </cell>
          <cell r="D44">
            <v>10.27</v>
          </cell>
        </row>
        <row r="45">
          <cell r="A45" t="str">
            <v>383 Колбаса Сочинка по-европейски с сочной грудиной ТМ Стародворье в оболочке фиброуз в ва  Поком</v>
          </cell>
          <cell r="D45">
            <v>9.8699999999999992</v>
          </cell>
        </row>
        <row r="46">
          <cell r="A46" t="str">
            <v>244  Колбаса Сервелат Кремлевский, ВЕС. ПОКОМ</v>
          </cell>
          <cell r="D46">
            <v>9.2430000000000003</v>
          </cell>
        </row>
        <row r="47">
          <cell r="A47" t="str">
            <v>460  Сосиски Баварские ТМ Стародворье 0,35 кг ПОКОМ</v>
          </cell>
          <cell r="D47">
            <v>24</v>
          </cell>
        </row>
        <row r="48">
          <cell r="A48" t="str">
            <v>322 Сосиски Сочинки с сыром ТМ Стародворье в оболочке  ПОКОМ</v>
          </cell>
          <cell r="D48">
            <v>8.07</v>
          </cell>
        </row>
        <row r="49">
          <cell r="A49" t="str">
            <v>321 Сосиски Сочинки по-баварски с сыром ТМ Стародворье в оболочке  ПОКОМ</v>
          </cell>
          <cell r="D49">
            <v>7.26</v>
          </cell>
        </row>
        <row r="50">
          <cell r="A50" t="str">
            <v>369 Колбаса Сливушка ТМ Вязанка в оболочке полиамид вес.  ПОКОМ</v>
          </cell>
          <cell r="D50">
            <v>7.0720000000000001</v>
          </cell>
        </row>
        <row r="51">
          <cell r="A51" t="str">
            <v>380 Колбаски Балыкбургские с сыром ТМ Баварушка вес  Поком</v>
          </cell>
          <cell r="D51">
            <v>5.2130000000000001</v>
          </cell>
        </row>
        <row r="52">
          <cell r="A52" t="str">
            <v>118  Колбаса Сервелат Филейбургский с филе сочного окорока, в/у 0,35 кг срез, БАВАРУШКА ПОКОМ</v>
          </cell>
          <cell r="D52">
            <v>11</v>
          </cell>
        </row>
        <row r="53">
          <cell r="A53" t="str">
            <v>323 Колбаса варенокопченая Балыкбургская рубленая ТМ Баварушка срез 0,35 кг   ПОКОМ</v>
          </cell>
          <cell r="D53">
            <v>11</v>
          </cell>
        </row>
        <row r="54">
          <cell r="A54" t="str">
            <v>316 Колбаса варенокоиз мяса птицы Сервелат Пражский ТМ Зареченские ТС Зареченские  ПОКОМ</v>
          </cell>
          <cell r="D54">
            <v>2.9279999999999999</v>
          </cell>
        </row>
        <row r="55">
          <cell r="A55" t="str">
            <v>314 Колбаса вареная Филейская ТМ Вязанка ТС Классическая в оболочке полиамид.  ПОКОМ</v>
          </cell>
          <cell r="D55">
            <v>2.8279999999999998</v>
          </cell>
        </row>
        <row r="56">
          <cell r="A56" t="str">
            <v>У_263  Шпикачки Стародворские, ВЕС.  ПОКОМ</v>
          </cell>
          <cell r="D56">
            <v>2.5339999999999998</v>
          </cell>
        </row>
        <row r="57">
          <cell r="A57" t="str">
            <v>271  Колбаса Сервелат Левантский ТМ Особый Рецепт, ВЕС. ПОКОМ</v>
          </cell>
          <cell r="D57">
            <v>1.452</v>
          </cell>
        </row>
        <row r="58">
          <cell r="A58" t="str">
            <v>225  Колбаса Дугушка со шпиком, ВЕС, ТМ Стародворье   ПОКОМ</v>
          </cell>
          <cell r="D58">
            <v>0.86399999999999999</v>
          </cell>
        </row>
        <row r="59">
          <cell r="A59" t="str">
            <v>117  Колбаса Сервелат Филейбургский с ароматными пряностями, в/у 0,35 кг срез, БАВАРУШКА ПОКОМ</v>
          </cell>
          <cell r="D59">
            <v>1</v>
          </cell>
        </row>
        <row r="60">
          <cell r="A60" t="str">
            <v>083  Колбаса Швейцарская 0,17 кг., ШТ., сырокопченая   ПОКОМ</v>
          </cell>
          <cell r="D60">
            <v>2</v>
          </cell>
        </row>
      </sheetData>
      <sheetData sheetId="6">
        <row r="1">
          <cell r="A1" t="str">
            <v>Менеджер</v>
          </cell>
          <cell r="D1" t="str">
            <v>Итого</v>
          </cell>
        </row>
        <row r="2">
          <cell r="A2" t="str">
            <v>Номенклатура</v>
          </cell>
          <cell r="D2" t="str">
            <v>кол-во</v>
          </cell>
        </row>
        <row r="3">
          <cell r="D3" t="str">
            <v>Количество</v>
          </cell>
        </row>
        <row r="4">
          <cell r="A4" t="str">
            <v>Миняйло Евгений Юрьевич</v>
          </cell>
          <cell r="D4">
            <v>3523.7730000000001</v>
          </cell>
        </row>
        <row r="5">
          <cell r="A5" t="str">
            <v>230  Колбаса Молочная Особая ТМ Особый рецепт, п/а, ВЕС. ПОКОМ</v>
          </cell>
          <cell r="D5">
            <v>505.24299999999999</v>
          </cell>
        </row>
        <row r="6">
          <cell r="A6" t="str">
            <v>219  Колбаса Докторская Особая ТМ Особый рецепт, ВЕС  ПОКОМ</v>
          </cell>
          <cell r="D6">
            <v>366.49099999999999</v>
          </cell>
        </row>
        <row r="7">
          <cell r="A7" t="str">
            <v>201  Ветчина Нежная ТМ Особый рецепт, (2,5кг), ПОКОМ</v>
          </cell>
          <cell r="D7">
            <v>346.72500000000002</v>
          </cell>
        </row>
        <row r="8">
          <cell r="A8" t="str">
            <v>235  Колбаса Особая ТМ Особый рецепт, ВЕС, ТМ Стародворье ПОКОМ</v>
          </cell>
          <cell r="D8">
            <v>333.58100000000002</v>
          </cell>
        </row>
        <row r="9">
          <cell r="A9" t="str">
            <v>255  Сосиски Молочные для завтрака ТМ Особый рецепт, п/а МГС, ВЕС, ТМ Стародворье  ПОКОМ</v>
          </cell>
          <cell r="D9">
            <v>117.196</v>
          </cell>
        </row>
        <row r="10">
          <cell r="A10" t="str">
            <v>248  Сардельки Сочные ТМ Особый рецепт,   ПОКОМ</v>
          </cell>
          <cell r="D10">
            <v>103.17</v>
          </cell>
        </row>
        <row r="11">
          <cell r="A11" t="str">
            <v>236  Колбаса Рубленая ЗАПЕЧ. Дугушка ТМ Стародворье, вектор, в/к    ПОКОМ</v>
          </cell>
          <cell r="D11">
            <v>80.093999999999994</v>
          </cell>
        </row>
        <row r="12">
          <cell r="A12" t="str">
            <v>017  Сосиски Вязанка Сливочные, Вязанка амицел ВЕС.ПОКОМ</v>
          </cell>
          <cell r="D12">
            <v>74.591999999999999</v>
          </cell>
        </row>
        <row r="13">
          <cell r="A13" t="str">
            <v>217  Колбаса Докторская Дугушка, ВЕС, НЕ ГОСТ, ТМ Стародворье ПОКОМ</v>
          </cell>
          <cell r="D13">
            <v>73.566000000000003</v>
          </cell>
        </row>
        <row r="14">
          <cell r="A14" t="str">
            <v>266  Колбаса Филейбургская с сочным окороком, ВЕС, ТМ Баварушка  ПОКОМ</v>
          </cell>
          <cell r="D14">
            <v>63.92</v>
          </cell>
        </row>
        <row r="15">
          <cell r="A15" t="str">
            <v>265  Колбаса Балыкбургская, ВЕС, ТМ Баварушка  ПОКОМ</v>
          </cell>
          <cell r="D15">
            <v>63.491999999999997</v>
          </cell>
        </row>
        <row r="16">
          <cell r="A16" t="str">
            <v>302  Сосиски Сочинки по-баварски,  0.4кг, ТМ Стародворье  ПОКОМ</v>
          </cell>
          <cell r="D16">
            <v>158</v>
          </cell>
        </row>
        <row r="17">
          <cell r="A17" t="str">
            <v>309  Сосиски Сочинки с сыром 0,4 кг ТМ Стародворье  ПОКОМ</v>
          </cell>
          <cell r="D17">
            <v>143</v>
          </cell>
        </row>
        <row r="18">
          <cell r="A18" t="str">
            <v>318 Сосиски Датские ТМ Зареченские колбасы ТС Зареченские п полиамид в модифициров  ПОКОМ</v>
          </cell>
          <cell r="D18">
            <v>52.83</v>
          </cell>
        </row>
        <row r="19">
          <cell r="A19" t="str">
            <v>016  Сосиски Вязанка Молочные, Вязанка вискофан  ВЕС.ПОКОМ</v>
          </cell>
          <cell r="D19">
            <v>51.478999999999999</v>
          </cell>
        </row>
        <row r="20">
          <cell r="A20" t="str">
            <v>257  Сосиски Молочные оригинальные ТМ Особый рецепт, ВЕС.   ПОКОМ</v>
          </cell>
          <cell r="D20">
            <v>49.290999999999997</v>
          </cell>
        </row>
        <row r="21">
          <cell r="A21" t="str">
            <v>242  Колбаса Сервелат ЗАПЕЧ.Дугушка ТМ Стародворье, вектор, в/к     ПОКОМ</v>
          </cell>
          <cell r="D21">
            <v>49.216000000000001</v>
          </cell>
        </row>
        <row r="22">
          <cell r="A22" t="str">
            <v>229  Колбаса Молочная Дугушка, в/у, ВЕС, ТМ Стародворье   ПОКОМ</v>
          </cell>
          <cell r="D22">
            <v>45.844000000000001</v>
          </cell>
        </row>
        <row r="23">
          <cell r="A23" t="str">
            <v>200  Ветчина Дугушка ТМ Стародворье, вектор в/у    ПОКОМ</v>
          </cell>
          <cell r="D23">
            <v>45.676000000000002</v>
          </cell>
        </row>
        <row r="24">
          <cell r="A24" t="str">
            <v>247  Сардельки Нежные, ВЕС.  ПОКОМ</v>
          </cell>
          <cell r="D24">
            <v>42.067999999999998</v>
          </cell>
        </row>
        <row r="25">
          <cell r="A25" t="str">
            <v>317 Колбаса Сервелат Рижский ТМ Зареченские ТС Зареченские  фиброуз в вакуумной у  ПОКОМ</v>
          </cell>
          <cell r="D25">
            <v>35.968000000000004</v>
          </cell>
        </row>
        <row r="26">
          <cell r="A26" t="str">
            <v>267  Колбаса Салями Филейбургская зернистая, оболочка фиброуз, ВЕС, ТМ Баварушка  ПОКОМ</v>
          </cell>
          <cell r="D26">
            <v>34.615000000000002</v>
          </cell>
        </row>
        <row r="27">
          <cell r="A27" t="str">
            <v>297  Колбаса Мясорубская с рубленой грудинкой ВЕС ТМ Стародворье  ПОКОМ</v>
          </cell>
          <cell r="D27">
            <v>32.720999999999997</v>
          </cell>
        </row>
        <row r="28">
          <cell r="A28" t="str">
            <v>316 Колбаса варенокоиз мяса птицы Сервелат Пражский ТМ Зареченские ТС Зареченские  ПОКОМ</v>
          </cell>
          <cell r="D28">
            <v>28.545999999999999</v>
          </cell>
        </row>
        <row r="29">
          <cell r="A29" t="str">
            <v>320  Сосиски Сочинки с сочным окороком 0,4 кг ТМ Стародворье  ПОКОМ</v>
          </cell>
          <cell r="D29">
            <v>71</v>
          </cell>
        </row>
        <row r="30">
          <cell r="A30" t="str">
            <v>243  Колбаса Сервелат Зернистый, ВЕС.  ПОКОМ</v>
          </cell>
          <cell r="D30">
            <v>26.789000000000001</v>
          </cell>
        </row>
        <row r="31">
          <cell r="A31" t="str">
            <v>250  Сардельки стародворские с говядиной в обол. NDX, ВЕС. ПОКОМ</v>
          </cell>
          <cell r="D31">
            <v>26.324000000000002</v>
          </cell>
        </row>
        <row r="32">
          <cell r="A32" t="str">
            <v>352  Сардельки Сочинки с сыром 0,4 кг ТМ Стародворье   ПОКОМ</v>
          </cell>
          <cell r="D32">
            <v>63</v>
          </cell>
        </row>
        <row r="33">
          <cell r="A33" t="str">
            <v>322 Сосиски Сочинки с сыром ТМ Стародворье в оболочке  ПОКОМ</v>
          </cell>
          <cell r="D33">
            <v>22.564</v>
          </cell>
        </row>
        <row r="34">
          <cell r="A34" t="str">
            <v>225  Колбаса Дугушка со шпиком, ВЕС, ТМ Стародворье   ПОКОМ</v>
          </cell>
          <cell r="D34">
            <v>22.07</v>
          </cell>
        </row>
        <row r="35">
          <cell r="A35" t="str">
            <v>018  Сосиски Рубленые, Вязанка вискофан  ВЕС.ПОКОМ</v>
          </cell>
          <cell r="D35">
            <v>21.765999999999998</v>
          </cell>
        </row>
        <row r="36">
          <cell r="A36" t="str">
            <v>313 Колбаса вареная Молокуша ТМ Вязанка в оболочке полиамид. ВЕС  ПОКОМ</v>
          </cell>
          <cell r="D36">
            <v>21.71</v>
          </cell>
        </row>
        <row r="37">
          <cell r="A37" t="str">
            <v>244  Колбаса Сервелат Кремлевский, ВЕС. ПОКОМ</v>
          </cell>
          <cell r="D37">
            <v>19.414000000000001</v>
          </cell>
        </row>
        <row r="38">
          <cell r="A38" t="str">
            <v>321 Сосиски Сочинки по-баварски с сыром ТМ Стародворье в оболочке  ПОКОМ</v>
          </cell>
          <cell r="D38">
            <v>15.86</v>
          </cell>
        </row>
        <row r="39">
          <cell r="A39" t="str">
            <v>259  Сосиски Сливочные Дугушка, ВЕС.   ПОКОМ</v>
          </cell>
          <cell r="D39">
            <v>15.12</v>
          </cell>
        </row>
        <row r="40">
          <cell r="A40" t="str">
            <v>371  Сосиски Сочинки Молочные 0,4 кг ТМ Стародворье  ПОКОМ</v>
          </cell>
          <cell r="D40">
            <v>33</v>
          </cell>
        </row>
        <row r="41">
          <cell r="A41" t="str">
            <v>108  Сосиски С сыром,  0.42кг,ядрена копоть ПОКОМ</v>
          </cell>
          <cell r="D41">
            <v>31</v>
          </cell>
        </row>
        <row r="42">
          <cell r="A42" t="str">
            <v>117  Колбаса Сервелат Филейбургский с ароматными пряностями, в/у 0,35 кг срез, БАВАРУШКА ПОКОМ</v>
          </cell>
          <cell r="D42">
            <v>30</v>
          </cell>
        </row>
        <row r="43">
          <cell r="A43" t="str">
            <v>103  Сосиски Классические, 0.42кг,ядрена копотьПОКОМ</v>
          </cell>
          <cell r="D43">
            <v>23</v>
          </cell>
        </row>
        <row r="44">
          <cell r="A44" t="str">
            <v>058  Колбаса Докторская Особая ТМ Особый рецепт,  0,5кг, ПОКОМ</v>
          </cell>
          <cell r="D44">
            <v>18</v>
          </cell>
        </row>
        <row r="45">
          <cell r="A45" t="str">
            <v>301  Сосиски Сочинки по-баварски с сыром,  0.4кг, ТМ Стародворье  ПОКОМ</v>
          </cell>
          <cell r="D45">
            <v>22</v>
          </cell>
        </row>
        <row r="46">
          <cell r="A46" t="str">
            <v>323 Колбаса варенокопченая Балыкбургская рубленая ТМ Баварушка срез 0,35 кг   ПОКОМ</v>
          </cell>
          <cell r="D46">
            <v>21</v>
          </cell>
        </row>
        <row r="47">
          <cell r="A47" t="str">
            <v>363 Сардельки Филейские Вязанка ТМ Вязанка в обол NDX  ПОКОМ</v>
          </cell>
          <cell r="D47">
            <v>7.1379999999999999</v>
          </cell>
        </row>
        <row r="48">
          <cell r="A48" t="str">
            <v>380 Колбаски Балыкбургские с сыром ТМ Баварушка вес  Поком</v>
          </cell>
          <cell r="D48">
            <v>6.516</v>
          </cell>
        </row>
        <row r="49">
          <cell r="A49" t="str">
            <v>273  Сосиски Сочинки с сочной грудинкой, МГС 0.4кг,   ПОКОМ</v>
          </cell>
          <cell r="D49">
            <v>16</v>
          </cell>
        </row>
        <row r="50">
          <cell r="A50" t="str">
            <v>369 Колбаса Сливушка ТМ Вязанка в оболочке полиамид вес.  ПОКОМ</v>
          </cell>
          <cell r="D50">
            <v>5.7</v>
          </cell>
        </row>
        <row r="51">
          <cell r="A51" t="str">
            <v>118  Колбаса Сервелат Филейбургский с филе сочного окорока, в/у 0,35 кг срез, БАВАРУШКА ПОКОМ</v>
          </cell>
          <cell r="D51">
            <v>16</v>
          </cell>
        </row>
        <row r="52">
          <cell r="A52" t="str">
            <v>370 Ветчина Сливушка с индейкой ТМ Вязанка в оболочке полиамид.</v>
          </cell>
          <cell r="D52">
            <v>5.4859999999999998</v>
          </cell>
        </row>
        <row r="53">
          <cell r="A53" t="str">
            <v>032  Сосиски Вязанка Сливочные, Вязанка амицел МГС, 0.45кг, ПОКОМ</v>
          </cell>
          <cell r="D53">
            <v>12</v>
          </cell>
        </row>
        <row r="54">
          <cell r="A54" t="str">
            <v>381  Сардельки Сочинки 0,4кг ТМ Стародворье  ПОКОМ</v>
          </cell>
          <cell r="D54">
            <v>13</v>
          </cell>
        </row>
        <row r="55">
          <cell r="A55" t="str">
            <v>271  Колбаса Сервелат Левантский ТМ Особый Рецепт, ВЕС. ПОКОМ</v>
          </cell>
          <cell r="D55">
            <v>5.024</v>
          </cell>
        </row>
        <row r="56">
          <cell r="A56" t="str">
            <v>005  Колбаса Докторская ГОСТ, Вязанка вектор,ВЕС. ПОКОМ</v>
          </cell>
          <cell r="D56">
            <v>4.3520000000000003</v>
          </cell>
        </row>
        <row r="57">
          <cell r="A57" t="str">
            <v>470 Колбаса Любительская ТМ Вязанка в оболочке полиамид.Мясной продукт категории А.  Поком</v>
          </cell>
          <cell r="D57">
            <v>4.2320000000000002</v>
          </cell>
        </row>
        <row r="58">
          <cell r="A58" t="str">
            <v>314 Колбаса вареная Филейская ТМ Вязанка ТС Классическая в оболочке полиамид.  ПОКОМ</v>
          </cell>
          <cell r="D58">
            <v>4.1760000000000002</v>
          </cell>
        </row>
        <row r="59">
          <cell r="A59" t="str">
            <v>315 Колбаса Нежная ТМ Зареченские ТС Зареченские продукты в оболочкНТУ.  изделие вар  ПОКОМ</v>
          </cell>
          <cell r="D59">
            <v>3</v>
          </cell>
        </row>
        <row r="60">
          <cell r="A60" t="str">
            <v>312  Ветчина Филейская ТМ Вязанка ТС Столичная ВЕС  ПОКОМ</v>
          </cell>
          <cell r="D60">
            <v>2.714</v>
          </cell>
        </row>
        <row r="61">
          <cell r="A61" t="str">
            <v>384  Колбаса Сочинка по-фински с сочным окороком ТМ Стародворье в оболочке фиброуз в ва  Поком</v>
          </cell>
          <cell r="D61">
            <v>2.4700000000000002</v>
          </cell>
        </row>
        <row r="62">
          <cell r="A62" t="str">
            <v>372  Сосиски Сочинки Сливочные 0,4 кг ТМ Стародворье  ПОКОМ</v>
          </cell>
          <cell r="D62">
            <v>6</v>
          </cell>
        </row>
        <row r="63">
          <cell r="A63" t="str">
            <v>451 Сосиски «Баварские» Фикс.вес 0,35 П/а ТМ «Стародворье»  Поком</v>
          </cell>
          <cell r="D63">
            <v>6</v>
          </cell>
        </row>
        <row r="64">
          <cell r="A64" t="str">
            <v>383 Колбаса Сочинка по-европейски с сочной грудиной ТМ Стародворье в оболочке фиброуз в ва  Поком</v>
          </cell>
          <cell r="D64">
            <v>1.65</v>
          </cell>
        </row>
        <row r="65">
          <cell r="A65" t="str">
            <v>263  Шпикачки Стародворские, ВЕС.  ПОКОМ</v>
          </cell>
          <cell r="D65">
            <v>1.3740000000000001</v>
          </cell>
        </row>
      </sheetData>
      <sheetData sheetId="7">
        <row r="1">
          <cell r="A1" t="str">
            <v>Менеджер</v>
          </cell>
          <cell r="D1" t="str">
            <v>Итого</v>
          </cell>
        </row>
        <row r="2">
          <cell r="A2" t="str">
            <v>Номенклатура</v>
          </cell>
          <cell r="D2" t="str">
            <v>кол-во</v>
          </cell>
        </row>
        <row r="3">
          <cell r="D3" t="str">
            <v>Количество</v>
          </cell>
        </row>
        <row r="4">
          <cell r="A4" t="str">
            <v>Глёза Дмитрий Анатальевич</v>
          </cell>
          <cell r="D4">
            <v>2725.6219999999998</v>
          </cell>
        </row>
        <row r="5">
          <cell r="A5" t="str">
            <v>219  Колбаса Докторская Особая ТМ Особый рецепт, ВЕС  ПОКОМ</v>
          </cell>
          <cell r="D5">
            <v>468.63299999999998</v>
          </cell>
        </row>
        <row r="6">
          <cell r="A6" t="str">
            <v>230  Колбаса Молочная Особая ТМ Особый рецепт, п/а, ВЕС. ПОКОМ</v>
          </cell>
          <cell r="D6">
            <v>436.18700000000001</v>
          </cell>
        </row>
        <row r="7">
          <cell r="A7" t="str">
            <v>235  Колбаса Особая ТМ Особый рецепт, ВЕС, ТМ Стародворье ПОКОМ</v>
          </cell>
          <cell r="D7">
            <v>302.96800000000002</v>
          </cell>
        </row>
        <row r="8">
          <cell r="A8" t="str">
            <v>201  Ветчина Нежная ТМ Особый рецепт, (2,5кг), ПОКОМ</v>
          </cell>
          <cell r="D8">
            <v>299.73399999999998</v>
          </cell>
        </row>
        <row r="9">
          <cell r="A9" t="str">
            <v>265  Колбаса Балыкбургская, ВЕС, ТМ Баварушка  ПОКОМ</v>
          </cell>
          <cell r="D9">
            <v>101.64100000000001</v>
          </cell>
        </row>
        <row r="10">
          <cell r="A10" t="str">
            <v>266  Колбаса Филейбургская с сочным окороком, ВЕС, ТМ Баварушка  ПОКОМ</v>
          </cell>
          <cell r="D10">
            <v>73.424999999999997</v>
          </cell>
        </row>
        <row r="11">
          <cell r="A11" t="str">
            <v>317 Колбаса Сервелат Рижский ТМ Зареченские ТС Зареченские  фиброуз в вакуумной у  ПОКОМ</v>
          </cell>
          <cell r="D11">
            <v>72.819000000000003</v>
          </cell>
        </row>
        <row r="12">
          <cell r="A12" t="str">
            <v>316 Колбаса варенокоиз мяса птицы Сервелат Пражский ТМ Зареченские ТС Зареченские  ПОКОМ</v>
          </cell>
          <cell r="D12">
            <v>68.911000000000001</v>
          </cell>
        </row>
        <row r="13">
          <cell r="A13" t="str">
            <v>322 Сосиски Сочинки с сыром ТМ Стародворье в оболочке  ПОКОМ</v>
          </cell>
          <cell r="D13">
            <v>66.364999999999995</v>
          </cell>
        </row>
        <row r="14">
          <cell r="A14" t="str">
            <v>255  Сосиски Молочные для завтрака ТМ Особый рецепт, п/а МГС, ВЕС, ТМ Стародворье  ПОКОМ</v>
          </cell>
          <cell r="D14">
            <v>63.746000000000002</v>
          </cell>
        </row>
        <row r="15">
          <cell r="A15" t="str">
            <v>248  Сардельки Сочные ТМ Особый рецепт,   ПОКОМ</v>
          </cell>
          <cell r="D15">
            <v>58.473999999999997</v>
          </cell>
        </row>
        <row r="16">
          <cell r="A16" t="str">
            <v>297  Колбаса Мясорубская с рубленой грудинкой ВЕС ТМ Стародворье  ПОКОМ</v>
          </cell>
          <cell r="D16">
            <v>50.896000000000001</v>
          </cell>
        </row>
        <row r="17">
          <cell r="A17" t="str">
            <v>200  Ветчина Дугушка ТМ Стародворье, вектор в/у    ПОКОМ</v>
          </cell>
          <cell r="D17">
            <v>37.786000000000001</v>
          </cell>
        </row>
        <row r="18">
          <cell r="A18" t="str">
            <v>236  Колбаса Рубленая ЗАПЕЧ. Дугушка ТМ Стародворье, вектор, в/к    ПОКОМ</v>
          </cell>
          <cell r="D18">
            <v>37.78</v>
          </cell>
        </row>
        <row r="19">
          <cell r="A19" t="str">
            <v>217  Колбаса Докторская Дугушка, ВЕС, НЕ ГОСТ, ТМ Стародворье ПОКОМ</v>
          </cell>
          <cell r="D19">
            <v>37.770000000000003</v>
          </cell>
        </row>
        <row r="20">
          <cell r="A20" t="str">
            <v>243  Колбаса Сервелат Зернистый, ВЕС.  ПОКОМ</v>
          </cell>
          <cell r="D20">
            <v>35.076000000000001</v>
          </cell>
        </row>
        <row r="21">
          <cell r="A21" t="str">
            <v>318 Сосиски Датские ТМ Зареченские колбасы ТС Зареченские п полиамид в модифициров  ПОКОМ</v>
          </cell>
          <cell r="D21">
            <v>33.99</v>
          </cell>
        </row>
        <row r="22">
          <cell r="A22" t="str">
            <v>229  Колбаса Молочная Дугушка, в/у, ВЕС, ТМ Стародворье   ПОКОМ</v>
          </cell>
          <cell r="D22">
            <v>33.42</v>
          </cell>
        </row>
        <row r="23">
          <cell r="A23" t="str">
            <v>242  Колбаса Сервелат ЗАПЕЧ.Дугушка ТМ Стародворье, вектор, в/к     ПОКОМ</v>
          </cell>
          <cell r="D23">
            <v>33.398000000000003</v>
          </cell>
        </row>
        <row r="24">
          <cell r="A24" t="str">
            <v>017  Сосиски Вязанка Сливочные, Вязанка амицел ВЕС.ПОКОМ</v>
          </cell>
          <cell r="D24">
            <v>30.21</v>
          </cell>
        </row>
        <row r="25">
          <cell r="A25" t="str">
            <v>016  Сосиски Вязанка Молочные, Вязанка вискофан  ВЕС.ПОКОМ</v>
          </cell>
          <cell r="D25">
            <v>28.308</v>
          </cell>
        </row>
        <row r="26">
          <cell r="A26" t="str">
            <v>320  Сосиски Сочинки с сочным окороком 0,4 кг ТМ Стародворье  ПОКОМ</v>
          </cell>
          <cell r="D26">
            <v>60</v>
          </cell>
        </row>
        <row r="27">
          <cell r="A27" t="str">
            <v>352  Сардельки Сочинки с сыром 0,4 кг ТМ Стародворье   ПОКОМ</v>
          </cell>
          <cell r="D27">
            <v>45</v>
          </cell>
        </row>
        <row r="28">
          <cell r="A28" t="str">
            <v>309  Сосиски Сочинки с сыром 0,4 кг ТМ Стародворье  ПОКОМ</v>
          </cell>
          <cell r="D28">
            <v>42</v>
          </cell>
        </row>
        <row r="29">
          <cell r="A29" t="str">
            <v>225  Колбаса Дугушка со шпиком, ВЕС, ТМ Стародворье   ПОКОМ</v>
          </cell>
          <cell r="D29">
            <v>13.295999999999999</v>
          </cell>
        </row>
        <row r="30">
          <cell r="A30" t="str">
            <v>369 Колбаса Сливушка ТМ Вязанка в оболочке полиамид вес.  ПОКОМ</v>
          </cell>
          <cell r="D30">
            <v>12.956</v>
          </cell>
        </row>
        <row r="31">
          <cell r="A31" t="str">
            <v>У_263  Шпикачки Стародворские, ВЕС.  ПОКОМ</v>
          </cell>
          <cell r="D31">
            <v>11.683999999999999</v>
          </cell>
        </row>
        <row r="32">
          <cell r="A32" t="str">
            <v>381  Сардельки Сочинки 0,4кг ТМ Стародворье  ПОКОМ</v>
          </cell>
          <cell r="D32">
            <v>25</v>
          </cell>
        </row>
        <row r="33">
          <cell r="A33" t="str">
            <v>018  Сосиски Рубленые, Вязанка вискофан  ВЕС.ПОКОМ</v>
          </cell>
          <cell r="D33">
            <v>9.548</v>
          </cell>
        </row>
        <row r="34">
          <cell r="A34" t="str">
            <v>247  Сардельки Нежные, ВЕС.  ПОКОМ</v>
          </cell>
          <cell r="D34">
            <v>9.5380000000000003</v>
          </cell>
        </row>
        <row r="35">
          <cell r="A35" t="str">
            <v>371  Сосиски Сочинки Молочные 0,4 кг ТМ Стародворье  ПОКОМ</v>
          </cell>
          <cell r="D35">
            <v>22</v>
          </cell>
        </row>
        <row r="36">
          <cell r="A36" t="str">
            <v>267  Колбаса Салями Филейбургская зернистая, оболочка фиброуз, ВЕС, ТМ Баварушка  ПОКОМ</v>
          </cell>
          <cell r="D36">
            <v>8.6760000000000002</v>
          </cell>
        </row>
        <row r="37">
          <cell r="A37" t="str">
            <v>313 Колбаса вареная Молокуша ТМ Вязанка в оболочке полиамид. ВЕС  ПОКОМ</v>
          </cell>
          <cell r="D37">
            <v>8.1920000000000002</v>
          </cell>
        </row>
        <row r="38">
          <cell r="A38" t="str">
            <v>257  Сосиски Молочные оригинальные ТМ Особый рецепт, ВЕС.   ПОКОМ</v>
          </cell>
          <cell r="D38">
            <v>7.95</v>
          </cell>
        </row>
        <row r="39">
          <cell r="A39" t="str">
            <v>271  Колбаса Сервелат Левантский ТМ Особый Рецепт, ВЕС. ПОКОМ</v>
          </cell>
          <cell r="D39">
            <v>7.859</v>
          </cell>
        </row>
        <row r="40">
          <cell r="A40" t="str">
            <v>384  Колбаса Сочинка по-фински с сочным окороком ТМ Стародворье в оболочке фиброуз в ва  Поком</v>
          </cell>
          <cell r="D40">
            <v>7.3819999999999997</v>
          </cell>
        </row>
        <row r="41">
          <cell r="A41" t="str">
            <v>244  Колбаса Сервелат Кремлевский, ВЕС. ПОКОМ</v>
          </cell>
          <cell r="D41">
            <v>6.47</v>
          </cell>
        </row>
        <row r="42">
          <cell r="A42" t="str">
            <v>314 Колбаса вареная Филейская ТМ Вязанка ТС Классическая в оболочке полиамид.  ПОКОМ</v>
          </cell>
          <cell r="D42">
            <v>5.5919999999999996</v>
          </cell>
        </row>
        <row r="43">
          <cell r="A43" t="str">
            <v>370 Ветчина Сливушка с индейкой ТМ Вязанка в оболочке полиамид.</v>
          </cell>
          <cell r="D43">
            <v>5.5</v>
          </cell>
        </row>
        <row r="44">
          <cell r="A44" t="str">
            <v>259  Сосиски Сливочные Дугушка, ВЕС.   ПОКОМ</v>
          </cell>
          <cell r="D44">
            <v>4.6399999999999997</v>
          </cell>
        </row>
        <row r="45">
          <cell r="A45" t="str">
            <v>383 Колбаса Сочинка по-европейски с сочной грудиной ТМ Стародворье в оболочке фиброуз в ва  Поком</v>
          </cell>
          <cell r="D45">
            <v>3.2879999999999998</v>
          </cell>
        </row>
        <row r="46">
          <cell r="A46" t="str">
            <v>380 Колбаски Балыкбургские с сыром ТМ Баварушка вес  Поком</v>
          </cell>
          <cell r="D46">
            <v>2.972</v>
          </cell>
        </row>
        <row r="47">
          <cell r="A47" t="str">
            <v>312  Ветчина Филейская ТМ Вязанка ТС Столичная ВЕС  ПОКОМ</v>
          </cell>
          <cell r="D47">
            <v>2.7160000000000002</v>
          </cell>
        </row>
        <row r="48">
          <cell r="A48" t="str">
            <v>103  Сосиски Классические, 0.42кг,ядрена копотьПОКОМ</v>
          </cell>
          <cell r="D48">
            <v>6</v>
          </cell>
        </row>
        <row r="49">
          <cell r="A49" t="str">
            <v>302  Сосиски Сочинки по-баварски,  0.4кг, ТМ Стародворье  ПОКОМ</v>
          </cell>
          <cell r="D49">
            <v>6</v>
          </cell>
        </row>
        <row r="50">
          <cell r="A50" t="str">
            <v>372  Сосиски Сочинки Сливочные 0,4 кг ТМ Стародворье  ПОКОМ</v>
          </cell>
          <cell r="D50">
            <v>6</v>
          </cell>
        </row>
        <row r="51">
          <cell r="A51" t="str">
            <v>118  Колбаса Сервелат Филейбургский с филе сочного окорока, в/у 0,35 кг срез, БАВАРУШКА ПОКОМ</v>
          </cell>
          <cell r="D51">
            <v>5</v>
          </cell>
        </row>
        <row r="52">
          <cell r="A52" t="str">
            <v>005  Колбаса Докторская ГОСТ, Вязанка вектор,ВЕС. ПОКОМ</v>
          </cell>
          <cell r="D52">
            <v>1.478</v>
          </cell>
        </row>
        <row r="53">
          <cell r="A53" t="str">
            <v>363 Сардельки Филейские Вязанка ТМ Вязанка в обол NDX  ПОКОМ</v>
          </cell>
          <cell r="D53">
            <v>1.3480000000000001</v>
          </cell>
        </row>
        <row r="54">
          <cell r="A54" t="str">
            <v>117  Колбаса Сервелат Филейбургский с ароматными пряностями, в/у 0,35 кг срез, БАВАРУШКА ПОКОМ</v>
          </cell>
          <cell r="D54">
            <v>3</v>
          </cell>
        </row>
        <row r="55">
          <cell r="A55" t="str">
            <v>323 Колбаса варенокопченая Балыкбургская рубленая ТМ Баварушка срез 0,35 кг   ПОКОМ</v>
          </cell>
          <cell r="D55">
            <v>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500"/>
  <sheetViews>
    <sheetView tabSelected="1" zoomScale="85" workbookViewId="0">
      <pane ySplit="5" topLeftCell="A48" activePane="bottomLeft" state="frozen"/>
      <selection pane="bottomLeft" activeCell="AD70" sqref="AD70"/>
    </sheetView>
  </sheetViews>
  <sheetFormatPr defaultRowHeight="15" x14ac:dyDescent="0.25"/>
  <cols>
    <col min="1" max="1" width="60" customWidth="1"/>
    <col min="2" max="2" width="3.42578125" customWidth="1"/>
    <col min="3" max="6" width="6.85546875" customWidth="1"/>
    <col min="7" max="7" width="4.5703125" style="8" customWidth="1"/>
    <col min="8" max="8" width="4.5703125" customWidth="1"/>
    <col min="9" max="9" width="0.7109375" customWidth="1"/>
    <col min="10" max="20" width="7" customWidth="1"/>
    <col min="21" max="21" width="13.85546875" customWidth="1"/>
    <col min="22" max="24" width="5.85546875" customWidth="1"/>
    <col min="25" max="29" width="6.42578125" customWidth="1"/>
    <col min="30" max="30" width="15.42578125" customWidth="1"/>
    <col min="31" max="31" width="8" customWidth="1"/>
    <col min="32" max="32" width="3.5703125" customWidth="1"/>
    <col min="33" max="39" width="6.42578125" hidden="1" customWidth="1"/>
    <col min="40" max="52" width="8" customWidth="1"/>
  </cols>
  <sheetData>
    <row r="1" spans="1:52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 t="s">
        <v>37</v>
      </c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13</v>
      </c>
      <c r="Q3" s="2" t="s">
        <v>14</v>
      </c>
      <c r="R3" s="2" t="s">
        <v>119</v>
      </c>
      <c r="S3" s="3" t="s">
        <v>123</v>
      </c>
      <c r="T3" s="9" t="s">
        <v>15</v>
      </c>
      <c r="U3" s="9" t="s">
        <v>16</v>
      </c>
      <c r="V3" s="2" t="s">
        <v>121</v>
      </c>
      <c r="W3" s="2" t="s">
        <v>17</v>
      </c>
      <c r="X3" s="2" t="s">
        <v>18</v>
      </c>
      <c r="Y3" s="2" t="s">
        <v>19</v>
      </c>
      <c r="Z3" s="2" t="s">
        <v>19</v>
      </c>
      <c r="AA3" s="2" t="s">
        <v>19</v>
      </c>
      <c r="AB3" s="2" t="s">
        <v>19</v>
      </c>
      <c r="AC3" s="2" t="s">
        <v>19</v>
      </c>
      <c r="AD3" s="2" t="s">
        <v>20</v>
      </c>
      <c r="AE3" s="2" t="s">
        <v>21</v>
      </c>
      <c r="AF3" s="1"/>
      <c r="AG3" s="1" t="s">
        <v>111</v>
      </c>
      <c r="AH3" s="1" t="s">
        <v>112</v>
      </c>
      <c r="AI3" s="1" t="s">
        <v>113</v>
      </c>
      <c r="AJ3" s="1" t="s">
        <v>114</v>
      </c>
      <c r="AK3" s="1" t="s">
        <v>115</v>
      </c>
      <c r="AL3" s="1" t="s">
        <v>116</v>
      </c>
      <c r="AM3" s="1" t="s">
        <v>117</v>
      </c>
      <c r="AN3" s="1" t="s">
        <v>118</v>
      </c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</row>
    <row r="4" spans="1:52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22</v>
      </c>
      <c r="O4" s="1" t="s">
        <v>23</v>
      </c>
      <c r="P4" s="1" t="s">
        <v>24</v>
      </c>
      <c r="Q4" s="1" t="s">
        <v>25</v>
      </c>
      <c r="R4" s="1"/>
      <c r="S4" s="1" t="s">
        <v>122</v>
      </c>
      <c r="T4" s="1"/>
      <c r="U4" s="1"/>
      <c r="V4" s="1"/>
      <c r="W4" s="1"/>
      <c r="X4" s="1"/>
      <c r="Y4" s="1" t="s">
        <v>26</v>
      </c>
      <c r="Z4" s="1" t="s">
        <v>27</v>
      </c>
      <c r="AA4" s="1" t="s">
        <v>28</v>
      </c>
      <c r="AB4" s="1" t="s">
        <v>29</v>
      </c>
      <c r="AC4" s="1" t="s">
        <v>30</v>
      </c>
      <c r="AD4" s="1"/>
      <c r="AE4" s="1"/>
      <c r="AF4" s="1"/>
      <c r="AG4" s="1"/>
      <c r="AH4" s="1"/>
      <c r="AI4" s="1"/>
      <c r="AJ4" s="1"/>
      <c r="AK4" s="1"/>
      <c r="AL4" s="1"/>
      <c r="AM4" s="1"/>
      <c r="AN4" s="1" t="s">
        <v>120</v>
      </c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</row>
    <row r="5" spans="1:52" x14ac:dyDescent="0.25">
      <c r="A5" s="1"/>
      <c r="B5" s="1"/>
      <c r="C5" s="1"/>
      <c r="D5" s="1"/>
      <c r="E5" s="4">
        <f>SUM(E6:E500)</f>
        <v>75094.139999999956</v>
      </c>
      <c r="F5" s="4">
        <f>SUM(F6:F500)</f>
        <v>24128.486000000008</v>
      </c>
      <c r="G5" s="6"/>
      <c r="H5" s="1"/>
      <c r="I5" s="1"/>
      <c r="J5" s="4">
        <f t="shared" ref="J5:T5" si="0">SUM(J6:J500)</f>
        <v>75233.292000000001</v>
      </c>
      <c r="K5" s="4">
        <f t="shared" si="0"/>
        <v>-139.15199999999803</v>
      </c>
      <c r="L5" s="4">
        <f t="shared" si="0"/>
        <v>27657.827999999998</v>
      </c>
      <c r="M5" s="4">
        <f t="shared" si="0"/>
        <v>47436.312000000005</v>
      </c>
      <c r="N5" s="4">
        <f t="shared" si="0"/>
        <v>9132.7187666666669</v>
      </c>
      <c r="O5" s="4">
        <f t="shared" si="0"/>
        <v>7813.179113333329</v>
      </c>
      <c r="P5" s="4">
        <f t="shared" si="0"/>
        <v>9810</v>
      </c>
      <c r="Q5" s="4">
        <f t="shared" si="0"/>
        <v>5531.5655999999999</v>
      </c>
      <c r="R5" s="4">
        <f t="shared" si="0"/>
        <v>3455.4393999999998</v>
      </c>
      <c r="S5" s="4">
        <f t="shared" si="0"/>
        <v>5464.6147000000055</v>
      </c>
      <c r="T5" s="4">
        <f t="shared" si="0"/>
        <v>0</v>
      </c>
      <c r="U5" s="1"/>
      <c r="V5" s="1"/>
      <c r="W5" s="1"/>
      <c r="X5" s="1"/>
      <c r="Y5" s="4">
        <f>SUM(Y6:Y500)</f>
        <v>5627.6319999999987</v>
      </c>
      <c r="Z5" s="4">
        <f>SUM(Z6:Z500)</f>
        <v>4939.6718000000001</v>
      </c>
      <c r="AA5" s="4">
        <f>SUM(AA6:AA500)</f>
        <v>4792.5843999999997</v>
      </c>
      <c r="AB5" s="4">
        <f>SUM(AB6:AB500)</f>
        <v>4836.3451999999979</v>
      </c>
      <c r="AC5" s="4">
        <f>SUM(AC6:AC500)</f>
        <v>4092.5914000000012</v>
      </c>
      <c r="AD5" s="1"/>
      <c r="AE5" s="4">
        <f>SUM(AE6:AE500)</f>
        <v>4861.6697000000058</v>
      </c>
      <c r="AF5" s="1"/>
      <c r="AG5" s="4">
        <f t="shared" ref="AG5:AN5" si="1">SUM(AG6:AG500)</f>
        <v>27289.099000000002</v>
      </c>
      <c r="AH5" s="4">
        <f t="shared" si="1"/>
        <v>10942.626000000006</v>
      </c>
      <c r="AI5" s="4">
        <f t="shared" si="1"/>
        <v>9950.6639999999989</v>
      </c>
      <c r="AJ5" s="4">
        <f t="shared" si="1"/>
        <v>7567.6399999999994</v>
      </c>
      <c r="AK5" s="4">
        <f t="shared" si="1"/>
        <v>7121.0480000000007</v>
      </c>
      <c r="AL5" s="4">
        <f t="shared" si="1"/>
        <v>3523.7729999999992</v>
      </c>
      <c r="AM5" s="4">
        <f t="shared" si="1"/>
        <v>2713.9380000000001</v>
      </c>
      <c r="AN5" s="4">
        <f t="shared" si="1"/>
        <v>69108.787999999986</v>
      </c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</row>
    <row r="6" spans="1:52" x14ac:dyDescent="0.25">
      <c r="A6" s="1" t="s">
        <v>31</v>
      </c>
      <c r="B6" s="1" t="s">
        <v>32</v>
      </c>
      <c r="C6" s="1">
        <v>2.3980000000000001</v>
      </c>
      <c r="D6" s="1">
        <v>114.273</v>
      </c>
      <c r="E6" s="1">
        <v>76.242000000000004</v>
      </c>
      <c r="F6" s="1">
        <v>37.555999999999997</v>
      </c>
      <c r="G6" s="6">
        <v>1</v>
      </c>
      <c r="H6" s="1">
        <v>50</v>
      </c>
      <c r="I6" s="1"/>
      <c r="J6" s="1">
        <v>66.150000000000006</v>
      </c>
      <c r="K6" s="1">
        <f t="shared" ref="K6:K37" si="2">E6-J6</f>
        <v>10.091999999999999</v>
      </c>
      <c r="L6" s="1">
        <f>E6-M6</f>
        <v>76.242000000000004</v>
      </c>
      <c r="M6" s="1"/>
      <c r="N6" s="1">
        <v>42.259199999999979</v>
      </c>
      <c r="O6" s="1">
        <v>0</v>
      </c>
      <c r="P6" s="1"/>
      <c r="Q6" s="1">
        <f>L6/5</f>
        <v>15.2484</v>
      </c>
      <c r="R6" s="13">
        <f>AN6/20</f>
        <v>8.9565500000000018</v>
      </c>
      <c r="S6" s="5">
        <f>15*R6-P6-O6-N6-F6</f>
        <v>54.53305000000006</v>
      </c>
      <c r="T6" s="5"/>
      <c r="U6" s="1"/>
      <c r="V6" s="1">
        <f>(F6+N6+O6+P6+S6)/R6</f>
        <v>15.000000000000002</v>
      </c>
      <c r="W6" s="1">
        <f t="shared" ref="W6:W37" si="3">(F6+N6+O6+P6+S6)/Q6</f>
        <v>8.8106457070905826</v>
      </c>
      <c r="X6" s="1">
        <f t="shared" ref="X6:X37" si="4">(F6+N6+O6+P6)/Q6</f>
        <v>5.234332782455863</v>
      </c>
      <c r="Y6" s="1">
        <v>8.0325999999999986</v>
      </c>
      <c r="Z6" s="1">
        <v>12.1538</v>
      </c>
      <c r="AA6" s="1">
        <v>12.2418</v>
      </c>
      <c r="AB6" s="1">
        <v>10.4762</v>
      </c>
      <c r="AC6" s="1">
        <v>5.2229999999999999</v>
      </c>
      <c r="AD6" s="1"/>
      <c r="AE6" s="1">
        <f t="shared" ref="AE6:AE37" si="5">S6*G6</f>
        <v>54.53305000000006</v>
      </c>
      <c r="AF6" s="1"/>
      <c r="AG6" s="1">
        <f>VLOOKUP(A6,[1]Дробаха!$A:$E,4,0)</f>
        <v>90.613</v>
      </c>
      <c r="AH6" s="1">
        <f>VLOOKUP(A6,[1]Андриец!$A:$E,4,0)</f>
        <v>49.393000000000001</v>
      </c>
      <c r="AI6" s="1">
        <f>VLOOKUP(A6,[1]Сидун!$A:$E,4,0)</f>
        <v>11.68</v>
      </c>
      <c r="AJ6" s="1">
        <f>VLOOKUP(A6,[1]Дукова!$A:$E,4,0)</f>
        <v>21.614999999999998</v>
      </c>
      <c r="AK6" s="1"/>
      <c r="AL6" s="1">
        <f>VLOOKUP(A6,[1]Миняйло!$A:$E,4,0)</f>
        <v>4.3520000000000003</v>
      </c>
      <c r="AM6" s="1">
        <f>VLOOKUP(A6,[1]Глёза!$A:$E,4,0)</f>
        <v>1.478</v>
      </c>
      <c r="AN6" s="1">
        <f>SUM(AG6:AM6)</f>
        <v>179.13100000000003</v>
      </c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</row>
    <row r="7" spans="1:52" x14ac:dyDescent="0.25">
      <c r="A7" s="1" t="s">
        <v>33</v>
      </c>
      <c r="B7" s="1" t="s">
        <v>32</v>
      </c>
      <c r="C7" s="1">
        <v>342.84800000000001</v>
      </c>
      <c r="D7" s="1">
        <v>1041.961</v>
      </c>
      <c r="E7" s="1">
        <v>680.90099999999995</v>
      </c>
      <c r="F7" s="1">
        <v>628.32799999999997</v>
      </c>
      <c r="G7" s="6">
        <v>1</v>
      </c>
      <c r="H7" s="1">
        <v>45</v>
      </c>
      <c r="I7" s="1"/>
      <c r="J7" s="1">
        <v>597.74599999999998</v>
      </c>
      <c r="K7" s="1">
        <f t="shared" si="2"/>
        <v>83.154999999999973</v>
      </c>
      <c r="L7" s="1">
        <f t="shared" ref="L7:L70" si="6">E7-M7</f>
        <v>488.15499999999997</v>
      </c>
      <c r="M7" s="1">
        <v>192.74600000000001</v>
      </c>
      <c r="N7" s="1">
        <v>0</v>
      </c>
      <c r="O7" s="1">
        <v>96.918999999999869</v>
      </c>
      <c r="P7" s="1">
        <v>100</v>
      </c>
      <c r="Q7" s="1">
        <f t="shared" ref="Q7:Q70" si="7">L7/5</f>
        <v>97.631</v>
      </c>
      <c r="R7" s="13">
        <f t="shared" ref="R7:R70" si="8">AN7/20</f>
        <v>62.919349999999994</v>
      </c>
      <c r="S7" s="5">
        <f t="shared" ref="S7:S68" si="9">14*R7-P7-O7-N7-F7</f>
        <v>55.623900000000049</v>
      </c>
      <c r="T7" s="5"/>
      <c r="U7" s="1"/>
      <c r="V7" s="1">
        <f t="shared" ref="V7:V70" si="10">(F7+N7+O7+P7+S7)/R7</f>
        <v>14</v>
      </c>
      <c r="W7" s="1">
        <f t="shared" si="3"/>
        <v>9.0224508608945921</v>
      </c>
      <c r="X7" s="1">
        <f t="shared" si="4"/>
        <v>8.4527148139422916</v>
      </c>
      <c r="Y7" s="1">
        <v>91.748999999999995</v>
      </c>
      <c r="Z7" s="1">
        <v>64.299400000000006</v>
      </c>
      <c r="AA7" s="1">
        <v>103.13160000000001</v>
      </c>
      <c r="AB7" s="1">
        <v>97.336199999999991</v>
      </c>
      <c r="AC7" s="1">
        <v>77.465599999999995</v>
      </c>
      <c r="AD7" s="1"/>
      <c r="AE7" s="1">
        <f t="shared" si="5"/>
        <v>55.623900000000049</v>
      </c>
      <c r="AF7" s="1"/>
      <c r="AG7" s="1">
        <f>VLOOKUP(A7,[1]Дробаха!$A:$E,4,0)</f>
        <v>603.11699999999996</v>
      </c>
      <c r="AH7" s="1">
        <f>VLOOKUP(A7,[1]Андриец!$A:$E,4,0)</f>
        <v>171.15600000000001</v>
      </c>
      <c r="AI7" s="1">
        <f>VLOOKUP(A7,[1]Сидун!$A:$E,4,0)</f>
        <v>120.151</v>
      </c>
      <c r="AJ7" s="1">
        <f>VLOOKUP(A7,[1]Дукова!$A:$E,4,0)</f>
        <v>72.468000000000004</v>
      </c>
      <c r="AK7" s="1">
        <f>VLOOKUP(A7,[1]Новохацкий!$A:$E,4,0)</f>
        <v>211.708</v>
      </c>
      <c r="AL7" s="1">
        <f>VLOOKUP(A7,[1]Миняйло!$A:$E,4,0)</f>
        <v>51.478999999999999</v>
      </c>
      <c r="AM7" s="1">
        <f>VLOOKUP(A7,[1]Глёза!$A:$E,4,0)</f>
        <v>28.308</v>
      </c>
      <c r="AN7" s="1">
        <f t="shared" ref="AN7:AN70" si="11">SUM(AG7:AM7)</f>
        <v>1258.3869999999999</v>
      </c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</row>
    <row r="8" spans="1:52" x14ac:dyDescent="0.25">
      <c r="A8" s="1" t="s">
        <v>34</v>
      </c>
      <c r="B8" s="1" t="s">
        <v>32</v>
      </c>
      <c r="C8" s="1">
        <v>117.6</v>
      </c>
      <c r="D8" s="1">
        <v>2236.3589999999999</v>
      </c>
      <c r="E8" s="1">
        <v>1572.462</v>
      </c>
      <c r="F8" s="1">
        <v>691.625</v>
      </c>
      <c r="G8" s="6">
        <v>1</v>
      </c>
      <c r="H8" s="1">
        <v>45</v>
      </c>
      <c r="I8" s="1"/>
      <c r="J8" s="1">
        <v>1522.145</v>
      </c>
      <c r="K8" s="1">
        <f t="shared" si="2"/>
        <v>50.317000000000007</v>
      </c>
      <c r="L8" s="1">
        <f t="shared" si="6"/>
        <v>559.01699999999994</v>
      </c>
      <c r="M8" s="1">
        <v>1013.4450000000001</v>
      </c>
      <c r="N8" s="1">
        <v>151.0316</v>
      </c>
      <c r="O8" s="1">
        <v>61.100199999999973</v>
      </c>
      <c r="P8" s="1"/>
      <c r="Q8" s="1">
        <f t="shared" si="7"/>
        <v>111.80339999999998</v>
      </c>
      <c r="R8" s="13">
        <f t="shared" si="8"/>
        <v>82.527650000000008</v>
      </c>
      <c r="S8" s="5">
        <f t="shared" si="9"/>
        <v>251.63030000000003</v>
      </c>
      <c r="T8" s="5"/>
      <c r="U8" s="1"/>
      <c r="V8" s="1">
        <f t="shared" si="10"/>
        <v>13.999999999999998</v>
      </c>
      <c r="W8" s="1">
        <f t="shared" si="3"/>
        <v>10.33409627971958</v>
      </c>
      <c r="X8" s="1">
        <f t="shared" si="4"/>
        <v>8.083446478371858</v>
      </c>
      <c r="Y8" s="1">
        <v>104.1114</v>
      </c>
      <c r="Z8" s="1">
        <v>114.5184</v>
      </c>
      <c r="AA8" s="1">
        <v>123.65940000000001</v>
      </c>
      <c r="AB8" s="1">
        <v>114.89319999999999</v>
      </c>
      <c r="AC8" s="1">
        <v>88.018200000000007</v>
      </c>
      <c r="AD8" s="1"/>
      <c r="AE8" s="1">
        <f t="shared" si="5"/>
        <v>251.63030000000003</v>
      </c>
      <c r="AF8" s="1"/>
      <c r="AG8" s="1">
        <f>VLOOKUP(A8,[1]Дробаха!$A:$E,4,0)</f>
        <v>846.67</v>
      </c>
      <c r="AH8" s="1">
        <f>VLOOKUP(A8,[1]Андриец!$A:$E,4,0)</f>
        <v>247.10499999999999</v>
      </c>
      <c r="AI8" s="1">
        <f>VLOOKUP(A8,[1]Сидун!$A:$E,4,0)</f>
        <v>133.62200000000001</v>
      </c>
      <c r="AJ8" s="1">
        <f>VLOOKUP(A8,[1]Дукова!$A:$E,4,0)</f>
        <v>72.534000000000006</v>
      </c>
      <c r="AK8" s="1">
        <f>VLOOKUP(A8,[1]Новохацкий!$A:$E,4,0)</f>
        <v>245.82</v>
      </c>
      <c r="AL8" s="1">
        <f>VLOOKUP(A8,[1]Миняйло!$A:$E,4,0)</f>
        <v>74.591999999999999</v>
      </c>
      <c r="AM8" s="1">
        <f>VLOOKUP(A8,[1]Глёза!$A:$E,4,0)</f>
        <v>30.21</v>
      </c>
      <c r="AN8" s="1">
        <f t="shared" si="11"/>
        <v>1650.5530000000001</v>
      </c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</row>
    <row r="9" spans="1:52" x14ac:dyDescent="0.25">
      <c r="A9" s="1" t="s">
        <v>35</v>
      </c>
      <c r="B9" s="1" t="s">
        <v>32</v>
      </c>
      <c r="C9" s="1">
        <v>29.036000000000001</v>
      </c>
      <c r="D9" s="1">
        <v>523.85699999999997</v>
      </c>
      <c r="E9" s="1">
        <v>263.37</v>
      </c>
      <c r="F9" s="1">
        <v>262.29599999999999</v>
      </c>
      <c r="G9" s="6">
        <v>1</v>
      </c>
      <c r="H9" s="1">
        <v>40</v>
      </c>
      <c r="I9" s="1"/>
      <c r="J9" s="1">
        <v>251.58099999999999</v>
      </c>
      <c r="K9" s="1">
        <f t="shared" si="2"/>
        <v>11.789000000000016</v>
      </c>
      <c r="L9" s="1">
        <f t="shared" si="6"/>
        <v>102.88900000000001</v>
      </c>
      <c r="M9" s="1">
        <v>160.48099999999999</v>
      </c>
      <c r="N9" s="1">
        <v>51.903199999999963</v>
      </c>
      <c r="O9" s="1">
        <v>0</v>
      </c>
      <c r="P9" s="1"/>
      <c r="Q9" s="1">
        <f t="shared" si="7"/>
        <v>20.577800000000003</v>
      </c>
      <c r="R9" s="13">
        <f t="shared" si="8"/>
        <v>19.067650000000004</v>
      </c>
      <c r="S9" s="5"/>
      <c r="T9" s="5"/>
      <c r="U9" s="1"/>
      <c r="V9" s="1">
        <f t="shared" si="10"/>
        <v>16.478129187393304</v>
      </c>
      <c r="W9" s="1">
        <f t="shared" si="3"/>
        <v>15.268843122199648</v>
      </c>
      <c r="X9" s="1">
        <f t="shared" si="4"/>
        <v>15.268843122199648</v>
      </c>
      <c r="Y9" s="1">
        <v>28.853200000000001</v>
      </c>
      <c r="Z9" s="1">
        <v>34.494799999999998</v>
      </c>
      <c r="AA9" s="1">
        <v>38.262799999999999</v>
      </c>
      <c r="AB9" s="1">
        <v>33.622599999999998</v>
      </c>
      <c r="AC9" s="1">
        <v>25.862400000000001</v>
      </c>
      <c r="AD9" s="1"/>
      <c r="AE9" s="1">
        <f t="shared" si="5"/>
        <v>0</v>
      </c>
      <c r="AF9" s="1"/>
      <c r="AG9" s="1">
        <f>VLOOKUP(A9,[1]Дробаха!$A:$E,4,0)</f>
        <v>129.929</v>
      </c>
      <c r="AH9" s="1">
        <f>VLOOKUP(A9,[1]Андриец!$A:$E,4,0)</f>
        <v>88.861000000000004</v>
      </c>
      <c r="AI9" s="1">
        <f>VLOOKUP(A9,[1]Сидун!$A:$E,4,0)</f>
        <v>82.885999999999996</v>
      </c>
      <c r="AJ9" s="1">
        <f>VLOOKUP(A9,[1]Дукова!$A:$E,4,0)</f>
        <v>30.556999999999999</v>
      </c>
      <c r="AK9" s="1">
        <f>VLOOKUP(A9,[1]Новохацкий!$A:$E,4,0)</f>
        <v>17.806000000000001</v>
      </c>
      <c r="AL9" s="1">
        <f>VLOOKUP(A9,[1]Миняйло!$A:$E,4,0)</f>
        <v>21.765999999999998</v>
      </c>
      <c r="AM9" s="1">
        <f>VLOOKUP(A9,[1]Глёза!$A:$E,4,0)</f>
        <v>9.548</v>
      </c>
      <c r="AN9" s="1">
        <f t="shared" si="11"/>
        <v>381.35300000000007</v>
      </c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</row>
    <row r="10" spans="1:52" x14ac:dyDescent="0.25">
      <c r="A10" s="1" t="s">
        <v>36</v>
      </c>
      <c r="B10" s="1" t="s">
        <v>37</v>
      </c>
      <c r="C10" s="1">
        <v>176</v>
      </c>
      <c r="D10" s="1">
        <v>342</v>
      </c>
      <c r="E10" s="1">
        <v>383</v>
      </c>
      <c r="F10" s="1">
        <v>80</v>
      </c>
      <c r="G10" s="6">
        <v>0.45</v>
      </c>
      <c r="H10" s="1">
        <v>45</v>
      </c>
      <c r="I10" s="1"/>
      <c r="J10" s="1">
        <v>386</v>
      </c>
      <c r="K10" s="1">
        <f t="shared" si="2"/>
        <v>-3</v>
      </c>
      <c r="L10" s="1">
        <f t="shared" si="6"/>
        <v>383</v>
      </c>
      <c r="M10" s="1"/>
      <c r="N10" s="1">
        <v>0</v>
      </c>
      <c r="O10" s="1">
        <v>138.80000000000001</v>
      </c>
      <c r="P10" s="1">
        <v>150</v>
      </c>
      <c r="Q10" s="1">
        <f t="shared" si="7"/>
        <v>76.599999999999994</v>
      </c>
      <c r="R10" s="13">
        <f t="shared" si="8"/>
        <v>37.65</v>
      </c>
      <c r="S10" s="5">
        <f t="shared" si="9"/>
        <v>158.30000000000001</v>
      </c>
      <c r="T10" s="5"/>
      <c r="U10" s="1"/>
      <c r="V10" s="1">
        <f t="shared" si="10"/>
        <v>14.000000000000002</v>
      </c>
      <c r="W10" s="1">
        <f t="shared" si="3"/>
        <v>6.8812010443864242</v>
      </c>
      <c r="X10" s="1">
        <f t="shared" si="4"/>
        <v>4.8146214099216715</v>
      </c>
      <c r="Y10" s="1">
        <v>50.4</v>
      </c>
      <c r="Z10" s="1">
        <v>21.4</v>
      </c>
      <c r="AA10" s="1">
        <v>43</v>
      </c>
      <c r="AB10" s="1">
        <v>43</v>
      </c>
      <c r="AC10" s="1">
        <v>33.4</v>
      </c>
      <c r="AD10" s="1"/>
      <c r="AE10" s="1">
        <f t="shared" si="5"/>
        <v>71.235000000000014</v>
      </c>
      <c r="AF10" s="1"/>
      <c r="AG10" s="1">
        <f>VLOOKUP(A10,[1]Дробаха!$A:$E,4,0)</f>
        <v>112</v>
      </c>
      <c r="AH10" s="1">
        <f>VLOOKUP(A10,[1]Андриец!$A:$E,4,0)</f>
        <v>170</v>
      </c>
      <c r="AI10" s="1">
        <f>VLOOKUP(A10,[1]Сидун!$A:$E,4,0)</f>
        <v>97</v>
      </c>
      <c r="AJ10" s="1">
        <f>VLOOKUP(A10,[1]Дукова!$A:$E,4,0)</f>
        <v>45</v>
      </c>
      <c r="AK10" s="1">
        <f>VLOOKUP(A10,[1]Новохацкий!$A:$E,4,0)</f>
        <v>317</v>
      </c>
      <c r="AL10" s="1">
        <f>VLOOKUP(A10,[1]Миняйло!$A:$E,4,0)</f>
        <v>12</v>
      </c>
      <c r="AM10" s="1"/>
      <c r="AN10" s="1">
        <f t="shared" si="11"/>
        <v>753</v>
      </c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</row>
    <row r="11" spans="1:52" x14ac:dyDescent="0.25">
      <c r="A11" s="1" t="s">
        <v>38</v>
      </c>
      <c r="B11" s="1" t="s">
        <v>37</v>
      </c>
      <c r="C11" s="1">
        <v>22</v>
      </c>
      <c r="D11" s="1">
        <v>135</v>
      </c>
      <c r="E11" s="1">
        <v>129</v>
      </c>
      <c r="F11" s="1">
        <v>12</v>
      </c>
      <c r="G11" s="6">
        <v>0.5</v>
      </c>
      <c r="H11" s="1">
        <v>60</v>
      </c>
      <c r="I11" s="1"/>
      <c r="J11" s="1">
        <v>138</v>
      </c>
      <c r="K11" s="1">
        <f t="shared" si="2"/>
        <v>-9</v>
      </c>
      <c r="L11" s="1">
        <f t="shared" si="6"/>
        <v>29</v>
      </c>
      <c r="M11" s="1">
        <v>100</v>
      </c>
      <c r="N11" s="1">
        <v>73.199999999999989</v>
      </c>
      <c r="O11" s="1">
        <v>9.6000000000000227</v>
      </c>
      <c r="P11" s="1"/>
      <c r="Q11" s="1">
        <f t="shared" si="7"/>
        <v>5.8</v>
      </c>
      <c r="R11" s="13">
        <f t="shared" si="8"/>
        <v>6.3</v>
      </c>
      <c r="S11" s="5"/>
      <c r="T11" s="5"/>
      <c r="U11" s="1"/>
      <c r="V11" s="1">
        <f t="shared" si="10"/>
        <v>15.047619047619049</v>
      </c>
      <c r="W11" s="1">
        <f t="shared" si="3"/>
        <v>16.3448275862069</v>
      </c>
      <c r="X11" s="1">
        <f t="shared" si="4"/>
        <v>16.3448275862069</v>
      </c>
      <c r="Y11" s="1">
        <v>9.4</v>
      </c>
      <c r="Z11" s="1">
        <v>11.2</v>
      </c>
      <c r="AA11" s="1">
        <v>6.2</v>
      </c>
      <c r="AB11" s="1">
        <v>5.6</v>
      </c>
      <c r="AC11" s="1">
        <v>7</v>
      </c>
      <c r="AD11" s="1"/>
      <c r="AE11" s="1">
        <f t="shared" si="5"/>
        <v>0</v>
      </c>
      <c r="AF11" s="1"/>
      <c r="AG11" s="1"/>
      <c r="AH11" s="1">
        <f>VLOOKUP(A11,[1]Андриец!$A:$E,4,0)</f>
        <v>51</v>
      </c>
      <c r="AI11" s="1"/>
      <c r="AJ11" s="1">
        <f>VLOOKUP(A11,[1]Дукова!$A:$E,4,0)</f>
        <v>28</v>
      </c>
      <c r="AK11" s="1">
        <f>VLOOKUP(A11,[1]Новохацкий!$A:$E,4,0)</f>
        <v>29</v>
      </c>
      <c r="AL11" s="1">
        <f>VLOOKUP(A11,[1]Миняйло!$A:$E,4,0)</f>
        <v>18</v>
      </c>
      <c r="AM11" s="1"/>
      <c r="AN11" s="1">
        <f t="shared" si="11"/>
        <v>126</v>
      </c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</row>
    <row r="12" spans="1:52" x14ac:dyDescent="0.25">
      <c r="A12" s="1" t="s">
        <v>39</v>
      </c>
      <c r="B12" s="1" t="s">
        <v>37</v>
      </c>
      <c r="C12" s="1"/>
      <c r="D12" s="1">
        <v>225</v>
      </c>
      <c r="E12" s="1">
        <v>73</v>
      </c>
      <c r="F12" s="1">
        <v>151</v>
      </c>
      <c r="G12" s="6">
        <v>0.17</v>
      </c>
      <c r="H12" s="1">
        <v>120</v>
      </c>
      <c r="I12" s="1"/>
      <c r="J12" s="1">
        <v>132</v>
      </c>
      <c r="K12" s="1">
        <f t="shared" si="2"/>
        <v>-59</v>
      </c>
      <c r="L12" s="1">
        <f t="shared" si="6"/>
        <v>73</v>
      </c>
      <c r="M12" s="1"/>
      <c r="N12" s="1"/>
      <c r="O12" s="1">
        <v>0</v>
      </c>
      <c r="P12" s="1"/>
      <c r="Q12" s="1">
        <f t="shared" si="7"/>
        <v>14.6</v>
      </c>
      <c r="R12" s="13">
        <f t="shared" si="8"/>
        <v>5.85</v>
      </c>
      <c r="S12" s="5"/>
      <c r="T12" s="5"/>
      <c r="U12" s="1"/>
      <c r="V12" s="1">
        <f t="shared" si="10"/>
        <v>25.811965811965813</v>
      </c>
      <c r="W12" s="1">
        <f t="shared" si="3"/>
        <v>10.342465753424658</v>
      </c>
      <c r="X12" s="1">
        <f t="shared" si="4"/>
        <v>10.342465753424658</v>
      </c>
      <c r="Y12" s="1">
        <v>1.6</v>
      </c>
      <c r="Z12" s="1">
        <v>0.4</v>
      </c>
      <c r="AA12" s="1">
        <v>11.4</v>
      </c>
      <c r="AB12" s="1">
        <v>11</v>
      </c>
      <c r="AC12" s="1">
        <v>3.6</v>
      </c>
      <c r="AD12" s="1"/>
      <c r="AE12" s="1">
        <f t="shared" si="5"/>
        <v>0</v>
      </c>
      <c r="AF12" s="1"/>
      <c r="AG12" s="1">
        <f>VLOOKUP(A12,[1]Дробаха!$A:$E,4,0)</f>
        <v>60</v>
      </c>
      <c r="AH12" s="1">
        <f>VLOOKUP(A12,[1]Андриец!$A:$E,4,0)</f>
        <v>20</v>
      </c>
      <c r="AI12" s="1">
        <f>VLOOKUP(A12,[1]Сидун!$A:$E,4,0)</f>
        <v>10</v>
      </c>
      <c r="AJ12" s="1">
        <f>VLOOKUP(A12,[1]Дукова!$A:$E,4,0)</f>
        <v>25</v>
      </c>
      <c r="AK12" s="1">
        <f>VLOOKUP(A12,[1]Новохацкий!$A:$E,4,0)</f>
        <v>2</v>
      </c>
      <c r="AL12" s="1"/>
      <c r="AM12" s="1"/>
      <c r="AN12" s="1">
        <f t="shared" si="11"/>
        <v>117</v>
      </c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</row>
    <row r="13" spans="1:52" x14ac:dyDescent="0.25">
      <c r="A13" s="1" t="s">
        <v>40</v>
      </c>
      <c r="B13" s="1" t="s">
        <v>37</v>
      </c>
      <c r="C13" s="1">
        <v>137</v>
      </c>
      <c r="D13" s="1"/>
      <c r="E13" s="1">
        <v>92</v>
      </c>
      <c r="F13" s="1"/>
      <c r="G13" s="6">
        <v>0.42</v>
      </c>
      <c r="H13" s="1">
        <v>35</v>
      </c>
      <c r="I13" s="1"/>
      <c r="J13" s="1">
        <v>130</v>
      </c>
      <c r="K13" s="1">
        <f t="shared" si="2"/>
        <v>-38</v>
      </c>
      <c r="L13" s="1">
        <f t="shared" si="6"/>
        <v>92</v>
      </c>
      <c r="M13" s="1"/>
      <c r="N13" s="1">
        <v>86</v>
      </c>
      <c r="O13" s="1">
        <v>53.199999999999989</v>
      </c>
      <c r="P13" s="1">
        <v>100</v>
      </c>
      <c r="Q13" s="1">
        <f t="shared" si="7"/>
        <v>18.399999999999999</v>
      </c>
      <c r="R13" s="13">
        <f t="shared" si="8"/>
        <v>9.85</v>
      </c>
      <c r="S13" s="5"/>
      <c r="T13" s="5"/>
      <c r="U13" s="1"/>
      <c r="V13" s="1">
        <f t="shared" si="10"/>
        <v>24.284263959390863</v>
      </c>
      <c r="W13" s="1">
        <f t="shared" si="3"/>
        <v>13</v>
      </c>
      <c r="X13" s="1">
        <f t="shared" si="4"/>
        <v>13</v>
      </c>
      <c r="Y13" s="1">
        <v>31.4</v>
      </c>
      <c r="Z13" s="1">
        <v>15</v>
      </c>
      <c r="AA13" s="1">
        <v>7.4</v>
      </c>
      <c r="AB13" s="1">
        <v>9.4</v>
      </c>
      <c r="AC13" s="1">
        <v>17.399999999999999</v>
      </c>
      <c r="AD13" s="1"/>
      <c r="AE13" s="1">
        <f t="shared" si="5"/>
        <v>0</v>
      </c>
      <c r="AF13" s="1"/>
      <c r="AG13" s="1"/>
      <c r="AH13" s="1">
        <f>VLOOKUP(A13,[1]Андриец!$A:$E,4,0)</f>
        <v>66</v>
      </c>
      <c r="AI13" s="1">
        <f>VLOOKUP(A13,[1]Сидун!$A:$E,4,0)</f>
        <v>22</v>
      </c>
      <c r="AJ13" s="1">
        <f>VLOOKUP(A13,[1]Дукова!$A:$E,4,0)</f>
        <v>50</v>
      </c>
      <c r="AK13" s="1">
        <f>VLOOKUP(A13,[1]Новохацкий!$A:$E,4,0)</f>
        <v>30</v>
      </c>
      <c r="AL13" s="1">
        <f>VLOOKUP(A13,[1]Миняйло!$A:$E,4,0)</f>
        <v>23</v>
      </c>
      <c r="AM13" s="1">
        <f>VLOOKUP(A13,[1]Глёза!$A:$E,4,0)</f>
        <v>6</v>
      </c>
      <c r="AN13" s="1">
        <f t="shared" si="11"/>
        <v>197</v>
      </c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</row>
    <row r="14" spans="1:52" x14ac:dyDescent="0.25">
      <c r="A14" s="1" t="s">
        <v>41</v>
      </c>
      <c r="B14" s="1" t="s">
        <v>37</v>
      </c>
      <c r="C14" s="1">
        <v>68</v>
      </c>
      <c r="D14" s="1">
        <v>72</v>
      </c>
      <c r="E14" s="1">
        <v>29</v>
      </c>
      <c r="F14" s="1">
        <v>54</v>
      </c>
      <c r="G14" s="6">
        <v>0.42</v>
      </c>
      <c r="H14" s="1">
        <v>35</v>
      </c>
      <c r="I14" s="1"/>
      <c r="J14" s="1">
        <v>63</v>
      </c>
      <c r="K14" s="1">
        <f t="shared" si="2"/>
        <v>-34</v>
      </c>
      <c r="L14" s="1">
        <f t="shared" si="6"/>
        <v>29</v>
      </c>
      <c r="M14" s="1"/>
      <c r="N14" s="1">
        <v>83.600000000000023</v>
      </c>
      <c r="O14" s="1">
        <v>29.799999999999979</v>
      </c>
      <c r="P14" s="1"/>
      <c r="Q14" s="1">
        <f t="shared" si="7"/>
        <v>5.8</v>
      </c>
      <c r="R14" s="13">
        <f t="shared" si="8"/>
        <v>6.95</v>
      </c>
      <c r="S14" s="5"/>
      <c r="T14" s="5"/>
      <c r="U14" s="1"/>
      <c r="V14" s="1">
        <f t="shared" si="10"/>
        <v>24.086330935251798</v>
      </c>
      <c r="W14" s="1">
        <f t="shared" si="3"/>
        <v>28.862068965517242</v>
      </c>
      <c r="X14" s="1">
        <f t="shared" si="4"/>
        <v>28.862068965517242</v>
      </c>
      <c r="Y14" s="1">
        <v>20.6</v>
      </c>
      <c r="Z14" s="1">
        <v>19.600000000000001</v>
      </c>
      <c r="AA14" s="1">
        <v>8.4</v>
      </c>
      <c r="AB14" s="1">
        <v>9.8000000000000007</v>
      </c>
      <c r="AC14" s="1">
        <v>12.6</v>
      </c>
      <c r="AD14" s="1"/>
      <c r="AE14" s="1">
        <f t="shared" si="5"/>
        <v>0</v>
      </c>
      <c r="AF14" s="1"/>
      <c r="AG14" s="1"/>
      <c r="AH14" s="1">
        <f>VLOOKUP(A14,[1]Андриец!$A:$E,4,0)</f>
        <v>70</v>
      </c>
      <c r="AI14" s="1">
        <f>VLOOKUP(A14,[1]Сидун!$A:$E,4,0)</f>
        <v>19</v>
      </c>
      <c r="AJ14" s="1">
        <f>VLOOKUP(A14,[1]Дукова!$A:$E,4,0)</f>
        <v>19</v>
      </c>
      <c r="AK14" s="1"/>
      <c r="AL14" s="1">
        <f>VLOOKUP(A14,[1]Миняйло!$A:$E,4,0)</f>
        <v>31</v>
      </c>
      <c r="AM14" s="1"/>
      <c r="AN14" s="1">
        <f t="shared" si="11"/>
        <v>139</v>
      </c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</row>
    <row r="15" spans="1:52" x14ac:dyDescent="0.25">
      <c r="A15" s="1" t="s">
        <v>42</v>
      </c>
      <c r="B15" s="1" t="s">
        <v>37</v>
      </c>
      <c r="C15" s="1">
        <v>92</v>
      </c>
      <c r="D15" s="1">
        <v>312</v>
      </c>
      <c r="E15" s="1">
        <v>154</v>
      </c>
      <c r="F15" s="1">
        <v>203</v>
      </c>
      <c r="G15" s="6">
        <v>0.35</v>
      </c>
      <c r="H15" s="1">
        <v>45</v>
      </c>
      <c r="I15" s="1"/>
      <c r="J15" s="1">
        <v>165</v>
      </c>
      <c r="K15" s="1">
        <f t="shared" si="2"/>
        <v>-11</v>
      </c>
      <c r="L15" s="1">
        <f t="shared" si="6"/>
        <v>94</v>
      </c>
      <c r="M15" s="1">
        <v>60</v>
      </c>
      <c r="N15" s="1">
        <v>131.4</v>
      </c>
      <c r="O15" s="1">
        <v>0</v>
      </c>
      <c r="P15" s="1"/>
      <c r="Q15" s="1">
        <f t="shared" si="7"/>
        <v>18.8</v>
      </c>
      <c r="R15" s="13">
        <f t="shared" si="8"/>
        <v>12.15</v>
      </c>
      <c r="S15" s="5"/>
      <c r="T15" s="5"/>
      <c r="U15" s="1"/>
      <c r="V15" s="1">
        <f t="shared" si="10"/>
        <v>27.522633744855966</v>
      </c>
      <c r="W15" s="1">
        <f t="shared" si="3"/>
        <v>17.787234042553191</v>
      </c>
      <c r="X15" s="1">
        <f t="shared" si="4"/>
        <v>17.787234042553191</v>
      </c>
      <c r="Y15" s="1">
        <v>22.2</v>
      </c>
      <c r="Z15" s="1">
        <v>35.799999999999997</v>
      </c>
      <c r="AA15" s="1">
        <v>26.4</v>
      </c>
      <c r="AB15" s="1">
        <v>29</v>
      </c>
      <c r="AC15" s="1">
        <v>28.8</v>
      </c>
      <c r="AD15" s="1"/>
      <c r="AE15" s="1">
        <f t="shared" si="5"/>
        <v>0</v>
      </c>
      <c r="AF15" s="1"/>
      <c r="AG15" s="1">
        <f>VLOOKUP(A15,[1]Дробаха!$A:$E,4,0)</f>
        <v>66</v>
      </c>
      <c r="AH15" s="1">
        <f>VLOOKUP(A15,[1]Андриец!$A:$E,4,0)</f>
        <v>69</v>
      </c>
      <c r="AI15" s="1">
        <f>VLOOKUP(A15,[1]Сидун!$A:$E,4,0)</f>
        <v>36</v>
      </c>
      <c r="AJ15" s="1">
        <f>VLOOKUP(A15,[1]Дукова!$A:$E,4,0)</f>
        <v>38</v>
      </c>
      <c r="AK15" s="1">
        <f>VLOOKUP(A15,[1]Новохацкий!$A:$E,4,0)</f>
        <v>1</v>
      </c>
      <c r="AL15" s="1">
        <f>VLOOKUP(A15,[1]Миняйло!$A:$E,4,0)</f>
        <v>30</v>
      </c>
      <c r="AM15" s="1">
        <f>VLOOKUP(A15,[1]Глёза!$A:$E,4,0)</f>
        <v>3</v>
      </c>
      <c r="AN15" s="1">
        <f t="shared" si="11"/>
        <v>243</v>
      </c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2" x14ac:dyDescent="0.25">
      <c r="A16" s="1" t="s">
        <v>43</v>
      </c>
      <c r="B16" s="1" t="s">
        <v>37</v>
      </c>
      <c r="C16" s="1">
        <v>44</v>
      </c>
      <c r="D16" s="1">
        <v>426</v>
      </c>
      <c r="E16" s="1">
        <v>198</v>
      </c>
      <c r="F16" s="1">
        <v>229</v>
      </c>
      <c r="G16" s="6">
        <v>0.35</v>
      </c>
      <c r="H16" s="1">
        <v>45</v>
      </c>
      <c r="I16" s="1"/>
      <c r="J16" s="1">
        <v>204</v>
      </c>
      <c r="K16" s="1">
        <f t="shared" si="2"/>
        <v>-6</v>
      </c>
      <c r="L16" s="1">
        <f t="shared" si="6"/>
        <v>138</v>
      </c>
      <c r="M16" s="1">
        <v>60</v>
      </c>
      <c r="N16" s="1">
        <v>179.8000000000001</v>
      </c>
      <c r="O16" s="1">
        <v>0</v>
      </c>
      <c r="P16" s="1"/>
      <c r="Q16" s="1">
        <f t="shared" si="7"/>
        <v>27.6</v>
      </c>
      <c r="R16" s="13">
        <f t="shared" si="8"/>
        <v>18.399999999999999</v>
      </c>
      <c r="S16" s="5"/>
      <c r="T16" s="5"/>
      <c r="U16" s="1"/>
      <c r="V16" s="1">
        <f t="shared" si="10"/>
        <v>22.217391304347831</v>
      </c>
      <c r="W16" s="1">
        <f t="shared" si="3"/>
        <v>14.811594202898553</v>
      </c>
      <c r="X16" s="1">
        <f t="shared" si="4"/>
        <v>14.811594202898553</v>
      </c>
      <c r="Y16" s="1">
        <v>35</v>
      </c>
      <c r="Z16" s="1">
        <v>45.2</v>
      </c>
      <c r="AA16" s="1">
        <v>30.2</v>
      </c>
      <c r="AB16" s="1">
        <v>30</v>
      </c>
      <c r="AC16" s="1">
        <v>28.4</v>
      </c>
      <c r="AD16" s="1"/>
      <c r="AE16" s="1">
        <f t="shared" si="5"/>
        <v>0</v>
      </c>
      <c r="AF16" s="1"/>
      <c r="AG16" s="1">
        <f>VLOOKUP(A16,[1]Дробаха!$A:$E,4,0)</f>
        <v>162</v>
      </c>
      <c r="AH16" s="1">
        <f>VLOOKUP(A16,[1]Андриец!$A:$E,4,0)</f>
        <v>75</v>
      </c>
      <c r="AI16" s="1">
        <f>VLOOKUP(A16,[1]Сидун!$A:$E,4,0)</f>
        <v>34</v>
      </c>
      <c r="AJ16" s="1">
        <f>VLOOKUP(A16,[1]Дукова!$A:$E,4,0)</f>
        <v>65</v>
      </c>
      <c r="AK16" s="1">
        <f>VLOOKUP(A16,[1]Новохацкий!$A:$E,4,0)</f>
        <v>11</v>
      </c>
      <c r="AL16" s="1">
        <f>VLOOKUP(A16,[1]Миняйло!$A:$E,4,0)</f>
        <v>16</v>
      </c>
      <c r="AM16" s="1">
        <f>VLOOKUP(A16,[1]Глёза!$A:$E,4,0)</f>
        <v>5</v>
      </c>
      <c r="AN16" s="1">
        <f t="shared" si="11"/>
        <v>368</v>
      </c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52" x14ac:dyDescent="0.25">
      <c r="A17" s="1" t="s">
        <v>44</v>
      </c>
      <c r="B17" s="1" t="s">
        <v>32</v>
      </c>
      <c r="C17" s="1">
        <v>33.578000000000003</v>
      </c>
      <c r="D17" s="1">
        <v>660.31</v>
      </c>
      <c r="E17" s="1">
        <v>392.392</v>
      </c>
      <c r="F17" s="1">
        <v>263.613</v>
      </c>
      <c r="G17" s="6">
        <v>1</v>
      </c>
      <c r="H17" s="1">
        <v>55</v>
      </c>
      <c r="I17" s="1"/>
      <c r="J17" s="1">
        <v>387.26</v>
      </c>
      <c r="K17" s="1">
        <f t="shared" si="2"/>
        <v>5.132000000000005</v>
      </c>
      <c r="L17" s="1">
        <f t="shared" si="6"/>
        <v>334.43200000000002</v>
      </c>
      <c r="M17" s="1">
        <v>57.96</v>
      </c>
      <c r="N17" s="1">
        <v>94.1096</v>
      </c>
      <c r="O17" s="1">
        <v>0</v>
      </c>
      <c r="P17" s="1"/>
      <c r="Q17" s="1">
        <f t="shared" si="7"/>
        <v>66.886400000000009</v>
      </c>
      <c r="R17" s="13">
        <f t="shared" si="8"/>
        <v>43.19145000000001</v>
      </c>
      <c r="S17" s="5">
        <f>15*R17-P17-O17-N17-F17</f>
        <v>290.14915000000013</v>
      </c>
      <c r="T17" s="5"/>
      <c r="U17" s="1"/>
      <c r="V17" s="1">
        <f t="shared" si="10"/>
        <v>15</v>
      </c>
      <c r="W17" s="1">
        <f t="shared" si="3"/>
        <v>9.6861506973016951</v>
      </c>
      <c r="X17" s="1">
        <f t="shared" si="4"/>
        <v>5.3482112955698016</v>
      </c>
      <c r="Y17" s="1">
        <v>52.234999999999999</v>
      </c>
      <c r="Z17" s="1">
        <v>56.558799999999998</v>
      </c>
      <c r="AA17" s="1">
        <v>63.050800000000002</v>
      </c>
      <c r="AB17" s="1">
        <v>62.720000000000013</v>
      </c>
      <c r="AC17" s="1">
        <v>45.102400000000003</v>
      </c>
      <c r="AD17" s="1"/>
      <c r="AE17" s="1">
        <f t="shared" si="5"/>
        <v>290.14915000000013</v>
      </c>
      <c r="AF17" s="1"/>
      <c r="AG17" s="1">
        <f>VLOOKUP(A17,[1]Дробаха!$A:$E,4,0)</f>
        <v>326.46100000000001</v>
      </c>
      <c r="AH17" s="1">
        <f>VLOOKUP(A17,[1]Андриец!$A:$E,4,0)</f>
        <v>130.85400000000001</v>
      </c>
      <c r="AI17" s="1">
        <f>VLOOKUP(A17,[1]Сидун!$A:$E,4,0)</f>
        <v>62.32</v>
      </c>
      <c r="AJ17" s="1">
        <f>VLOOKUP(A17,[1]Дукова!$A:$E,4,0)</f>
        <v>155.36699999999999</v>
      </c>
      <c r="AK17" s="1">
        <f>VLOOKUP(A17,[1]Новохацкий!$A:$E,4,0)</f>
        <v>105.36499999999999</v>
      </c>
      <c r="AL17" s="1">
        <f>VLOOKUP(A17,[1]Миняйло!$A:$E,4,0)</f>
        <v>45.676000000000002</v>
      </c>
      <c r="AM17" s="1">
        <f>VLOOKUP(A17,[1]Глёза!$A:$E,4,0)</f>
        <v>37.786000000000001</v>
      </c>
      <c r="AN17" s="1">
        <f t="shared" si="11"/>
        <v>863.82900000000018</v>
      </c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x14ac:dyDescent="0.25">
      <c r="A18" s="1" t="s">
        <v>45</v>
      </c>
      <c r="B18" s="1" t="s">
        <v>32</v>
      </c>
      <c r="C18" s="1">
        <v>1070.45</v>
      </c>
      <c r="D18" s="1">
        <v>9200.1880000000001</v>
      </c>
      <c r="E18" s="1">
        <v>6362.8760000000002</v>
      </c>
      <c r="F18" s="1">
        <v>3175.65</v>
      </c>
      <c r="G18" s="6">
        <v>1</v>
      </c>
      <c r="H18" s="1">
        <v>50</v>
      </c>
      <c r="I18" s="1"/>
      <c r="J18" s="1">
        <v>6344.9660000000003</v>
      </c>
      <c r="K18" s="1">
        <f t="shared" si="2"/>
        <v>17.909999999999854</v>
      </c>
      <c r="L18" s="1">
        <f t="shared" si="6"/>
        <v>2830.21</v>
      </c>
      <c r="M18" s="1">
        <v>3532.6660000000002</v>
      </c>
      <c r="N18" s="1">
        <v>1700</v>
      </c>
      <c r="O18" s="1">
        <v>343.42408</v>
      </c>
      <c r="P18" s="1">
        <v>400</v>
      </c>
      <c r="Q18" s="1">
        <f t="shared" si="7"/>
        <v>566.04200000000003</v>
      </c>
      <c r="R18" s="13">
        <f t="shared" si="8"/>
        <v>353.60985000000005</v>
      </c>
      <c r="S18" s="5"/>
      <c r="T18" s="5"/>
      <c r="U18" s="1"/>
      <c r="V18" s="1">
        <f t="shared" si="10"/>
        <v>15.890603952350306</v>
      </c>
      <c r="W18" s="1">
        <f t="shared" si="3"/>
        <v>9.9269560915974413</v>
      </c>
      <c r="X18" s="1">
        <f t="shared" si="4"/>
        <v>9.9269560915974413</v>
      </c>
      <c r="Y18" s="1">
        <v>588.01919999999996</v>
      </c>
      <c r="Z18" s="1">
        <v>622.65919999999994</v>
      </c>
      <c r="AA18" s="1">
        <v>503.35820000000001</v>
      </c>
      <c r="AB18" s="1">
        <v>482.28599999999989</v>
      </c>
      <c r="AC18" s="1">
        <v>418.22859999999997</v>
      </c>
      <c r="AD18" s="1"/>
      <c r="AE18" s="1">
        <f t="shared" si="5"/>
        <v>0</v>
      </c>
      <c r="AF18" s="1"/>
      <c r="AG18" s="1">
        <f>VLOOKUP(A18,[1]Дробаха!$A:$E,4,0)</f>
        <v>3164.902</v>
      </c>
      <c r="AH18" s="1">
        <f>VLOOKUP(A18,[1]Андриец!$A:$E,4,0)</f>
        <v>875.24400000000003</v>
      </c>
      <c r="AI18" s="1">
        <f>VLOOKUP(A18,[1]Сидун!$A:$E,4,0)</f>
        <v>1327.114</v>
      </c>
      <c r="AJ18" s="1">
        <f>VLOOKUP(A18,[1]Дукова!$A:$E,4,0)</f>
        <v>711.53200000000004</v>
      </c>
      <c r="AK18" s="1">
        <f>VLOOKUP(A18,[1]Новохацкий!$A:$E,4,0)</f>
        <v>346.94600000000003</v>
      </c>
      <c r="AL18" s="1">
        <f>VLOOKUP(A18,[1]Миняйло!$A:$E,4,0)</f>
        <v>346.72500000000002</v>
      </c>
      <c r="AM18" s="1">
        <f>VLOOKUP(A18,[1]Глёза!$A:$E,4,0)</f>
        <v>299.73399999999998</v>
      </c>
      <c r="AN18" s="1">
        <f t="shared" si="11"/>
        <v>7072.197000000001</v>
      </c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x14ac:dyDescent="0.25">
      <c r="A19" s="1" t="s">
        <v>46</v>
      </c>
      <c r="B19" s="1" t="s">
        <v>32</v>
      </c>
      <c r="C19" s="1">
        <v>178.5</v>
      </c>
      <c r="D19" s="1">
        <v>1347.9960000000001</v>
      </c>
      <c r="E19" s="1">
        <v>1111.6020000000001</v>
      </c>
      <c r="F19" s="1">
        <v>285.46199999999999</v>
      </c>
      <c r="G19" s="6">
        <v>1</v>
      </c>
      <c r="H19" s="1">
        <v>55</v>
      </c>
      <c r="I19" s="1"/>
      <c r="J19" s="1">
        <v>1078.1120000000001</v>
      </c>
      <c r="K19" s="1">
        <f t="shared" si="2"/>
        <v>33.490000000000009</v>
      </c>
      <c r="L19" s="1">
        <f t="shared" si="6"/>
        <v>540.1400000000001</v>
      </c>
      <c r="M19" s="1">
        <v>571.46199999999999</v>
      </c>
      <c r="N19" s="1">
        <v>195.35079999999979</v>
      </c>
      <c r="O19" s="1">
        <v>126.0112000000001</v>
      </c>
      <c r="P19" s="1">
        <v>150</v>
      </c>
      <c r="Q19" s="1">
        <f t="shared" si="7"/>
        <v>108.02800000000002</v>
      </c>
      <c r="R19" s="13">
        <f t="shared" si="8"/>
        <v>63.24485</v>
      </c>
      <c r="S19" s="5">
        <f>15*R19-P19-O19-N19-F19</f>
        <v>191.84875</v>
      </c>
      <c r="T19" s="5"/>
      <c r="U19" s="1"/>
      <c r="V19" s="1">
        <f t="shared" si="10"/>
        <v>15</v>
      </c>
      <c r="W19" s="1">
        <f t="shared" si="3"/>
        <v>8.7817301995778845</v>
      </c>
      <c r="X19" s="1">
        <f t="shared" si="4"/>
        <v>7.0058133076609748</v>
      </c>
      <c r="Y19" s="1">
        <v>107.38120000000001</v>
      </c>
      <c r="Z19" s="1">
        <v>83.685399999999987</v>
      </c>
      <c r="AA19" s="1">
        <v>78.724000000000004</v>
      </c>
      <c r="AB19" s="1">
        <v>83.4876</v>
      </c>
      <c r="AC19" s="1">
        <v>67.137599999999992</v>
      </c>
      <c r="AD19" s="1"/>
      <c r="AE19" s="1">
        <f t="shared" si="5"/>
        <v>191.84875</v>
      </c>
      <c r="AF19" s="1"/>
      <c r="AG19" s="1">
        <f>VLOOKUP(A19,[1]Дробаха!$A:$E,4,0)</f>
        <v>526.61900000000003</v>
      </c>
      <c r="AH19" s="1">
        <f>VLOOKUP(A19,[1]Андриец!$A:$E,4,0)</f>
        <v>264.19900000000001</v>
      </c>
      <c r="AI19" s="1">
        <f>VLOOKUP(A19,[1]Сидун!$A:$E,4,0)</f>
        <v>49.273000000000003</v>
      </c>
      <c r="AJ19" s="1">
        <f>VLOOKUP(A19,[1]Дукова!$A:$E,4,0)</f>
        <v>155.35300000000001</v>
      </c>
      <c r="AK19" s="1">
        <f>VLOOKUP(A19,[1]Новохацкий!$A:$E,4,0)</f>
        <v>158.11699999999999</v>
      </c>
      <c r="AL19" s="1">
        <f>VLOOKUP(A19,[1]Миняйло!$A:$E,4,0)</f>
        <v>73.566000000000003</v>
      </c>
      <c r="AM19" s="1">
        <f>VLOOKUP(A19,[1]Глёза!$A:$E,4,0)</f>
        <v>37.770000000000003</v>
      </c>
      <c r="AN19" s="1">
        <f t="shared" si="11"/>
        <v>1264.8969999999999</v>
      </c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x14ac:dyDescent="0.25">
      <c r="A20" s="1" t="s">
        <v>47</v>
      </c>
      <c r="B20" s="1" t="s">
        <v>32</v>
      </c>
      <c r="C20" s="1">
        <v>4354.41</v>
      </c>
      <c r="D20" s="1">
        <v>17878.855</v>
      </c>
      <c r="E20" s="1">
        <v>16404.447</v>
      </c>
      <c r="F20" s="1">
        <v>4981.2079999999996</v>
      </c>
      <c r="G20" s="6">
        <v>1</v>
      </c>
      <c r="H20" s="1">
        <v>60</v>
      </c>
      <c r="I20" s="1"/>
      <c r="J20" s="1">
        <v>16396.404999999999</v>
      </c>
      <c r="K20" s="1">
        <f t="shared" si="2"/>
        <v>8.0420000000012806</v>
      </c>
      <c r="L20" s="1">
        <f t="shared" si="6"/>
        <v>3890.8919999999998</v>
      </c>
      <c r="M20" s="1">
        <v>12513.555</v>
      </c>
      <c r="N20" s="1">
        <v>400</v>
      </c>
      <c r="O20" s="1">
        <v>812.22207999999773</v>
      </c>
      <c r="P20" s="1">
        <v>1100</v>
      </c>
      <c r="Q20" s="1">
        <f t="shared" si="7"/>
        <v>778.17840000000001</v>
      </c>
      <c r="R20" s="13">
        <f t="shared" si="8"/>
        <v>528.50954999999999</v>
      </c>
      <c r="S20" s="5">
        <f>16*R20-P20-O20-N20-F20</f>
        <v>1162.7227200000025</v>
      </c>
      <c r="T20" s="5"/>
      <c r="U20" s="1"/>
      <c r="V20" s="1">
        <f t="shared" si="10"/>
        <v>16</v>
      </c>
      <c r="W20" s="1">
        <f t="shared" si="3"/>
        <v>10.866599227118099</v>
      </c>
      <c r="X20" s="1">
        <f t="shared" si="4"/>
        <v>9.3724396359497995</v>
      </c>
      <c r="Y20" s="1">
        <v>776.86919999999986</v>
      </c>
      <c r="Z20" s="1">
        <v>766.95120000000009</v>
      </c>
      <c r="AA20" s="1">
        <v>831.26319999999998</v>
      </c>
      <c r="AB20" s="1">
        <v>826.90400000000011</v>
      </c>
      <c r="AC20" s="1">
        <v>694.38900000000001</v>
      </c>
      <c r="AD20" s="1"/>
      <c r="AE20" s="1">
        <f t="shared" si="5"/>
        <v>1162.7227200000025</v>
      </c>
      <c r="AF20" s="1"/>
      <c r="AG20" s="1">
        <f>VLOOKUP(A20,[1]Дробаха!$A:$E,4,0)</f>
        <v>4901.0039999999999</v>
      </c>
      <c r="AH20" s="1">
        <f>VLOOKUP(A20,[1]Андриец!$A:$E,4,0)</f>
        <v>1472.0419999999999</v>
      </c>
      <c r="AI20" s="1">
        <f>VLOOKUP(A20,[1]Сидун!$A:$E,4,0)</f>
        <v>1833.961</v>
      </c>
      <c r="AJ20" s="1">
        <f>VLOOKUP(A20,[1]Дукова!$A:$E,4,0)</f>
        <v>833.83100000000002</v>
      </c>
      <c r="AK20" s="1">
        <f>VLOOKUP(A20,[1]Новохацкий!$A:$E,4,0)</f>
        <v>694.22900000000004</v>
      </c>
      <c r="AL20" s="1">
        <f>VLOOKUP(A20,[1]Миняйло!$A:$E,4,0)</f>
        <v>366.49099999999999</v>
      </c>
      <c r="AM20" s="1">
        <f>VLOOKUP(A20,[1]Глёза!$A:$E,4,0)</f>
        <v>468.63299999999998</v>
      </c>
      <c r="AN20" s="1">
        <f t="shared" si="11"/>
        <v>10570.190999999999</v>
      </c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x14ac:dyDescent="0.25">
      <c r="A21" s="1" t="s">
        <v>48</v>
      </c>
      <c r="B21" s="1" t="s">
        <v>32</v>
      </c>
      <c r="C21" s="1">
        <v>51.33</v>
      </c>
      <c r="D21" s="1">
        <v>147.91200000000001</v>
      </c>
      <c r="E21" s="1">
        <v>149.69800000000001</v>
      </c>
      <c r="F21" s="1">
        <v>22.065999999999999</v>
      </c>
      <c r="G21" s="6">
        <v>1</v>
      </c>
      <c r="H21" s="1">
        <v>50</v>
      </c>
      <c r="I21" s="1"/>
      <c r="J21" s="1">
        <v>159.38200000000001</v>
      </c>
      <c r="K21" s="1">
        <f t="shared" si="2"/>
        <v>-9.6839999999999975</v>
      </c>
      <c r="L21" s="1">
        <f t="shared" si="6"/>
        <v>76.166000000000011</v>
      </c>
      <c r="M21" s="1">
        <v>73.531999999999996</v>
      </c>
      <c r="N21" s="1">
        <v>66.054066666666657</v>
      </c>
      <c r="O21" s="1">
        <v>45.838333333333367</v>
      </c>
      <c r="P21" s="1">
        <v>40</v>
      </c>
      <c r="Q21" s="1">
        <f t="shared" si="7"/>
        <v>15.233200000000002</v>
      </c>
      <c r="R21" s="13">
        <f t="shared" si="8"/>
        <v>7.1189499999999999</v>
      </c>
      <c r="S21" s="5"/>
      <c r="T21" s="5"/>
      <c r="U21" s="1"/>
      <c r="V21" s="1">
        <f t="shared" si="10"/>
        <v>24.435963168725731</v>
      </c>
      <c r="W21" s="1">
        <f t="shared" si="3"/>
        <v>11.419688574954705</v>
      </c>
      <c r="X21" s="1">
        <f t="shared" si="4"/>
        <v>11.419688574954705</v>
      </c>
      <c r="Y21" s="1">
        <v>17.838200000000001</v>
      </c>
      <c r="Z21" s="1">
        <v>13.388999999999999</v>
      </c>
      <c r="AA21" s="1">
        <v>11.693199999999999</v>
      </c>
      <c r="AB21" s="1">
        <v>11.8764</v>
      </c>
      <c r="AC21" s="1">
        <v>9.178799999999999</v>
      </c>
      <c r="AD21" s="1"/>
      <c r="AE21" s="1">
        <f t="shared" si="5"/>
        <v>0</v>
      </c>
      <c r="AF21" s="1"/>
      <c r="AG21" s="1"/>
      <c r="AH21" s="1">
        <f>VLOOKUP(A21,[1]Андриец!$A:$E,4,0)</f>
        <v>62.82</v>
      </c>
      <c r="AI21" s="1">
        <f>VLOOKUP(A21,[1]Сидун!$A:$E,4,0)</f>
        <v>12.335000000000001</v>
      </c>
      <c r="AJ21" s="1">
        <f>VLOOKUP(A21,[1]Дукова!$A:$E,4,0)</f>
        <v>30.994</v>
      </c>
      <c r="AK21" s="1">
        <f>VLOOKUP(A21,[1]Новохацкий!$A:$E,4,0)</f>
        <v>0.86399999999999999</v>
      </c>
      <c r="AL21" s="1">
        <f>VLOOKUP(A21,[1]Миняйло!$A:$E,4,0)</f>
        <v>22.07</v>
      </c>
      <c r="AM21" s="1">
        <f>VLOOKUP(A21,[1]Глёза!$A:$E,4,0)</f>
        <v>13.295999999999999</v>
      </c>
      <c r="AN21" s="1">
        <f t="shared" si="11"/>
        <v>142.37899999999999</v>
      </c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x14ac:dyDescent="0.25">
      <c r="A22" s="1" t="s">
        <v>49</v>
      </c>
      <c r="B22" s="1" t="s">
        <v>32</v>
      </c>
      <c r="C22" s="1">
        <v>130.63999999999999</v>
      </c>
      <c r="D22" s="1">
        <v>826.23400000000004</v>
      </c>
      <c r="E22" s="1">
        <v>540.822</v>
      </c>
      <c r="F22" s="1">
        <v>287.62599999999998</v>
      </c>
      <c r="G22" s="6">
        <v>1</v>
      </c>
      <c r="H22" s="1">
        <v>55</v>
      </c>
      <c r="I22" s="1"/>
      <c r="J22" s="1">
        <v>522.63</v>
      </c>
      <c r="K22" s="1">
        <f t="shared" si="2"/>
        <v>18.192000000000007</v>
      </c>
      <c r="L22" s="1">
        <f t="shared" si="6"/>
        <v>456.142</v>
      </c>
      <c r="M22" s="1">
        <v>84.68</v>
      </c>
      <c r="N22" s="1">
        <v>74.446399999999997</v>
      </c>
      <c r="O22" s="1">
        <v>111.6175999999999</v>
      </c>
      <c r="P22" s="1">
        <v>150</v>
      </c>
      <c r="Q22" s="1">
        <f t="shared" si="7"/>
        <v>91.228399999999993</v>
      </c>
      <c r="R22" s="13">
        <f t="shared" si="8"/>
        <v>60.206449999999997</v>
      </c>
      <c r="S22" s="5">
        <f>15*R22-P22-O22-N22-F22</f>
        <v>279.40674999999999</v>
      </c>
      <c r="T22" s="5"/>
      <c r="U22" s="1"/>
      <c r="V22" s="1">
        <f t="shared" si="10"/>
        <v>14.999999999999998</v>
      </c>
      <c r="W22" s="1">
        <f t="shared" si="3"/>
        <v>9.8992939698602616</v>
      </c>
      <c r="X22" s="1">
        <f t="shared" si="4"/>
        <v>6.8365772062208681</v>
      </c>
      <c r="Y22" s="1">
        <v>91.960599999999999</v>
      </c>
      <c r="Z22" s="1">
        <v>67.115600000000001</v>
      </c>
      <c r="AA22" s="1">
        <v>76.158799999999999</v>
      </c>
      <c r="AB22" s="1">
        <v>79.6708</v>
      </c>
      <c r="AC22" s="1">
        <v>57.297199999999997</v>
      </c>
      <c r="AD22" s="1"/>
      <c r="AE22" s="1">
        <f t="shared" si="5"/>
        <v>279.40674999999999</v>
      </c>
      <c r="AF22" s="1"/>
      <c r="AG22" s="1">
        <f>VLOOKUP(A22,[1]Дробаха!$A:$E,4,0)</f>
        <v>473.01499999999999</v>
      </c>
      <c r="AH22" s="1">
        <f>VLOOKUP(A22,[1]Андриец!$A:$E,4,0)</f>
        <v>247.63</v>
      </c>
      <c r="AI22" s="1">
        <f>VLOOKUP(A22,[1]Сидун!$A:$E,4,0)</f>
        <v>81.387</v>
      </c>
      <c r="AJ22" s="1">
        <f>VLOOKUP(A22,[1]Дукова!$A:$E,4,0)</f>
        <v>158.27500000000001</v>
      </c>
      <c r="AK22" s="1">
        <f>VLOOKUP(A22,[1]Новохацкий!$A:$E,4,0)</f>
        <v>164.55799999999999</v>
      </c>
      <c r="AL22" s="1">
        <f>VLOOKUP(A22,[1]Миняйло!$A:$E,4,0)</f>
        <v>45.844000000000001</v>
      </c>
      <c r="AM22" s="1">
        <f>VLOOKUP(A22,[1]Глёза!$A:$E,4,0)</f>
        <v>33.42</v>
      </c>
      <c r="AN22" s="1">
        <f t="shared" si="11"/>
        <v>1204.1289999999999</v>
      </c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x14ac:dyDescent="0.25">
      <c r="A23" s="1" t="s">
        <v>50</v>
      </c>
      <c r="B23" s="1" t="s">
        <v>32</v>
      </c>
      <c r="C23" s="1">
        <v>1707.84</v>
      </c>
      <c r="D23" s="1">
        <v>18635.834999999999</v>
      </c>
      <c r="E23" s="1">
        <v>15492.262000000001</v>
      </c>
      <c r="F23" s="1">
        <v>4066.5880000000002</v>
      </c>
      <c r="G23" s="6">
        <v>1</v>
      </c>
      <c r="H23" s="1">
        <v>60</v>
      </c>
      <c r="I23" s="1"/>
      <c r="J23" s="1">
        <v>15394.344999999999</v>
      </c>
      <c r="K23" s="1">
        <f t="shared" si="2"/>
        <v>97.917000000001281</v>
      </c>
      <c r="L23" s="1">
        <f t="shared" si="6"/>
        <v>3985.9170000000013</v>
      </c>
      <c r="M23" s="1">
        <v>11506.344999999999</v>
      </c>
      <c r="N23" s="1">
        <v>1000</v>
      </c>
      <c r="O23" s="1">
        <v>712.18767999999773</v>
      </c>
      <c r="P23" s="1">
        <v>1500</v>
      </c>
      <c r="Q23" s="1">
        <f t="shared" si="7"/>
        <v>797.18340000000023</v>
      </c>
      <c r="R23" s="13">
        <f t="shared" si="8"/>
        <v>525.38499999999999</v>
      </c>
      <c r="S23" s="5">
        <f>16*R23-P23-O23-N23-F23</f>
        <v>1127.3843200000024</v>
      </c>
      <c r="T23" s="5"/>
      <c r="U23" s="1"/>
      <c r="V23" s="1">
        <f t="shared" si="10"/>
        <v>16</v>
      </c>
      <c r="W23" s="1">
        <f t="shared" si="3"/>
        <v>10.544825695065899</v>
      </c>
      <c r="X23" s="1">
        <f t="shared" si="4"/>
        <v>9.1306162170461587</v>
      </c>
      <c r="Y23" s="1">
        <v>772.79319999999984</v>
      </c>
      <c r="Z23" s="1">
        <v>728.46320000000014</v>
      </c>
      <c r="AA23" s="1">
        <v>716.07899999999995</v>
      </c>
      <c r="AB23" s="1">
        <v>692.93099999999993</v>
      </c>
      <c r="AC23" s="1">
        <v>599.37259999999992</v>
      </c>
      <c r="AD23" s="1"/>
      <c r="AE23" s="1">
        <f t="shared" si="5"/>
        <v>1127.3843200000024</v>
      </c>
      <c r="AF23" s="1"/>
      <c r="AG23" s="1">
        <f>VLOOKUP(A23,[1]Дробаха!$A:$E,4,0)</f>
        <v>4331.6859999999997</v>
      </c>
      <c r="AH23" s="1">
        <f>VLOOKUP(A23,[1]Андриец!$A:$E,4,0)</f>
        <v>1914.662</v>
      </c>
      <c r="AI23" s="1">
        <f>VLOOKUP(A23,[1]Сидун!$A:$E,4,0)</f>
        <v>1804.8150000000001</v>
      </c>
      <c r="AJ23" s="1">
        <f>VLOOKUP(A23,[1]Дукова!$A:$E,4,0)</f>
        <v>916.82899999999995</v>
      </c>
      <c r="AK23" s="1">
        <f>VLOOKUP(A23,[1]Новохацкий!$A:$E,4,0)</f>
        <v>598.27800000000002</v>
      </c>
      <c r="AL23" s="1">
        <f>VLOOKUP(A23,[1]Миняйло!$A:$E,4,0)</f>
        <v>505.24299999999999</v>
      </c>
      <c r="AM23" s="1">
        <f>VLOOKUP(A23,[1]Глёза!$A:$E,4,0)</f>
        <v>436.18700000000001</v>
      </c>
      <c r="AN23" s="1">
        <f t="shared" si="11"/>
        <v>10507.7</v>
      </c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x14ac:dyDescent="0.25">
      <c r="A24" s="1" t="s">
        <v>51</v>
      </c>
      <c r="B24" s="1" t="s">
        <v>32</v>
      </c>
      <c r="C24" s="1">
        <v>1109.22</v>
      </c>
      <c r="D24" s="1">
        <v>7880.22</v>
      </c>
      <c r="E24" s="1">
        <v>6256.8190000000004</v>
      </c>
      <c r="F24" s="1">
        <v>2253.277</v>
      </c>
      <c r="G24" s="6">
        <v>1</v>
      </c>
      <c r="H24" s="1">
        <v>60</v>
      </c>
      <c r="I24" s="1"/>
      <c r="J24" s="1">
        <v>6220.43</v>
      </c>
      <c r="K24" s="1">
        <f t="shared" si="2"/>
        <v>36.389000000000124</v>
      </c>
      <c r="L24" s="1">
        <f t="shared" si="6"/>
        <v>2259.6890000000003</v>
      </c>
      <c r="M24" s="1">
        <v>3997.13</v>
      </c>
      <c r="N24" s="1">
        <v>850</v>
      </c>
      <c r="O24" s="1">
        <v>400.5852399999992</v>
      </c>
      <c r="P24" s="1">
        <v>500</v>
      </c>
      <c r="Q24" s="1">
        <f t="shared" si="7"/>
        <v>451.93780000000004</v>
      </c>
      <c r="R24" s="13">
        <f t="shared" si="8"/>
        <v>272.75110000000001</v>
      </c>
      <c r="S24" s="5">
        <f>16*R24-P24-O24-N24-F24</f>
        <v>360.15536000000066</v>
      </c>
      <c r="T24" s="5"/>
      <c r="U24" s="1"/>
      <c r="V24" s="1">
        <f t="shared" si="10"/>
        <v>16</v>
      </c>
      <c r="W24" s="1">
        <f t="shared" si="3"/>
        <v>9.6562349951696884</v>
      </c>
      <c r="X24" s="1">
        <f t="shared" si="4"/>
        <v>8.8593214375960567</v>
      </c>
      <c r="Y24" s="1">
        <v>429.30759999999992</v>
      </c>
      <c r="Z24" s="1">
        <v>428.57979999999992</v>
      </c>
      <c r="AA24" s="1">
        <v>388.66759999999999</v>
      </c>
      <c r="AB24" s="1">
        <v>379.92739999999998</v>
      </c>
      <c r="AC24" s="1">
        <v>296.18419999999998</v>
      </c>
      <c r="AD24" s="1"/>
      <c r="AE24" s="1">
        <f t="shared" si="5"/>
        <v>360.15536000000066</v>
      </c>
      <c r="AF24" s="1"/>
      <c r="AG24" s="1">
        <f>VLOOKUP(A24,[1]Дробаха!$A:$E,4,0)</f>
        <v>2215.4650000000001</v>
      </c>
      <c r="AH24" s="1">
        <f>VLOOKUP(A24,[1]Андриец!$A:$E,4,0)</f>
        <v>790.52700000000004</v>
      </c>
      <c r="AI24" s="1">
        <f>VLOOKUP(A24,[1]Сидун!$A:$E,4,0)</f>
        <v>1049.617</v>
      </c>
      <c r="AJ24" s="1">
        <f>VLOOKUP(A24,[1]Дукова!$A:$E,4,0)</f>
        <v>544.12900000000002</v>
      </c>
      <c r="AK24" s="1">
        <f>VLOOKUP(A24,[1]Новохацкий!$A:$E,4,0)</f>
        <v>218.73500000000001</v>
      </c>
      <c r="AL24" s="1">
        <f>VLOOKUP(A24,[1]Миняйло!$A:$E,4,0)</f>
        <v>333.58100000000002</v>
      </c>
      <c r="AM24" s="1">
        <f>VLOOKUP(A24,[1]Глёза!$A:$E,4,0)</f>
        <v>302.96800000000002</v>
      </c>
      <c r="AN24" s="1">
        <f t="shared" si="11"/>
        <v>5455.0219999999999</v>
      </c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x14ac:dyDescent="0.25">
      <c r="A25" s="1" t="s">
        <v>52</v>
      </c>
      <c r="B25" s="1" t="s">
        <v>32</v>
      </c>
      <c r="C25" s="1">
        <v>102.1</v>
      </c>
      <c r="D25" s="1">
        <v>918.56500000000005</v>
      </c>
      <c r="E25" s="1">
        <v>682.31100000000004</v>
      </c>
      <c r="F25" s="1">
        <v>259.286</v>
      </c>
      <c r="G25" s="6">
        <v>1</v>
      </c>
      <c r="H25" s="1">
        <v>60</v>
      </c>
      <c r="I25" s="1"/>
      <c r="J25" s="1">
        <v>652.51900000000001</v>
      </c>
      <c r="K25" s="1">
        <f t="shared" si="2"/>
        <v>29.79200000000003</v>
      </c>
      <c r="L25" s="1">
        <f t="shared" si="6"/>
        <v>560.79200000000003</v>
      </c>
      <c r="M25" s="1">
        <v>121.51900000000001</v>
      </c>
      <c r="N25" s="1">
        <v>128.48199999999969</v>
      </c>
      <c r="O25" s="1">
        <v>214.56480000000039</v>
      </c>
      <c r="P25" s="1">
        <v>250</v>
      </c>
      <c r="Q25" s="1">
        <f t="shared" si="7"/>
        <v>112.1584</v>
      </c>
      <c r="R25" s="13">
        <f t="shared" si="8"/>
        <v>56.280650000000001</v>
      </c>
      <c r="S25" s="5"/>
      <c r="T25" s="5"/>
      <c r="U25" s="1"/>
      <c r="V25" s="1">
        <f t="shared" si="10"/>
        <v>15.144331133346899</v>
      </c>
      <c r="W25" s="1">
        <f t="shared" si="3"/>
        <v>7.5993666100800308</v>
      </c>
      <c r="X25" s="1">
        <f t="shared" si="4"/>
        <v>7.5993666100800308</v>
      </c>
      <c r="Y25" s="1">
        <v>92.636400000000009</v>
      </c>
      <c r="Z25" s="1">
        <v>77.238599999999991</v>
      </c>
      <c r="AA25" s="1">
        <v>81.861400000000003</v>
      </c>
      <c r="AB25" s="1">
        <v>73.421599999999998</v>
      </c>
      <c r="AC25" s="1">
        <v>55.987199999999987</v>
      </c>
      <c r="AD25" s="1"/>
      <c r="AE25" s="1">
        <f t="shared" si="5"/>
        <v>0</v>
      </c>
      <c r="AF25" s="1"/>
      <c r="AG25" s="1">
        <f>VLOOKUP(A25,[1]Дробаха!$A:$E,4,0)</f>
        <v>417.39100000000002</v>
      </c>
      <c r="AH25" s="1">
        <f>VLOOKUP(A25,[1]Андриец!$A:$E,4,0)</f>
        <v>216.49299999999999</v>
      </c>
      <c r="AI25" s="1">
        <f>VLOOKUP(A25,[1]Сидун!$A:$E,4,0)</f>
        <v>58.954000000000001</v>
      </c>
      <c r="AJ25" s="1">
        <f>VLOOKUP(A25,[1]Дукова!$A:$E,4,0)</f>
        <v>216.30699999999999</v>
      </c>
      <c r="AK25" s="1">
        <f>VLOOKUP(A25,[1]Новохацкий!$A:$E,4,0)</f>
        <v>98.593999999999994</v>
      </c>
      <c r="AL25" s="1">
        <f>VLOOKUP(A25,[1]Миняйло!$A:$E,4,0)</f>
        <v>80.093999999999994</v>
      </c>
      <c r="AM25" s="1">
        <f>VLOOKUP(A25,[1]Глёза!$A:$E,4,0)</f>
        <v>37.78</v>
      </c>
      <c r="AN25" s="1">
        <f t="shared" si="11"/>
        <v>1125.6130000000001</v>
      </c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x14ac:dyDescent="0.25">
      <c r="A26" s="1" t="s">
        <v>53</v>
      </c>
      <c r="B26" s="1" t="s">
        <v>32</v>
      </c>
      <c r="C26" s="1"/>
      <c r="D26" s="1">
        <v>206.55099999999999</v>
      </c>
      <c r="E26" s="1">
        <v>206.55099999999999</v>
      </c>
      <c r="F26" s="1"/>
      <c r="G26" s="6">
        <v>0</v>
      </c>
      <c r="H26" s="1" t="e">
        <v>#N/A</v>
      </c>
      <c r="I26" s="1"/>
      <c r="J26" s="1">
        <v>215.95099999999999</v>
      </c>
      <c r="K26" s="1">
        <f t="shared" si="2"/>
        <v>-9.4000000000000057</v>
      </c>
      <c r="L26" s="1">
        <f t="shared" si="6"/>
        <v>0</v>
      </c>
      <c r="M26" s="1">
        <v>206.55099999999999</v>
      </c>
      <c r="N26" s="1"/>
      <c r="O26" s="1">
        <v>0</v>
      </c>
      <c r="P26" s="1"/>
      <c r="Q26" s="1">
        <f t="shared" si="7"/>
        <v>0</v>
      </c>
      <c r="R26" s="13">
        <f t="shared" si="8"/>
        <v>0.1734</v>
      </c>
      <c r="S26" s="5"/>
      <c r="T26" s="5"/>
      <c r="U26" s="1"/>
      <c r="V26" s="1">
        <f t="shared" si="10"/>
        <v>0</v>
      </c>
      <c r="W26" s="1" t="e">
        <f t="shared" si="3"/>
        <v>#DIV/0!</v>
      </c>
      <c r="X26" s="1" t="e">
        <f t="shared" si="4"/>
        <v>#DIV/0!</v>
      </c>
      <c r="Y26" s="1">
        <v>0</v>
      </c>
      <c r="Z26" s="1"/>
      <c r="AA26" s="1"/>
      <c r="AB26" s="1"/>
      <c r="AC26" s="1"/>
      <c r="AD26" s="1"/>
      <c r="AE26" s="1">
        <f t="shared" si="5"/>
        <v>0</v>
      </c>
      <c r="AF26" s="1"/>
      <c r="AG26" s="1"/>
      <c r="AH26" s="1">
        <f>VLOOKUP(A26,[1]Андриец!$A:$E,4,0)</f>
        <v>3.468</v>
      </c>
      <c r="AI26" s="1"/>
      <c r="AJ26" s="1"/>
      <c r="AK26" s="1"/>
      <c r="AL26" s="1"/>
      <c r="AM26" s="1"/>
      <c r="AN26" s="1">
        <f t="shared" si="11"/>
        <v>3.468</v>
      </c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x14ac:dyDescent="0.25">
      <c r="A27" s="1" t="s">
        <v>54</v>
      </c>
      <c r="B27" s="1" t="s">
        <v>32</v>
      </c>
      <c r="C27" s="1">
        <v>113.41200000000001</v>
      </c>
      <c r="D27" s="1">
        <v>716.41</v>
      </c>
      <c r="E27" s="1">
        <v>444.42</v>
      </c>
      <c r="F27" s="1">
        <v>316.82400000000001</v>
      </c>
      <c r="G27" s="6">
        <v>1</v>
      </c>
      <c r="H27" s="1">
        <v>60</v>
      </c>
      <c r="I27" s="1"/>
      <c r="J27" s="1">
        <v>427.05</v>
      </c>
      <c r="K27" s="1">
        <f t="shared" si="2"/>
        <v>17.370000000000005</v>
      </c>
      <c r="L27" s="1">
        <f t="shared" si="6"/>
        <v>444.42</v>
      </c>
      <c r="M27" s="1"/>
      <c r="N27" s="1">
        <v>123.2027999999998</v>
      </c>
      <c r="O27" s="1">
        <v>47.98900000000026</v>
      </c>
      <c r="P27" s="1">
        <v>100</v>
      </c>
      <c r="Q27" s="1">
        <f t="shared" si="7"/>
        <v>88.884</v>
      </c>
      <c r="R27" s="13">
        <f t="shared" si="8"/>
        <v>51.510199999999998</v>
      </c>
      <c r="S27" s="5">
        <f>15*R27-P27-O27-N27-F27</f>
        <v>184.63719999999995</v>
      </c>
      <c r="T27" s="5"/>
      <c r="U27" s="1"/>
      <c r="V27" s="1">
        <f t="shared" si="10"/>
        <v>15.000000000000002</v>
      </c>
      <c r="W27" s="1">
        <f t="shared" si="3"/>
        <v>8.6928243553395443</v>
      </c>
      <c r="X27" s="1">
        <f t="shared" si="4"/>
        <v>6.6155416047882651</v>
      </c>
      <c r="Y27" s="1">
        <v>69.7684</v>
      </c>
      <c r="Z27" s="1">
        <v>72.010400000000004</v>
      </c>
      <c r="AA27" s="1">
        <v>71.988</v>
      </c>
      <c r="AB27" s="1">
        <v>69.181600000000003</v>
      </c>
      <c r="AC27" s="1">
        <v>55.658399999999993</v>
      </c>
      <c r="AD27" s="1"/>
      <c r="AE27" s="1">
        <f t="shared" si="5"/>
        <v>184.63719999999995</v>
      </c>
      <c r="AF27" s="1"/>
      <c r="AG27" s="1">
        <f>VLOOKUP(A27,[1]Дробаха!$A:$E,4,0)</f>
        <v>379.125</v>
      </c>
      <c r="AH27" s="1">
        <f>VLOOKUP(A27,[1]Андриец!$A:$E,4,0)</f>
        <v>217.09200000000001</v>
      </c>
      <c r="AI27" s="1">
        <f>VLOOKUP(A27,[1]Сидун!$A:$E,4,0)</f>
        <v>71.994</v>
      </c>
      <c r="AJ27" s="1">
        <f>VLOOKUP(A27,[1]Дукова!$A:$E,4,0)</f>
        <v>182.73599999999999</v>
      </c>
      <c r="AK27" s="1">
        <f>VLOOKUP(A27,[1]Новохацкий!$A:$E,4,0)</f>
        <v>96.643000000000001</v>
      </c>
      <c r="AL27" s="1">
        <f>VLOOKUP(A27,[1]Миняйло!$A:$E,4,0)</f>
        <v>49.216000000000001</v>
      </c>
      <c r="AM27" s="1">
        <f>VLOOKUP(A27,[1]Глёза!$A:$E,4,0)</f>
        <v>33.398000000000003</v>
      </c>
      <c r="AN27" s="1">
        <f t="shared" si="11"/>
        <v>1030.204</v>
      </c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x14ac:dyDescent="0.25">
      <c r="A28" s="1" t="s">
        <v>55</v>
      </c>
      <c r="B28" s="1" t="s">
        <v>32</v>
      </c>
      <c r="C28" s="1">
        <v>433.12599999999998</v>
      </c>
      <c r="D28" s="1">
        <v>1.0680000000000001</v>
      </c>
      <c r="E28" s="1">
        <v>265.43700000000001</v>
      </c>
      <c r="F28" s="1">
        <v>115.91800000000001</v>
      </c>
      <c r="G28" s="6">
        <v>1</v>
      </c>
      <c r="H28" s="1">
        <v>35</v>
      </c>
      <c r="I28" s="1"/>
      <c r="J28" s="1">
        <v>271.60000000000002</v>
      </c>
      <c r="K28" s="1">
        <f t="shared" si="2"/>
        <v>-6.1630000000000109</v>
      </c>
      <c r="L28" s="1">
        <f t="shared" si="6"/>
        <v>265.43700000000001</v>
      </c>
      <c r="M28" s="1"/>
      <c r="N28" s="1">
        <v>0</v>
      </c>
      <c r="O28" s="1">
        <v>133.4954000000001</v>
      </c>
      <c r="P28" s="1">
        <v>150</v>
      </c>
      <c r="Q28" s="1">
        <f t="shared" si="7"/>
        <v>53.087400000000002</v>
      </c>
      <c r="R28" s="13">
        <f t="shared" si="8"/>
        <v>25.072400000000002</v>
      </c>
      <c r="S28" s="5"/>
      <c r="T28" s="5"/>
      <c r="U28" s="1"/>
      <c r="V28" s="1">
        <f t="shared" si="10"/>
        <v>15.93040155709067</v>
      </c>
      <c r="W28" s="1">
        <f t="shared" si="3"/>
        <v>7.5236948880525345</v>
      </c>
      <c r="X28" s="1">
        <f t="shared" si="4"/>
        <v>7.5236948880525345</v>
      </c>
      <c r="Y28" s="1">
        <v>58.381600000000013</v>
      </c>
      <c r="Z28" s="1">
        <v>29.246200000000002</v>
      </c>
      <c r="AA28" s="1">
        <v>24.124199999999998</v>
      </c>
      <c r="AB28" s="1">
        <v>38.242600000000003</v>
      </c>
      <c r="AC28" s="1">
        <v>53.632399999999997</v>
      </c>
      <c r="AD28" s="1"/>
      <c r="AE28" s="1">
        <f t="shared" si="5"/>
        <v>0</v>
      </c>
      <c r="AF28" s="1"/>
      <c r="AG28" s="1">
        <f>VLOOKUP(A28,[1]Дробаха!$A:$E,4,0)</f>
        <v>133.69200000000001</v>
      </c>
      <c r="AH28" s="1">
        <f>VLOOKUP(A28,[1]Андриец!$A:$E,4,0)</f>
        <v>107.256</v>
      </c>
      <c r="AI28" s="1">
        <f>VLOOKUP(A28,[1]Сидун!$A:$E,4,0)</f>
        <v>77.994</v>
      </c>
      <c r="AJ28" s="1">
        <f>VLOOKUP(A28,[1]Дукова!$A:$E,4,0)</f>
        <v>68.849999999999994</v>
      </c>
      <c r="AK28" s="1">
        <f>VLOOKUP(A28,[1]Новохацкий!$A:$E,4,0)</f>
        <v>51.790999999999997</v>
      </c>
      <c r="AL28" s="1">
        <f>VLOOKUP(A28,[1]Миняйло!$A:$E,4,0)</f>
        <v>26.789000000000001</v>
      </c>
      <c r="AM28" s="1">
        <f>VLOOKUP(A28,[1]Глёза!$A:$E,4,0)</f>
        <v>35.076000000000001</v>
      </c>
      <c r="AN28" s="1">
        <f t="shared" si="11"/>
        <v>501.44800000000004</v>
      </c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x14ac:dyDescent="0.25">
      <c r="A29" s="1" t="s">
        <v>56</v>
      </c>
      <c r="B29" s="1" t="s">
        <v>32</v>
      </c>
      <c r="C29" s="1">
        <v>152.6</v>
      </c>
      <c r="D29" s="1"/>
      <c r="E29" s="1">
        <v>78.78</v>
      </c>
      <c r="F29" s="1">
        <v>58.591000000000001</v>
      </c>
      <c r="G29" s="6">
        <v>1</v>
      </c>
      <c r="H29" s="1">
        <v>40</v>
      </c>
      <c r="I29" s="1"/>
      <c r="J29" s="1">
        <v>82.2</v>
      </c>
      <c r="K29" s="1">
        <f t="shared" si="2"/>
        <v>-3.4200000000000017</v>
      </c>
      <c r="L29" s="1">
        <f t="shared" si="6"/>
        <v>78.78</v>
      </c>
      <c r="M29" s="1"/>
      <c r="N29" s="1">
        <v>0</v>
      </c>
      <c r="O29" s="1">
        <v>30.49779999999997</v>
      </c>
      <c r="P29" s="1">
        <v>40</v>
      </c>
      <c r="Q29" s="1">
        <f t="shared" si="7"/>
        <v>15.756</v>
      </c>
      <c r="R29" s="13">
        <f t="shared" si="8"/>
        <v>9.0018999999999991</v>
      </c>
      <c r="S29" s="5"/>
      <c r="T29" s="5"/>
      <c r="U29" s="1"/>
      <c r="V29" s="1">
        <f t="shared" si="10"/>
        <v>14.340172630222506</v>
      </c>
      <c r="W29" s="1">
        <f t="shared" si="3"/>
        <v>8.1929931454683906</v>
      </c>
      <c r="X29" s="1">
        <f t="shared" si="4"/>
        <v>8.1929931454683906</v>
      </c>
      <c r="Y29" s="1">
        <v>14.7094</v>
      </c>
      <c r="Z29" s="1">
        <v>7.9714000000000009</v>
      </c>
      <c r="AA29" s="1">
        <v>12.900399999999999</v>
      </c>
      <c r="AB29" s="1">
        <v>17.011199999999999</v>
      </c>
      <c r="AC29" s="1">
        <v>19.700800000000001</v>
      </c>
      <c r="AD29" s="1"/>
      <c r="AE29" s="1">
        <f t="shared" si="5"/>
        <v>0</v>
      </c>
      <c r="AF29" s="1"/>
      <c r="AG29" s="1"/>
      <c r="AH29" s="1">
        <f>VLOOKUP(A29,[1]Андриец!$A:$E,4,0)</f>
        <v>74.748000000000005</v>
      </c>
      <c r="AI29" s="1">
        <f>VLOOKUP(A29,[1]Сидун!$A:$E,4,0)</f>
        <v>26.472000000000001</v>
      </c>
      <c r="AJ29" s="1">
        <f>VLOOKUP(A29,[1]Дукова!$A:$E,4,0)</f>
        <v>43.691000000000003</v>
      </c>
      <c r="AK29" s="1">
        <f>VLOOKUP(A29,[1]Новохацкий!$A:$E,4,0)</f>
        <v>9.2430000000000003</v>
      </c>
      <c r="AL29" s="1">
        <f>VLOOKUP(A29,[1]Миняйло!$A:$E,4,0)</f>
        <v>19.414000000000001</v>
      </c>
      <c r="AM29" s="1">
        <f>VLOOKUP(A29,[1]Глёза!$A:$E,4,0)</f>
        <v>6.47</v>
      </c>
      <c r="AN29" s="1">
        <f t="shared" si="11"/>
        <v>180.03799999999998</v>
      </c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x14ac:dyDescent="0.25">
      <c r="A30" s="12" t="s">
        <v>57</v>
      </c>
      <c r="B30" s="1" t="s">
        <v>32</v>
      </c>
      <c r="C30" s="1">
        <v>511.83199999999999</v>
      </c>
      <c r="D30" s="1">
        <v>568.06700000000001</v>
      </c>
      <c r="E30" s="1">
        <v>774.64099999999996</v>
      </c>
      <c r="F30" s="1">
        <v>209.44</v>
      </c>
      <c r="G30" s="6">
        <v>1</v>
      </c>
      <c r="H30" s="1">
        <v>30</v>
      </c>
      <c r="I30" s="1"/>
      <c r="J30" s="1">
        <v>745.52200000000005</v>
      </c>
      <c r="K30" s="1">
        <f t="shared" si="2"/>
        <v>29.118999999999915</v>
      </c>
      <c r="L30" s="1">
        <f t="shared" si="6"/>
        <v>311.11899999999997</v>
      </c>
      <c r="M30" s="1">
        <v>463.52199999999999</v>
      </c>
      <c r="N30" s="1">
        <v>125.6724000000001</v>
      </c>
      <c r="O30" s="1">
        <v>68.847999999999956</v>
      </c>
      <c r="P30" s="1">
        <v>100</v>
      </c>
      <c r="Q30" s="1">
        <f t="shared" si="7"/>
        <v>62.223799999999997</v>
      </c>
      <c r="R30" s="13">
        <f t="shared" si="8"/>
        <v>39.164200000000001</v>
      </c>
      <c r="S30" s="5"/>
      <c r="T30" s="5"/>
      <c r="U30" s="1"/>
      <c r="V30" s="1">
        <f t="shared" si="10"/>
        <v>12.867884445488484</v>
      </c>
      <c r="W30" s="1">
        <f t="shared" si="3"/>
        <v>8.0991581999170741</v>
      </c>
      <c r="X30" s="1">
        <f t="shared" si="4"/>
        <v>8.0991581999170741</v>
      </c>
      <c r="Y30" s="1">
        <v>76.863600000000005</v>
      </c>
      <c r="Z30" s="1">
        <v>53.367199999999997</v>
      </c>
      <c r="AA30" s="1">
        <v>35.1768</v>
      </c>
      <c r="AB30" s="1">
        <v>48.123200000000011</v>
      </c>
      <c r="AC30" s="1">
        <v>67.471599999999995</v>
      </c>
      <c r="AD30" s="1"/>
      <c r="AE30" s="1">
        <f t="shared" si="5"/>
        <v>0</v>
      </c>
      <c r="AF30" s="1"/>
      <c r="AG30" s="1">
        <f>VLOOKUP(A30,[1]Дробаха!$A:$E,4,0)</f>
        <v>332.39100000000002</v>
      </c>
      <c r="AH30" s="1">
        <f>VLOOKUP(A30,[1]Андриец!$A:$E,4,0)</f>
        <v>103.557</v>
      </c>
      <c r="AI30" s="1">
        <f>VLOOKUP(A30,[1]Сидун!$A:$E,4,0)</f>
        <v>124.072</v>
      </c>
      <c r="AJ30" s="1">
        <f>VLOOKUP(A30,[1]Дукова!$A:$E,4,0)</f>
        <v>99.682000000000002</v>
      </c>
      <c r="AK30" s="1">
        <f>VLOOKUP(A30,[1]Новохацкий!$A:$E,4,0)</f>
        <v>71.975999999999999</v>
      </c>
      <c r="AL30" s="1">
        <f>VLOOKUP(A30,[1]Миняйло!$A:$E,4,0)</f>
        <v>42.067999999999998</v>
      </c>
      <c r="AM30" s="1">
        <f>VLOOKUP(A30,[1]Глёза!$A:$E,4,0)</f>
        <v>9.5380000000000003</v>
      </c>
      <c r="AN30" s="1">
        <f t="shared" si="11"/>
        <v>783.28399999999999</v>
      </c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x14ac:dyDescent="0.25">
      <c r="A31" s="1" t="s">
        <v>58</v>
      </c>
      <c r="B31" s="1" t="s">
        <v>32</v>
      </c>
      <c r="C31" s="1">
        <v>170.6</v>
      </c>
      <c r="D31" s="1">
        <v>1816.9760000000001</v>
      </c>
      <c r="E31" s="1">
        <v>1557.431</v>
      </c>
      <c r="F31" s="1">
        <v>311.09399999999999</v>
      </c>
      <c r="G31" s="6">
        <v>1</v>
      </c>
      <c r="H31" s="1">
        <v>30</v>
      </c>
      <c r="I31" s="1"/>
      <c r="J31" s="1">
        <v>1617.0029999999999</v>
      </c>
      <c r="K31" s="1">
        <f t="shared" si="2"/>
        <v>-59.571999999999889</v>
      </c>
      <c r="L31" s="1">
        <f t="shared" si="6"/>
        <v>394.92800000000011</v>
      </c>
      <c r="M31" s="1">
        <v>1162.5029999999999</v>
      </c>
      <c r="N31" s="1">
        <v>39.404100000000042</v>
      </c>
      <c r="O31" s="1">
        <v>184.51390000000009</v>
      </c>
      <c r="P31" s="1">
        <v>200</v>
      </c>
      <c r="Q31" s="1">
        <f t="shared" si="7"/>
        <v>78.985600000000019</v>
      </c>
      <c r="R31" s="13">
        <f t="shared" si="8"/>
        <v>48.352899999999998</v>
      </c>
      <c r="S31" s="5"/>
      <c r="T31" s="5"/>
      <c r="U31" s="1"/>
      <c r="V31" s="1">
        <f t="shared" si="10"/>
        <v>15.200991047072671</v>
      </c>
      <c r="W31" s="1">
        <f t="shared" si="3"/>
        <v>9.305645586030872</v>
      </c>
      <c r="X31" s="1">
        <f t="shared" si="4"/>
        <v>9.305645586030872</v>
      </c>
      <c r="Y31" s="1">
        <v>98.29800000000003</v>
      </c>
      <c r="Z31" s="1">
        <v>59.789400000000001</v>
      </c>
      <c r="AA31" s="1">
        <v>88.169399999999996</v>
      </c>
      <c r="AB31" s="1">
        <v>91.523399999999995</v>
      </c>
      <c r="AC31" s="1">
        <v>59.951199999999993</v>
      </c>
      <c r="AD31" s="1"/>
      <c r="AE31" s="1">
        <f t="shared" si="5"/>
        <v>0</v>
      </c>
      <c r="AF31" s="1"/>
      <c r="AG31" s="1">
        <f>VLOOKUP(A31,[1]Дробаха!$A:$E,4,0)</f>
        <v>204.506</v>
      </c>
      <c r="AH31" s="1">
        <f>VLOOKUP(A31,[1]Андриец!$A:$E,4,0)</f>
        <v>162.79300000000001</v>
      </c>
      <c r="AI31" s="1">
        <f>VLOOKUP(A31,[1]Сидун!$A:$E,4,0)</f>
        <v>214.13800000000001</v>
      </c>
      <c r="AJ31" s="1">
        <f>VLOOKUP(A31,[1]Дукова!$A:$E,4,0)</f>
        <v>144.36500000000001</v>
      </c>
      <c r="AK31" s="1">
        <f>VLOOKUP(A31,[1]Новохацкий!$A:$E,4,0)</f>
        <v>79.611999999999995</v>
      </c>
      <c r="AL31" s="1">
        <f>VLOOKUP(A31,[1]Миняйло!$A:$E,4,0)</f>
        <v>103.17</v>
      </c>
      <c r="AM31" s="1">
        <f>VLOOKUP(A31,[1]Глёза!$A:$E,4,0)</f>
        <v>58.473999999999997</v>
      </c>
      <c r="AN31" s="1">
        <f t="shared" si="11"/>
        <v>967.05799999999999</v>
      </c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x14ac:dyDescent="0.25">
      <c r="A32" s="1" t="s">
        <v>59</v>
      </c>
      <c r="B32" s="1" t="s">
        <v>32</v>
      </c>
      <c r="C32" s="1">
        <v>-0.03</v>
      </c>
      <c r="D32" s="1">
        <v>350.95400000000001</v>
      </c>
      <c r="E32" s="1">
        <v>350.92399999999998</v>
      </c>
      <c r="F32" s="1"/>
      <c r="G32" s="6">
        <v>1</v>
      </c>
      <c r="H32" s="1">
        <v>30</v>
      </c>
      <c r="I32" s="1"/>
      <c r="J32" s="1">
        <v>386.57600000000002</v>
      </c>
      <c r="K32" s="1">
        <f t="shared" si="2"/>
        <v>-35.652000000000044</v>
      </c>
      <c r="L32" s="1">
        <f t="shared" si="6"/>
        <v>112.84799999999998</v>
      </c>
      <c r="M32" s="1">
        <v>238.07599999999999</v>
      </c>
      <c r="N32" s="1">
        <v>52.092333333333293</v>
      </c>
      <c r="O32" s="1">
        <v>89.664466666666641</v>
      </c>
      <c r="P32" s="1">
        <v>150</v>
      </c>
      <c r="Q32" s="1">
        <f t="shared" si="7"/>
        <v>22.569599999999998</v>
      </c>
      <c r="R32" s="13">
        <f t="shared" si="8"/>
        <v>10.98035</v>
      </c>
      <c r="S32" s="5"/>
      <c r="T32" s="5"/>
      <c r="U32" s="1"/>
      <c r="V32" s="1">
        <f t="shared" si="10"/>
        <v>26.570810584362061</v>
      </c>
      <c r="W32" s="1">
        <f t="shared" si="3"/>
        <v>12.926981426343399</v>
      </c>
      <c r="X32" s="1">
        <f t="shared" si="4"/>
        <v>12.926981426343399</v>
      </c>
      <c r="Y32" s="1">
        <v>33.547199999999997</v>
      </c>
      <c r="Z32" s="1">
        <v>13.1136</v>
      </c>
      <c r="AA32" s="1">
        <v>12.486599999999999</v>
      </c>
      <c r="AB32" s="1">
        <v>12.486599999999999</v>
      </c>
      <c r="AC32" s="1">
        <v>1.305600000000001</v>
      </c>
      <c r="AD32" s="1"/>
      <c r="AE32" s="1">
        <f t="shared" si="5"/>
        <v>0</v>
      </c>
      <c r="AF32" s="1"/>
      <c r="AG32" s="1">
        <f>VLOOKUP(A32,[1]Дробаха!$A:$E,4,0)</f>
        <v>70.344999999999999</v>
      </c>
      <c r="AH32" s="1">
        <f>VLOOKUP(A32,[1]Андриец!$A:$E,4,0)</f>
        <v>63.280999999999999</v>
      </c>
      <c r="AI32" s="1">
        <f>VLOOKUP(A32,[1]Сидун!$A:$E,4,0)</f>
        <v>12.114000000000001</v>
      </c>
      <c r="AJ32" s="1">
        <f>VLOOKUP(A32,[1]Дукова!$A:$E,4,0)</f>
        <v>30.224</v>
      </c>
      <c r="AK32" s="1">
        <f>VLOOKUP(A32,[1]Новохацкий!$A:$E,4,0)</f>
        <v>17.318999999999999</v>
      </c>
      <c r="AL32" s="1">
        <f>VLOOKUP(A32,[1]Миняйло!$A:$E,4,0)</f>
        <v>26.324000000000002</v>
      </c>
      <c r="AM32" s="1"/>
      <c r="AN32" s="1">
        <f t="shared" si="11"/>
        <v>219.607</v>
      </c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x14ac:dyDescent="0.25">
      <c r="A33" s="1" t="s">
        <v>60</v>
      </c>
      <c r="B33" s="1" t="s">
        <v>32</v>
      </c>
      <c r="C33" s="1">
        <v>1075.758</v>
      </c>
      <c r="D33" s="1">
        <v>690.85900000000004</v>
      </c>
      <c r="E33" s="1">
        <v>1471.337</v>
      </c>
      <c r="F33" s="1">
        <v>105.41200000000001</v>
      </c>
      <c r="G33" s="6">
        <v>1</v>
      </c>
      <c r="H33" s="1">
        <v>40</v>
      </c>
      <c r="I33" s="1"/>
      <c r="J33" s="1">
        <v>1425.653</v>
      </c>
      <c r="K33" s="1">
        <f t="shared" si="2"/>
        <v>45.683999999999969</v>
      </c>
      <c r="L33" s="1">
        <f t="shared" si="6"/>
        <v>895.21399999999994</v>
      </c>
      <c r="M33" s="1">
        <v>576.12300000000005</v>
      </c>
      <c r="N33" s="1">
        <v>272.36159999999978</v>
      </c>
      <c r="O33" s="1">
        <v>417.67239999999993</v>
      </c>
      <c r="P33" s="1">
        <v>700</v>
      </c>
      <c r="Q33" s="1">
        <f t="shared" si="7"/>
        <v>179.0428</v>
      </c>
      <c r="R33" s="13">
        <f t="shared" si="8"/>
        <v>89.359949999999998</v>
      </c>
      <c r="S33" s="5"/>
      <c r="T33" s="5"/>
      <c r="U33" s="1"/>
      <c r="V33" s="1">
        <f t="shared" si="10"/>
        <v>16.735080984266439</v>
      </c>
      <c r="W33" s="1">
        <f t="shared" si="3"/>
        <v>8.3524498052979492</v>
      </c>
      <c r="X33" s="1">
        <f t="shared" si="4"/>
        <v>8.3524498052979492</v>
      </c>
      <c r="Y33" s="1">
        <v>193.2166</v>
      </c>
      <c r="Z33" s="1">
        <v>104.7398</v>
      </c>
      <c r="AA33" s="1">
        <v>62.917400000000001</v>
      </c>
      <c r="AB33" s="1">
        <v>95.844200000000001</v>
      </c>
      <c r="AC33" s="1">
        <v>139.2176</v>
      </c>
      <c r="AD33" s="1"/>
      <c r="AE33" s="1">
        <f t="shared" si="5"/>
        <v>0</v>
      </c>
      <c r="AF33" s="1"/>
      <c r="AG33" s="1">
        <f>VLOOKUP(A33,[1]Дробаха!$A:$E,4,0)</f>
        <v>520.78899999999999</v>
      </c>
      <c r="AH33" s="1">
        <f>VLOOKUP(A33,[1]Андриец!$A:$E,4,0)</f>
        <v>194.131</v>
      </c>
      <c r="AI33" s="1">
        <f>VLOOKUP(A33,[1]Сидун!$A:$E,4,0)</f>
        <v>283.99200000000002</v>
      </c>
      <c r="AJ33" s="1">
        <f>VLOOKUP(A33,[1]Дукова!$A:$E,4,0)</f>
        <v>468.81299999999999</v>
      </c>
      <c r="AK33" s="1">
        <f>VLOOKUP(A33,[1]Новохацкий!$A:$E,4,0)</f>
        <v>138.53200000000001</v>
      </c>
      <c r="AL33" s="1">
        <f>VLOOKUP(A33,[1]Миняйло!$A:$E,4,0)</f>
        <v>117.196</v>
      </c>
      <c r="AM33" s="1">
        <f>VLOOKUP(A33,[1]Глёза!$A:$E,4,0)</f>
        <v>63.746000000000002</v>
      </c>
      <c r="AN33" s="1">
        <f t="shared" si="11"/>
        <v>1787.1989999999998</v>
      </c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x14ac:dyDescent="0.25">
      <c r="A34" s="1" t="s">
        <v>61</v>
      </c>
      <c r="B34" s="1" t="s">
        <v>32</v>
      </c>
      <c r="C34" s="1">
        <v>30.34</v>
      </c>
      <c r="D34" s="1">
        <v>1490.201</v>
      </c>
      <c r="E34" s="1">
        <v>1428.933</v>
      </c>
      <c r="F34" s="1">
        <v>59.463999999999999</v>
      </c>
      <c r="G34" s="6">
        <v>1</v>
      </c>
      <c r="H34" s="1">
        <v>35</v>
      </c>
      <c r="I34" s="1"/>
      <c r="J34" s="1">
        <v>1421.4580000000001</v>
      </c>
      <c r="K34" s="1">
        <f t="shared" si="2"/>
        <v>7.4749999999999091</v>
      </c>
      <c r="L34" s="1">
        <f t="shared" si="6"/>
        <v>252.27500000000009</v>
      </c>
      <c r="M34" s="1">
        <v>1176.6579999999999</v>
      </c>
      <c r="N34" s="1">
        <v>83.980799999999874</v>
      </c>
      <c r="O34" s="1">
        <v>108.88039999999999</v>
      </c>
      <c r="P34" s="1">
        <v>120</v>
      </c>
      <c r="Q34" s="1">
        <f t="shared" si="7"/>
        <v>50.45500000000002</v>
      </c>
      <c r="R34" s="13">
        <f t="shared" si="8"/>
        <v>24.370999999999999</v>
      </c>
      <c r="S34" s="5"/>
      <c r="T34" s="5"/>
      <c r="U34" s="1"/>
      <c r="V34" s="1">
        <f t="shared" si="10"/>
        <v>15.277387058389065</v>
      </c>
      <c r="W34" s="1">
        <f t="shared" si="3"/>
        <v>7.379351897730646</v>
      </c>
      <c r="X34" s="1">
        <f t="shared" si="4"/>
        <v>7.379351897730646</v>
      </c>
      <c r="Y34" s="1">
        <v>55.249799999999979</v>
      </c>
      <c r="Z34" s="1">
        <v>31.445399999999999</v>
      </c>
      <c r="AA34" s="1">
        <v>30.257999999999999</v>
      </c>
      <c r="AB34" s="1">
        <v>35.566200000000002</v>
      </c>
      <c r="AC34" s="1">
        <v>20.904199999999999</v>
      </c>
      <c r="AD34" s="1"/>
      <c r="AE34" s="1">
        <f t="shared" si="5"/>
        <v>0</v>
      </c>
      <c r="AF34" s="1"/>
      <c r="AG34" s="1">
        <f>VLOOKUP(A34,[1]Дробаха!$A:$E,4,0)</f>
        <v>175.45699999999999</v>
      </c>
      <c r="AH34" s="1">
        <f>VLOOKUP(A34,[1]Андриец!$A:$E,4,0)</f>
        <v>118.337</v>
      </c>
      <c r="AI34" s="1">
        <f>VLOOKUP(A34,[1]Сидун!$A:$E,4,0)</f>
        <v>75.738</v>
      </c>
      <c r="AJ34" s="1">
        <f>VLOOKUP(A34,[1]Дукова!$A:$E,4,0)</f>
        <v>28.15</v>
      </c>
      <c r="AK34" s="1">
        <f>VLOOKUP(A34,[1]Новохацкий!$A:$E,4,0)</f>
        <v>32.497</v>
      </c>
      <c r="AL34" s="1">
        <f>VLOOKUP(A34,[1]Миняйло!$A:$E,4,0)</f>
        <v>49.290999999999997</v>
      </c>
      <c r="AM34" s="1">
        <f>VLOOKUP(A34,[1]Глёза!$A:$E,4,0)</f>
        <v>7.95</v>
      </c>
      <c r="AN34" s="1">
        <f t="shared" si="11"/>
        <v>487.41999999999996</v>
      </c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x14ac:dyDescent="0.25">
      <c r="A35" s="1" t="s">
        <v>62</v>
      </c>
      <c r="B35" s="1" t="s">
        <v>32</v>
      </c>
      <c r="C35" s="1">
        <v>34.957999999999998</v>
      </c>
      <c r="D35" s="1">
        <v>318.54399999999998</v>
      </c>
      <c r="E35" s="1">
        <v>178.41800000000001</v>
      </c>
      <c r="F35" s="1">
        <v>167.22399999999999</v>
      </c>
      <c r="G35" s="6">
        <v>1</v>
      </c>
      <c r="H35" s="1">
        <v>45</v>
      </c>
      <c r="I35" s="1"/>
      <c r="J35" s="1">
        <v>160.69999999999999</v>
      </c>
      <c r="K35" s="1">
        <f t="shared" si="2"/>
        <v>17.718000000000018</v>
      </c>
      <c r="L35" s="1">
        <f t="shared" si="6"/>
        <v>178.41800000000001</v>
      </c>
      <c r="M35" s="1"/>
      <c r="N35" s="1">
        <v>66.047199999999975</v>
      </c>
      <c r="O35" s="1">
        <v>41.03160000000004</v>
      </c>
      <c r="P35" s="1">
        <v>40</v>
      </c>
      <c r="Q35" s="1">
        <f t="shared" si="7"/>
        <v>35.683599999999998</v>
      </c>
      <c r="R35" s="13">
        <f t="shared" si="8"/>
        <v>25.076350000000001</v>
      </c>
      <c r="S35" s="5">
        <f t="shared" si="9"/>
        <v>36.766100000000051</v>
      </c>
      <c r="T35" s="5"/>
      <c r="U35" s="1"/>
      <c r="V35" s="1">
        <f t="shared" si="10"/>
        <v>14</v>
      </c>
      <c r="W35" s="1">
        <f t="shared" si="3"/>
        <v>9.8383823381049016</v>
      </c>
      <c r="X35" s="1">
        <f t="shared" si="4"/>
        <v>8.8080462733580696</v>
      </c>
      <c r="Y35" s="1">
        <v>31.813400000000001</v>
      </c>
      <c r="Z35" s="1">
        <v>32.155799999999999</v>
      </c>
      <c r="AA35" s="1">
        <v>29.851800000000001</v>
      </c>
      <c r="AB35" s="1">
        <v>26.1586</v>
      </c>
      <c r="AC35" s="1">
        <v>24.300599999999999</v>
      </c>
      <c r="AD35" s="1"/>
      <c r="AE35" s="1">
        <f t="shared" si="5"/>
        <v>36.766100000000051</v>
      </c>
      <c r="AF35" s="1"/>
      <c r="AG35" s="1">
        <f>VLOOKUP(A35,[1]Дробаха!$A:$E,4,0)</f>
        <v>340.56900000000002</v>
      </c>
      <c r="AH35" s="1">
        <f>VLOOKUP(A35,[1]Андриец!$A:$E,4,0)</f>
        <v>63.683999999999997</v>
      </c>
      <c r="AI35" s="1">
        <f>VLOOKUP(A35,[1]Сидун!$A:$E,4,0)</f>
        <v>17.241</v>
      </c>
      <c r="AJ35" s="1">
        <f>VLOOKUP(A35,[1]Дукова!$A:$E,4,0)</f>
        <v>36.389000000000003</v>
      </c>
      <c r="AK35" s="1">
        <f>VLOOKUP(A35,[1]Новохацкий!$A:$E,4,0)</f>
        <v>23.884</v>
      </c>
      <c r="AL35" s="1">
        <f>VLOOKUP(A35,[1]Миняйло!$A:$E,4,0)</f>
        <v>15.12</v>
      </c>
      <c r="AM35" s="1">
        <f>VLOOKUP(A35,[1]Глёза!$A:$E,4,0)</f>
        <v>4.6399999999999997</v>
      </c>
      <c r="AN35" s="1">
        <f t="shared" si="11"/>
        <v>501.52700000000004</v>
      </c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x14ac:dyDescent="0.25">
      <c r="A36" s="1" t="s">
        <v>63</v>
      </c>
      <c r="B36" s="1" t="s">
        <v>32</v>
      </c>
      <c r="C36" s="1">
        <v>8.1000000000000003E-2</v>
      </c>
      <c r="D36" s="1">
        <v>123.85599999999999</v>
      </c>
      <c r="E36" s="1">
        <v>122.538</v>
      </c>
      <c r="F36" s="1"/>
      <c r="G36" s="6">
        <v>1</v>
      </c>
      <c r="H36" s="1">
        <v>30</v>
      </c>
      <c r="I36" s="1"/>
      <c r="J36" s="1">
        <v>140.30199999999999</v>
      </c>
      <c r="K36" s="1">
        <f t="shared" si="2"/>
        <v>-17.763999999999996</v>
      </c>
      <c r="L36" s="1">
        <f t="shared" si="6"/>
        <v>36.135999999999996</v>
      </c>
      <c r="M36" s="1">
        <v>86.402000000000001</v>
      </c>
      <c r="N36" s="1">
        <v>60.560800000000008</v>
      </c>
      <c r="O36" s="1">
        <v>59.032600000000009</v>
      </c>
      <c r="P36" s="1"/>
      <c r="Q36" s="1">
        <f t="shared" si="7"/>
        <v>7.227199999999999</v>
      </c>
      <c r="R36" s="13">
        <f t="shared" si="8"/>
        <v>3.8088000000000002</v>
      </c>
      <c r="S36" s="5"/>
      <c r="T36" s="5"/>
      <c r="U36" s="1"/>
      <c r="V36" s="1">
        <f t="shared" si="10"/>
        <v>31.399233354337326</v>
      </c>
      <c r="W36" s="1">
        <f t="shared" si="3"/>
        <v>16.547680982953292</v>
      </c>
      <c r="X36" s="1">
        <f t="shared" si="4"/>
        <v>16.547680982953292</v>
      </c>
      <c r="Y36" s="1">
        <v>15.236800000000001</v>
      </c>
      <c r="Z36" s="1">
        <v>8.232800000000001</v>
      </c>
      <c r="AA36" s="1">
        <v>-0.21479999999999999</v>
      </c>
      <c r="AB36" s="1">
        <v>-0.21479999999999999</v>
      </c>
      <c r="AC36" s="1">
        <v>7.2399999999999992E-2</v>
      </c>
      <c r="AD36" s="1"/>
      <c r="AE36" s="1">
        <f t="shared" si="5"/>
        <v>0</v>
      </c>
      <c r="AF36" s="1"/>
      <c r="AG36" s="1">
        <f>VLOOKUP(A36,[1]Дробаха!$A:$E,4,0)</f>
        <v>50.828000000000003</v>
      </c>
      <c r="AH36" s="1">
        <f>VLOOKUP(A36,[1]Андриец!$A:$E,4,0)</f>
        <v>11.007999999999999</v>
      </c>
      <c r="AI36" s="1">
        <f>VLOOKUP(A36,[1]Сидун!$A:$E,4,0)</f>
        <v>5.0579999999999998</v>
      </c>
      <c r="AJ36" s="1">
        <f>VLOOKUP(A36,[1]Дукова!$A:$E,4,0)</f>
        <v>7.9080000000000004</v>
      </c>
      <c r="AK36" s="1"/>
      <c r="AL36" s="1">
        <f>VLOOKUP(A36,[1]Миняйло!$A:$E,4,0)</f>
        <v>1.3740000000000001</v>
      </c>
      <c r="AM36" s="1"/>
      <c r="AN36" s="1">
        <f t="shared" si="11"/>
        <v>76.176000000000002</v>
      </c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x14ac:dyDescent="0.25">
      <c r="A37" s="1" t="s">
        <v>64</v>
      </c>
      <c r="B37" s="1" t="s">
        <v>32</v>
      </c>
      <c r="C37" s="1">
        <v>195.50700000000001</v>
      </c>
      <c r="D37" s="1">
        <v>1398.606</v>
      </c>
      <c r="E37" s="1">
        <v>948.42</v>
      </c>
      <c r="F37" s="1">
        <v>551.65099999999995</v>
      </c>
      <c r="G37" s="6">
        <v>1</v>
      </c>
      <c r="H37" s="1">
        <v>45</v>
      </c>
      <c r="I37" s="1"/>
      <c r="J37" s="1">
        <v>944.82500000000005</v>
      </c>
      <c r="K37" s="1">
        <f t="shared" si="2"/>
        <v>3.5949999999999136</v>
      </c>
      <c r="L37" s="1">
        <f t="shared" si="6"/>
        <v>441.99499999999995</v>
      </c>
      <c r="M37" s="1">
        <v>506.42500000000001</v>
      </c>
      <c r="N37" s="1">
        <v>274.35519999999968</v>
      </c>
      <c r="O37" s="1">
        <v>48.801400000000399</v>
      </c>
      <c r="P37" s="1"/>
      <c r="Q37" s="1">
        <f t="shared" si="7"/>
        <v>88.398999999999987</v>
      </c>
      <c r="R37" s="13">
        <f t="shared" si="8"/>
        <v>56.155250000000002</v>
      </c>
      <c r="S37" s="5"/>
      <c r="T37" s="5"/>
      <c r="U37" s="1"/>
      <c r="V37" s="1">
        <f t="shared" si="10"/>
        <v>15.578376020051552</v>
      </c>
      <c r="W37" s="1">
        <f t="shared" si="3"/>
        <v>9.8961255217819222</v>
      </c>
      <c r="X37" s="1">
        <f t="shared" si="4"/>
        <v>9.8961255217819222</v>
      </c>
      <c r="Y37" s="1">
        <v>94.1858</v>
      </c>
      <c r="Z37" s="1">
        <v>103.71939999999999</v>
      </c>
      <c r="AA37" s="1">
        <v>93.656800000000004</v>
      </c>
      <c r="AB37" s="1">
        <v>98.178000000000011</v>
      </c>
      <c r="AC37" s="1">
        <v>74.365199999999987</v>
      </c>
      <c r="AD37" s="1"/>
      <c r="AE37" s="1">
        <f t="shared" si="5"/>
        <v>0</v>
      </c>
      <c r="AF37" s="1"/>
      <c r="AG37" s="1">
        <f>VLOOKUP(A37,[1]Дробаха!$A:$E,4,0)</f>
        <v>560.16099999999994</v>
      </c>
      <c r="AH37" s="1">
        <f>VLOOKUP(A37,[1]Андриец!$A:$E,4,0)</f>
        <v>71.156999999999996</v>
      </c>
      <c r="AI37" s="1">
        <f>VLOOKUP(A37,[1]Сидун!$A:$E,4,0)</f>
        <v>104.562</v>
      </c>
      <c r="AJ37" s="1">
        <f>VLOOKUP(A37,[1]Дукова!$A:$E,4,0)</f>
        <v>125.83</v>
      </c>
      <c r="AK37" s="1">
        <f>VLOOKUP(A37,[1]Новохацкий!$A:$E,4,0)</f>
        <v>96.262</v>
      </c>
      <c r="AL37" s="1">
        <f>VLOOKUP(A37,[1]Миняйло!$A:$E,4,0)</f>
        <v>63.491999999999997</v>
      </c>
      <c r="AM37" s="1">
        <f>VLOOKUP(A37,[1]Глёза!$A:$E,4,0)</f>
        <v>101.64100000000001</v>
      </c>
      <c r="AN37" s="1">
        <f t="shared" si="11"/>
        <v>1123.105</v>
      </c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x14ac:dyDescent="0.25">
      <c r="A38" s="1" t="s">
        <v>65</v>
      </c>
      <c r="B38" s="1" t="s">
        <v>32</v>
      </c>
      <c r="C38" s="1">
        <v>270.82</v>
      </c>
      <c r="D38" s="1">
        <v>1110.675</v>
      </c>
      <c r="E38" s="1">
        <v>834.72500000000002</v>
      </c>
      <c r="F38" s="1">
        <v>422.78699999999998</v>
      </c>
      <c r="G38" s="6">
        <v>1</v>
      </c>
      <c r="H38" s="1">
        <v>45</v>
      </c>
      <c r="I38" s="1"/>
      <c r="J38" s="1">
        <v>845.84100000000001</v>
      </c>
      <c r="K38" s="1">
        <f t="shared" ref="K38:K69" si="12">E38-J38</f>
        <v>-11.115999999999985</v>
      </c>
      <c r="L38" s="1">
        <f t="shared" si="6"/>
        <v>378.084</v>
      </c>
      <c r="M38" s="1">
        <v>456.64100000000002</v>
      </c>
      <c r="N38" s="1">
        <v>113.55160000000041</v>
      </c>
      <c r="O38" s="1">
        <v>55.778399999999579</v>
      </c>
      <c r="P38" s="1"/>
      <c r="Q38" s="1">
        <f t="shared" si="7"/>
        <v>75.616799999999998</v>
      </c>
      <c r="R38" s="13">
        <f t="shared" si="8"/>
        <v>46.984749999999991</v>
      </c>
      <c r="S38" s="5">
        <f t="shared" si="9"/>
        <v>65.669499999999971</v>
      </c>
      <c r="T38" s="5"/>
      <c r="U38" s="1"/>
      <c r="V38" s="1">
        <f t="shared" si="10"/>
        <v>14.000000000000002</v>
      </c>
      <c r="W38" s="1">
        <f t="shared" ref="W38:W69" si="13">(F38+N38+O38+P38+S38)/Q38</f>
        <v>8.6989465304006508</v>
      </c>
      <c r="X38" s="1">
        <f t="shared" ref="X38:X69" si="14">(F38+N38+O38+P38)/Q38</f>
        <v>7.8304953396599695</v>
      </c>
      <c r="Y38" s="1">
        <v>78.881600000000006</v>
      </c>
      <c r="Z38" s="1">
        <v>75.405600000000007</v>
      </c>
      <c r="AA38" s="1">
        <v>80.618200000000002</v>
      </c>
      <c r="AB38" s="1">
        <v>87.695000000000007</v>
      </c>
      <c r="AC38" s="1">
        <v>73.083799999999997</v>
      </c>
      <c r="AD38" s="1"/>
      <c r="AE38" s="1">
        <f t="shared" ref="AE38:AE69" si="15">S38*G38</f>
        <v>65.669499999999971</v>
      </c>
      <c r="AF38" s="1"/>
      <c r="AG38" s="1">
        <f>VLOOKUP(A38,[1]Дробаха!$A:$E,4,0)</f>
        <v>368.72800000000001</v>
      </c>
      <c r="AH38" s="1">
        <f>VLOOKUP(A38,[1]Андриец!$A:$E,4,0)</f>
        <v>96.34</v>
      </c>
      <c r="AI38" s="1">
        <f>VLOOKUP(A38,[1]Сидун!$A:$E,4,0)</f>
        <v>118.11199999999999</v>
      </c>
      <c r="AJ38" s="1">
        <f>VLOOKUP(A38,[1]Дукова!$A:$E,4,0)</f>
        <v>150.232</v>
      </c>
      <c r="AK38" s="1">
        <f>VLOOKUP(A38,[1]Новохацкий!$A:$E,4,0)</f>
        <v>68.938000000000002</v>
      </c>
      <c r="AL38" s="1">
        <f>VLOOKUP(A38,[1]Миняйло!$A:$E,4,0)</f>
        <v>63.92</v>
      </c>
      <c r="AM38" s="1">
        <f>VLOOKUP(A38,[1]Глёза!$A:$E,4,0)</f>
        <v>73.424999999999997</v>
      </c>
      <c r="AN38" s="1">
        <f t="shared" si="11"/>
        <v>939.69499999999982</v>
      </c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x14ac:dyDescent="0.25">
      <c r="A39" s="1" t="s">
        <v>66</v>
      </c>
      <c r="B39" s="1" t="s">
        <v>32</v>
      </c>
      <c r="C39" s="1">
        <v>297.38099999999997</v>
      </c>
      <c r="D39" s="1">
        <v>181.678</v>
      </c>
      <c r="E39" s="1">
        <v>382.37900000000002</v>
      </c>
      <c r="F39" s="1">
        <v>45.862000000000002</v>
      </c>
      <c r="G39" s="6">
        <v>1</v>
      </c>
      <c r="H39" s="1">
        <v>45</v>
      </c>
      <c r="I39" s="1"/>
      <c r="J39" s="1">
        <v>378.69200000000001</v>
      </c>
      <c r="K39" s="1">
        <f t="shared" si="12"/>
        <v>3.6870000000000118</v>
      </c>
      <c r="L39" s="1">
        <f t="shared" si="6"/>
        <v>227.28700000000001</v>
      </c>
      <c r="M39" s="1">
        <v>155.09200000000001</v>
      </c>
      <c r="N39" s="1">
        <v>0</v>
      </c>
      <c r="O39" s="1">
        <v>192.52940000000001</v>
      </c>
      <c r="P39" s="1">
        <v>250</v>
      </c>
      <c r="Q39" s="1">
        <f t="shared" si="7"/>
        <v>45.4574</v>
      </c>
      <c r="R39" s="13">
        <f t="shared" si="8"/>
        <v>22.615549999999999</v>
      </c>
      <c r="S39" s="5"/>
      <c r="T39" s="5"/>
      <c r="U39" s="1"/>
      <c r="V39" s="1">
        <f t="shared" si="10"/>
        <v>21.595380169838894</v>
      </c>
      <c r="W39" s="1">
        <f t="shared" si="13"/>
        <v>10.743936080814125</v>
      </c>
      <c r="X39" s="1">
        <f t="shared" si="14"/>
        <v>10.743936080814125</v>
      </c>
      <c r="Y39" s="1">
        <v>48.153199999999998</v>
      </c>
      <c r="Z39" s="1">
        <v>20.452200000000001</v>
      </c>
      <c r="AA39" s="1">
        <v>28.0106</v>
      </c>
      <c r="AB39" s="1">
        <v>36.057000000000002</v>
      </c>
      <c r="AC39" s="1">
        <v>39.470199999999998</v>
      </c>
      <c r="AD39" s="1"/>
      <c r="AE39" s="1">
        <f t="shared" si="15"/>
        <v>0</v>
      </c>
      <c r="AF39" s="1"/>
      <c r="AG39" s="1">
        <f>VLOOKUP(A39,[1]Дробаха!$A:$E,4,0)</f>
        <v>176.511</v>
      </c>
      <c r="AH39" s="1">
        <f>VLOOKUP(A39,[1]Андриец!$A:$E,4,0)</f>
        <v>37</v>
      </c>
      <c r="AI39" s="1">
        <f>VLOOKUP(A39,[1]Сидун!$A:$E,4,0)</f>
        <v>60.988</v>
      </c>
      <c r="AJ39" s="1">
        <f>VLOOKUP(A39,[1]Дукова!$A:$E,4,0)</f>
        <v>74.277000000000001</v>
      </c>
      <c r="AK39" s="1">
        <f>VLOOKUP(A39,[1]Новохацкий!$A:$E,4,0)</f>
        <v>60.244</v>
      </c>
      <c r="AL39" s="1">
        <f>VLOOKUP(A39,[1]Миняйло!$A:$E,4,0)</f>
        <v>34.615000000000002</v>
      </c>
      <c r="AM39" s="1">
        <f>VLOOKUP(A39,[1]Глёза!$A:$E,4,0)</f>
        <v>8.6760000000000002</v>
      </c>
      <c r="AN39" s="1">
        <f t="shared" si="11"/>
        <v>452.31099999999998</v>
      </c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x14ac:dyDescent="0.25">
      <c r="A40" s="1" t="s">
        <v>67</v>
      </c>
      <c r="B40" s="1" t="s">
        <v>32</v>
      </c>
      <c r="C40" s="1"/>
      <c r="D40" s="1">
        <v>263.23599999999999</v>
      </c>
      <c r="E40" s="1">
        <v>263.23599999999999</v>
      </c>
      <c r="F40" s="1"/>
      <c r="G40" s="6">
        <v>0</v>
      </c>
      <c r="H40" s="1" t="e">
        <v>#N/A</v>
      </c>
      <c r="I40" s="1"/>
      <c r="J40" s="1">
        <v>272.036</v>
      </c>
      <c r="K40" s="1">
        <f t="shared" si="12"/>
        <v>-8.8000000000000114</v>
      </c>
      <c r="L40" s="1">
        <f t="shared" si="6"/>
        <v>0</v>
      </c>
      <c r="M40" s="1">
        <v>263.23599999999999</v>
      </c>
      <c r="N40" s="1"/>
      <c r="O40" s="1">
        <v>0</v>
      </c>
      <c r="P40" s="1"/>
      <c r="Q40" s="1">
        <f t="shared" si="7"/>
        <v>0</v>
      </c>
      <c r="R40" s="13">
        <f t="shared" si="8"/>
        <v>0</v>
      </c>
      <c r="S40" s="5"/>
      <c r="T40" s="5"/>
      <c r="U40" s="1"/>
      <c r="V40" s="1" t="e">
        <f t="shared" si="10"/>
        <v>#DIV/0!</v>
      </c>
      <c r="W40" s="1" t="e">
        <f t="shared" si="13"/>
        <v>#DIV/0!</v>
      </c>
      <c r="X40" s="1" t="e">
        <f t="shared" si="14"/>
        <v>#DIV/0!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/>
      <c r="AE40" s="1">
        <f t="shared" si="15"/>
        <v>0</v>
      </c>
      <c r="AF40" s="1"/>
      <c r="AG40" s="1"/>
      <c r="AH40" s="1"/>
      <c r="AI40" s="1"/>
      <c r="AJ40" s="1"/>
      <c r="AK40" s="1"/>
      <c r="AL40" s="1"/>
      <c r="AM40" s="1"/>
      <c r="AN40" s="1">
        <f t="shared" si="11"/>
        <v>0</v>
      </c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x14ac:dyDescent="0.25">
      <c r="A41" s="1" t="s">
        <v>68</v>
      </c>
      <c r="B41" s="1" t="s">
        <v>32</v>
      </c>
      <c r="C41" s="1">
        <v>12.14</v>
      </c>
      <c r="D41" s="1">
        <v>313.15600000000001</v>
      </c>
      <c r="E41" s="1">
        <v>267.33499999999998</v>
      </c>
      <c r="F41" s="1">
        <v>45.631999999999998</v>
      </c>
      <c r="G41" s="6">
        <v>1</v>
      </c>
      <c r="H41" s="1">
        <v>35</v>
      </c>
      <c r="I41" s="1"/>
      <c r="J41" s="1">
        <v>265.35599999999999</v>
      </c>
      <c r="K41" s="1">
        <f t="shared" si="12"/>
        <v>1.978999999999985</v>
      </c>
      <c r="L41" s="1">
        <f t="shared" si="6"/>
        <v>63.078999999999979</v>
      </c>
      <c r="M41" s="1">
        <v>204.256</v>
      </c>
      <c r="N41" s="1">
        <v>0</v>
      </c>
      <c r="O41" s="1">
        <v>0</v>
      </c>
      <c r="P41" s="1"/>
      <c r="Q41" s="1">
        <f t="shared" si="7"/>
        <v>12.615799999999997</v>
      </c>
      <c r="R41" s="13">
        <f t="shared" si="8"/>
        <v>2.5143499999999999</v>
      </c>
      <c r="S41" s="5"/>
      <c r="T41" s="5"/>
      <c r="U41" s="1"/>
      <c r="V41" s="1">
        <f t="shared" si="10"/>
        <v>18.148626881699048</v>
      </c>
      <c r="W41" s="1">
        <f t="shared" si="13"/>
        <v>3.6170516336657217</v>
      </c>
      <c r="X41" s="1">
        <f t="shared" si="14"/>
        <v>3.6170516336657217</v>
      </c>
      <c r="Y41" s="1">
        <v>6.8863999999999974</v>
      </c>
      <c r="Z41" s="1">
        <v>4.2723999999999993</v>
      </c>
      <c r="AA41" s="1">
        <v>8.5489999999999977</v>
      </c>
      <c r="AB41" s="1">
        <v>8.5489999999999977</v>
      </c>
      <c r="AC41" s="1">
        <v>3.7401999999999989</v>
      </c>
      <c r="AD41" s="1"/>
      <c r="AE41" s="1">
        <f t="shared" si="15"/>
        <v>0</v>
      </c>
      <c r="AF41" s="1"/>
      <c r="AG41" s="1"/>
      <c r="AH41" s="1">
        <f>VLOOKUP(A41,[1]Андриец!$A:$E,4,0)</f>
        <v>23.02</v>
      </c>
      <c r="AI41" s="1">
        <f>VLOOKUP(A41,[1]Сидун!$A:$E,4,0)</f>
        <v>0.72399999999999998</v>
      </c>
      <c r="AJ41" s="1">
        <f>VLOOKUP(A41,[1]Дукова!$A:$E,4,0)</f>
        <v>12.208</v>
      </c>
      <c r="AK41" s="1">
        <f>VLOOKUP(A41,[1]Новохацкий!$A:$E,4,0)</f>
        <v>1.452</v>
      </c>
      <c r="AL41" s="1">
        <f>VLOOKUP(A41,[1]Миняйло!$A:$E,4,0)</f>
        <v>5.024</v>
      </c>
      <c r="AM41" s="1">
        <f>VLOOKUP(A41,[1]Глёза!$A:$E,4,0)</f>
        <v>7.859</v>
      </c>
      <c r="AN41" s="1">
        <f t="shared" si="11"/>
        <v>50.286999999999999</v>
      </c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x14ac:dyDescent="0.25">
      <c r="A42" s="1" t="s">
        <v>69</v>
      </c>
      <c r="B42" s="1" t="s">
        <v>37</v>
      </c>
      <c r="C42" s="1">
        <v>10</v>
      </c>
      <c r="D42" s="1">
        <v>222</v>
      </c>
      <c r="E42" s="1">
        <v>119</v>
      </c>
      <c r="F42" s="1">
        <v>102</v>
      </c>
      <c r="G42" s="6">
        <v>0.4</v>
      </c>
      <c r="H42" s="1">
        <v>45</v>
      </c>
      <c r="I42" s="1"/>
      <c r="J42" s="1">
        <v>162</v>
      </c>
      <c r="K42" s="1">
        <f t="shared" si="12"/>
        <v>-43</v>
      </c>
      <c r="L42" s="1">
        <f t="shared" si="6"/>
        <v>119</v>
      </c>
      <c r="M42" s="1"/>
      <c r="N42" s="1">
        <v>142.19999999999999</v>
      </c>
      <c r="O42" s="1">
        <v>224.39999999999989</v>
      </c>
      <c r="P42" s="1">
        <v>250</v>
      </c>
      <c r="Q42" s="1">
        <f t="shared" si="7"/>
        <v>23.8</v>
      </c>
      <c r="R42" s="13">
        <f t="shared" si="8"/>
        <v>21.45</v>
      </c>
      <c r="S42" s="5"/>
      <c r="T42" s="5"/>
      <c r="U42" s="1"/>
      <c r="V42" s="1">
        <f t="shared" si="10"/>
        <v>33.501165501165495</v>
      </c>
      <c r="W42" s="1">
        <f t="shared" si="13"/>
        <v>30.193277310924366</v>
      </c>
      <c r="X42" s="1">
        <f t="shared" si="14"/>
        <v>30.193277310924366</v>
      </c>
      <c r="Y42" s="1">
        <v>59.8</v>
      </c>
      <c r="Z42" s="1">
        <v>35.799999999999997</v>
      </c>
      <c r="AA42" s="1">
        <v>22.6</v>
      </c>
      <c r="AB42" s="1">
        <v>27.6</v>
      </c>
      <c r="AC42" s="1">
        <v>24.6</v>
      </c>
      <c r="AD42" s="1"/>
      <c r="AE42" s="1">
        <f t="shared" si="15"/>
        <v>0</v>
      </c>
      <c r="AF42" s="1"/>
      <c r="AG42" s="1">
        <f>VLOOKUP(A42,[1]Дробаха!$A:$E,4,0)</f>
        <v>107</v>
      </c>
      <c r="AH42" s="1">
        <f>VLOOKUP(A42,[1]Андриец!$A:$E,4,0)</f>
        <v>99</v>
      </c>
      <c r="AI42" s="1">
        <f>VLOOKUP(A42,[1]Сидун!$A:$E,4,0)</f>
        <v>92</v>
      </c>
      <c r="AJ42" s="1">
        <f>VLOOKUP(A42,[1]Дукова!$A:$E,4,0)</f>
        <v>20</v>
      </c>
      <c r="AK42" s="1">
        <f>VLOOKUP(A42,[1]Новохацкий!$A:$E,4,0)</f>
        <v>95</v>
      </c>
      <c r="AL42" s="1">
        <f>VLOOKUP(A42,[1]Миняйло!$A:$E,4,0)</f>
        <v>16</v>
      </c>
      <c r="AM42" s="1"/>
      <c r="AN42" s="1">
        <f t="shared" si="11"/>
        <v>429</v>
      </c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x14ac:dyDescent="0.25">
      <c r="A43" s="1" t="s">
        <v>70</v>
      </c>
      <c r="B43" s="1" t="s">
        <v>32</v>
      </c>
      <c r="C43" s="1"/>
      <c r="D43" s="1">
        <v>266.09699999999998</v>
      </c>
      <c r="E43" s="1">
        <v>266.09699999999998</v>
      </c>
      <c r="F43" s="1"/>
      <c r="G43" s="6">
        <v>0</v>
      </c>
      <c r="H43" s="1" t="e">
        <v>#N/A</v>
      </c>
      <c r="I43" s="1"/>
      <c r="J43" s="1">
        <v>269.09699999999998</v>
      </c>
      <c r="K43" s="1">
        <f t="shared" si="12"/>
        <v>-3</v>
      </c>
      <c r="L43" s="1">
        <f t="shared" si="6"/>
        <v>0</v>
      </c>
      <c r="M43" s="1">
        <v>266.09699999999998</v>
      </c>
      <c r="N43" s="1"/>
      <c r="O43" s="1">
        <v>0</v>
      </c>
      <c r="P43" s="1"/>
      <c r="Q43" s="1">
        <f t="shared" si="7"/>
        <v>0</v>
      </c>
      <c r="R43" s="13">
        <f t="shared" si="8"/>
        <v>0</v>
      </c>
      <c r="S43" s="5"/>
      <c r="T43" s="5"/>
      <c r="U43" s="1"/>
      <c r="V43" s="1" t="e">
        <f t="shared" si="10"/>
        <v>#DIV/0!</v>
      </c>
      <c r="W43" s="1" t="e">
        <f t="shared" si="13"/>
        <v>#DIV/0!</v>
      </c>
      <c r="X43" s="1" t="e">
        <f t="shared" si="14"/>
        <v>#DIV/0!</v>
      </c>
      <c r="Y43" s="1">
        <v>0</v>
      </c>
      <c r="Z43" s="1"/>
      <c r="AA43" s="1"/>
      <c r="AB43" s="1"/>
      <c r="AC43" s="1"/>
      <c r="AD43" s="1"/>
      <c r="AE43" s="1">
        <f t="shared" si="15"/>
        <v>0</v>
      </c>
      <c r="AF43" s="1"/>
      <c r="AG43" s="1"/>
      <c r="AH43" s="1"/>
      <c r="AI43" s="1"/>
      <c r="AJ43" s="1"/>
      <c r="AK43" s="1"/>
      <c r="AL43" s="1"/>
      <c r="AM43" s="1"/>
      <c r="AN43" s="1">
        <f t="shared" si="11"/>
        <v>0</v>
      </c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x14ac:dyDescent="0.25">
      <c r="A44" s="1" t="s">
        <v>71</v>
      </c>
      <c r="B44" s="1" t="s">
        <v>32</v>
      </c>
      <c r="C44" s="1">
        <v>45.853999999999999</v>
      </c>
      <c r="D44" s="1">
        <v>936.28399999999999</v>
      </c>
      <c r="E44" s="1">
        <v>563.12599999999998</v>
      </c>
      <c r="F44" s="1">
        <v>371.358</v>
      </c>
      <c r="G44" s="6">
        <v>1</v>
      </c>
      <c r="H44" s="1">
        <v>40</v>
      </c>
      <c r="I44" s="1"/>
      <c r="J44" s="1">
        <v>576.23</v>
      </c>
      <c r="K44" s="1">
        <f t="shared" si="12"/>
        <v>-13.104000000000042</v>
      </c>
      <c r="L44" s="1">
        <f t="shared" si="6"/>
        <v>177.69599999999997</v>
      </c>
      <c r="M44" s="1">
        <v>385.43</v>
      </c>
      <c r="N44" s="1">
        <v>182.87759999999989</v>
      </c>
      <c r="O44" s="1">
        <v>0</v>
      </c>
      <c r="P44" s="1"/>
      <c r="Q44" s="1">
        <f t="shared" si="7"/>
        <v>35.539199999999994</v>
      </c>
      <c r="R44" s="13">
        <f t="shared" si="8"/>
        <v>32.20635</v>
      </c>
      <c r="S44" s="5"/>
      <c r="T44" s="5"/>
      <c r="U44" s="1"/>
      <c r="V44" s="1">
        <f t="shared" si="10"/>
        <v>17.208892035266334</v>
      </c>
      <c r="W44" s="1">
        <f t="shared" si="13"/>
        <v>15.595049972987573</v>
      </c>
      <c r="X44" s="1">
        <f t="shared" si="14"/>
        <v>15.595049972987573</v>
      </c>
      <c r="Y44" s="1">
        <v>34.306600000000003</v>
      </c>
      <c r="Z44" s="1">
        <v>59.964399999999998</v>
      </c>
      <c r="AA44" s="1">
        <v>52.823400000000007</v>
      </c>
      <c r="AB44" s="1">
        <v>47.373800000000003</v>
      </c>
      <c r="AC44" s="1">
        <v>28.901399999999999</v>
      </c>
      <c r="AD44" s="1"/>
      <c r="AE44" s="1">
        <f t="shared" si="15"/>
        <v>0</v>
      </c>
      <c r="AF44" s="1"/>
      <c r="AG44" s="1">
        <f>VLOOKUP(A44,[1]Дробаха!$A:$E,4,0)</f>
        <v>294.02499999999998</v>
      </c>
      <c r="AH44" s="1">
        <f>VLOOKUP(A44,[1]Андриец!$A:$E,4,0)</f>
        <v>38.412999999999997</v>
      </c>
      <c r="AI44" s="1">
        <f>VLOOKUP(A44,[1]Сидун!$A:$E,4,0)</f>
        <v>61.052</v>
      </c>
      <c r="AJ44" s="1">
        <f>VLOOKUP(A44,[1]Дукова!$A:$E,4,0)</f>
        <v>105.15600000000001</v>
      </c>
      <c r="AK44" s="1">
        <f>VLOOKUP(A44,[1]Новохацкий!$A:$E,4,0)</f>
        <v>61.863999999999997</v>
      </c>
      <c r="AL44" s="1">
        <f>VLOOKUP(A44,[1]Миняйло!$A:$E,4,0)</f>
        <v>32.720999999999997</v>
      </c>
      <c r="AM44" s="1">
        <f>VLOOKUP(A44,[1]Глёза!$A:$E,4,0)</f>
        <v>50.896000000000001</v>
      </c>
      <c r="AN44" s="1">
        <f t="shared" si="11"/>
        <v>644.12699999999995</v>
      </c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x14ac:dyDescent="0.25">
      <c r="A45" s="1" t="s">
        <v>72</v>
      </c>
      <c r="B45" s="1" t="s">
        <v>37</v>
      </c>
      <c r="C45" s="1">
        <v>47</v>
      </c>
      <c r="D45" s="1">
        <v>450</v>
      </c>
      <c r="E45" s="1">
        <v>300</v>
      </c>
      <c r="F45" s="1">
        <v>150</v>
      </c>
      <c r="G45" s="6">
        <v>0.4</v>
      </c>
      <c r="H45" s="1">
        <v>40</v>
      </c>
      <c r="I45" s="1"/>
      <c r="J45" s="1">
        <v>309</v>
      </c>
      <c r="K45" s="1">
        <f t="shared" si="12"/>
        <v>-9</v>
      </c>
      <c r="L45" s="1">
        <f t="shared" si="6"/>
        <v>0</v>
      </c>
      <c r="M45" s="1">
        <v>300</v>
      </c>
      <c r="N45" s="1">
        <v>173.4</v>
      </c>
      <c r="O45" s="1">
        <v>89.200000000000017</v>
      </c>
      <c r="P45" s="1">
        <v>100</v>
      </c>
      <c r="Q45" s="1">
        <f t="shared" si="7"/>
        <v>0</v>
      </c>
      <c r="R45" s="13">
        <f t="shared" si="8"/>
        <v>16</v>
      </c>
      <c r="S45" s="5"/>
      <c r="T45" s="5"/>
      <c r="U45" s="1"/>
      <c r="V45" s="1">
        <f t="shared" si="10"/>
        <v>32.037500000000001</v>
      </c>
      <c r="W45" s="1" t="e">
        <f t="shared" si="13"/>
        <v>#DIV/0!</v>
      </c>
      <c r="X45" s="1" t="e">
        <f t="shared" si="14"/>
        <v>#DIV/0!</v>
      </c>
      <c r="Y45" s="1">
        <v>46.6</v>
      </c>
      <c r="Z45" s="1">
        <v>46.2</v>
      </c>
      <c r="AA45" s="1">
        <v>1</v>
      </c>
      <c r="AB45" s="1">
        <v>4</v>
      </c>
      <c r="AC45" s="1">
        <v>22.8</v>
      </c>
      <c r="AD45" s="1"/>
      <c r="AE45" s="1">
        <f t="shared" si="15"/>
        <v>0</v>
      </c>
      <c r="AF45" s="1"/>
      <c r="AG45" s="1">
        <f>VLOOKUP(A45,[1]Дробаха!$A:$E,4,0)</f>
        <v>120</v>
      </c>
      <c r="AH45" s="1">
        <f>VLOOKUP(A45,[1]Андриец!$A:$E,4,0)</f>
        <v>36</v>
      </c>
      <c r="AI45" s="1">
        <f>VLOOKUP(A45,[1]Сидун!$A:$E,4,0)</f>
        <v>54</v>
      </c>
      <c r="AJ45" s="1">
        <f>VLOOKUP(A45,[1]Дукова!$A:$E,4,0)</f>
        <v>46</v>
      </c>
      <c r="AK45" s="1">
        <f>VLOOKUP(A45,[1]Новохацкий!$A:$E,4,0)</f>
        <v>42</v>
      </c>
      <c r="AL45" s="1">
        <f>VLOOKUP(A45,[1]Миняйло!$A:$E,4,0)</f>
        <v>22</v>
      </c>
      <c r="AM45" s="1"/>
      <c r="AN45" s="1">
        <f t="shared" si="11"/>
        <v>320</v>
      </c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x14ac:dyDescent="0.25">
      <c r="A46" s="1" t="s">
        <v>73</v>
      </c>
      <c r="B46" s="1" t="s">
        <v>37</v>
      </c>
      <c r="C46" s="1"/>
      <c r="D46" s="1">
        <v>1596</v>
      </c>
      <c r="E46" s="1">
        <v>887</v>
      </c>
      <c r="F46" s="1">
        <v>691</v>
      </c>
      <c r="G46" s="6">
        <v>0.4</v>
      </c>
      <c r="H46" s="1">
        <v>45</v>
      </c>
      <c r="I46" s="1"/>
      <c r="J46" s="1">
        <v>906</v>
      </c>
      <c r="K46" s="1">
        <f t="shared" si="12"/>
        <v>-19</v>
      </c>
      <c r="L46" s="1">
        <f t="shared" si="6"/>
        <v>695</v>
      </c>
      <c r="M46" s="1">
        <v>192</v>
      </c>
      <c r="N46" s="1">
        <v>0</v>
      </c>
      <c r="O46" s="1">
        <v>0</v>
      </c>
      <c r="P46" s="1"/>
      <c r="Q46" s="1">
        <f t="shared" si="7"/>
        <v>139</v>
      </c>
      <c r="R46" s="13">
        <f t="shared" si="8"/>
        <v>96.6</v>
      </c>
      <c r="S46" s="5">
        <f t="shared" si="9"/>
        <v>661.39999999999986</v>
      </c>
      <c r="T46" s="5"/>
      <c r="U46" s="1"/>
      <c r="V46" s="1">
        <f t="shared" si="10"/>
        <v>14</v>
      </c>
      <c r="W46" s="1">
        <f t="shared" si="13"/>
        <v>9.7294964028776967</v>
      </c>
      <c r="X46" s="1">
        <f t="shared" si="14"/>
        <v>4.971223021582734</v>
      </c>
      <c r="Y46" s="1">
        <v>78.685599999999994</v>
      </c>
      <c r="Z46" s="1">
        <v>92</v>
      </c>
      <c r="AA46" s="1">
        <v>158.19999999999999</v>
      </c>
      <c r="AB46" s="1">
        <v>140</v>
      </c>
      <c r="AC46" s="1">
        <v>85.4</v>
      </c>
      <c r="AD46" s="1"/>
      <c r="AE46" s="1">
        <f t="shared" si="15"/>
        <v>264.55999999999995</v>
      </c>
      <c r="AF46" s="1"/>
      <c r="AG46" s="1">
        <f>VLOOKUP(A46,[1]Дробаха!$A:$E,4,0)</f>
        <v>660</v>
      </c>
      <c r="AH46" s="1">
        <f>VLOOKUP(A46,[1]Андриец!$A:$E,4,0)</f>
        <v>181</v>
      </c>
      <c r="AI46" s="1">
        <f>VLOOKUP(A46,[1]Сидун!$A:$E,4,0)</f>
        <v>269</v>
      </c>
      <c r="AJ46" s="1">
        <f>VLOOKUP(A46,[1]Дукова!$A:$E,4,0)</f>
        <v>142</v>
      </c>
      <c r="AK46" s="1">
        <f>VLOOKUP(A46,[1]Новохацкий!$A:$E,4,0)</f>
        <v>516</v>
      </c>
      <c r="AL46" s="1">
        <f>VLOOKUP(A46,[1]Миняйло!$A:$E,4,0)</f>
        <v>158</v>
      </c>
      <c r="AM46" s="1">
        <f>VLOOKUP(A46,[1]Глёза!$A:$E,4,0)</f>
        <v>6</v>
      </c>
      <c r="AN46" s="1">
        <f t="shared" si="11"/>
        <v>1932</v>
      </c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x14ac:dyDescent="0.25">
      <c r="A47" s="1" t="s">
        <v>74</v>
      </c>
      <c r="B47" s="1" t="s">
        <v>37</v>
      </c>
      <c r="C47" s="1">
        <v>337</v>
      </c>
      <c r="D47" s="1">
        <v>1294</v>
      </c>
      <c r="E47" s="1">
        <v>1382</v>
      </c>
      <c r="F47" s="1">
        <v>54</v>
      </c>
      <c r="G47" s="6">
        <v>0.4</v>
      </c>
      <c r="H47" s="1">
        <v>40</v>
      </c>
      <c r="I47" s="1"/>
      <c r="J47" s="1">
        <v>1396</v>
      </c>
      <c r="K47" s="1">
        <f t="shared" si="12"/>
        <v>-14</v>
      </c>
      <c r="L47" s="1">
        <f t="shared" si="6"/>
        <v>1142</v>
      </c>
      <c r="M47" s="1">
        <v>240</v>
      </c>
      <c r="N47" s="1">
        <v>126.60000000000041</v>
      </c>
      <c r="O47" s="1">
        <v>638.59999999999945</v>
      </c>
      <c r="P47" s="1">
        <v>900</v>
      </c>
      <c r="Q47" s="1">
        <f t="shared" si="7"/>
        <v>228.4</v>
      </c>
      <c r="R47" s="13">
        <f t="shared" si="8"/>
        <v>111.1</v>
      </c>
      <c r="S47" s="5"/>
      <c r="T47" s="5"/>
      <c r="U47" s="1"/>
      <c r="V47" s="1">
        <f t="shared" si="10"/>
        <v>15.474347434743473</v>
      </c>
      <c r="W47" s="1">
        <f t="shared" si="13"/>
        <v>7.5271453590192632</v>
      </c>
      <c r="X47" s="1">
        <f t="shared" si="14"/>
        <v>7.5271453590192632</v>
      </c>
      <c r="Y47" s="1">
        <v>210.2</v>
      </c>
      <c r="Z47" s="1">
        <v>108.4</v>
      </c>
      <c r="AA47" s="1">
        <v>149.19999999999999</v>
      </c>
      <c r="AB47" s="1">
        <v>165.6</v>
      </c>
      <c r="AC47" s="1">
        <v>110.2</v>
      </c>
      <c r="AD47" s="1"/>
      <c r="AE47" s="1">
        <f t="shared" si="15"/>
        <v>0</v>
      </c>
      <c r="AF47" s="1"/>
      <c r="AG47" s="1">
        <f>VLOOKUP(A47,[1]Дробаха!$A:$E,4,0)</f>
        <v>462</v>
      </c>
      <c r="AH47" s="1">
        <f>VLOOKUP(A47,[1]Андриец!$A:$E,4,0)</f>
        <v>428</v>
      </c>
      <c r="AI47" s="1">
        <f>VLOOKUP(A47,[1]Сидун!$A:$E,4,0)</f>
        <v>246</v>
      </c>
      <c r="AJ47" s="1">
        <f>VLOOKUP(A47,[1]Дукова!$A:$E,4,0)</f>
        <v>214</v>
      </c>
      <c r="AK47" s="1">
        <f>VLOOKUP(A47,[1]Новохацкий!$A:$E,4,0)</f>
        <v>687</v>
      </c>
      <c r="AL47" s="1">
        <f>VLOOKUP(A47,[1]Миняйло!$A:$E,4,0)</f>
        <v>143</v>
      </c>
      <c r="AM47" s="1">
        <f>VLOOKUP(A47,[1]Глёза!$A:$E,4,0)</f>
        <v>42</v>
      </c>
      <c r="AN47" s="1">
        <f t="shared" si="11"/>
        <v>2222</v>
      </c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x14ac:dyDescent="0.25">
      <c r="A48" s="1" t="s">
        <v>75</v>
      </c>
      <c r="B48" s="1" t="s">
        <v>32</v>
      </c>
      <c r="C48" s="1">
        <v>82.1</v>
      </c>
      <c r="D48" s="1">
        <v>0.748</v>
      </c>
      <c r="E48" s="1">
        <v>46.195999999999998</v>
      </c>
      <c r="F48" s="1">
        <v>4.1159999999999997</v>
      </c>
      <c r="G48" s="6">
        <v>1</v>
      </c>
      <c r="H48" s="1">
        <v>50</v>
      </c>
      <c r="I48" s="1"/>
      <c r="J48" s="1">
        <v>51.3</v>
      </c>
      <c r="K48" s="1">
        <f t="shared" si="12"/>
        <v>-5.1039999999999992</v>
      </c>
      <c r="L48" s="1">
        <f t="shared" si="6"/>
        <v>46.195999999999998</v>
      </c>
      <c r="M48" s="1"/>
      <c r="N48" s="1">
        <v>67.649599999999992</v>
      </c>
      <c r="O48" s="1">
        <v>41.371200000000002</v>
      </c>
      <c r="P48" s="1"/>
      <c r="Q48" s="1">
        <f t="shared" si="7"/>
        <v>9.2392000000000003</v>
      </c>
      <c r="R48" s="13">
        <f t="shared" si="8"/>
        <v>6.9272000000000009</v>
      </c>
      <c r="S48" s="5"/>
      <c r="T48" s="5"/>
      <c r="U48" s="1"/>
      <c r="V48" s="1">
        <f t="shared" si="10"/>
        <v>16.3322554567502</v>
      </c>
      <c r="W48" s="1">
        <f t="shared" si="13"/>
        <v>12.245302623603774</v>
      </c>
      <c r="X48" s="1">
        <f t="shared" si="14"/>
        <v>12.245302623603774</v>
      </c>
      <c r="Y48" s="1">
        <v>12.2014</v>
      </c>
      <c r="Z48" s="1">
        <v>9.7677999999999994</v>
      </c>
      <c r="AA48" s="1">
        <v>1.359</v>
      </c>
      <c r="AB48" s="1">
        <v>3.2585999999999999</v>
      </c>
      <c r="AC48" s="1">
        <v>8.9662000000000006</v>
      </c>
      <c r="AD48" s="1"/>
      <c r="AE48" s="1">
        <f t="shared" si="15"/>
        <v>0</v>
      </c>
      <c r="AF48" s="1"/>
      <c r="AG48" s="1">
        <f>VLOOKUP(A48,[1]Дробаха!$A:$E,4,0)</f>
        <v>73.364000000000004</v>
      </c>
      <c r="AH48" s="1">
        <f>VLOOKUP(A48,[1]Андриец!$A:$E,4,0)</f>
        <v>46.14</v>
      </c>
      <c r="AI48" s="1"/>
      <c r="AJ48" s="1">
        <f>VLOOKUP(A48,[1]Дукова!$A:$E,4,0)</f>
        <v>13.61</v>
      </c>
      <c r="AK48" s="1"/>
      <c r="AL48" s="1">
        <f>VLOOKUP(A48,[1]Миняйло!$A:$E,4,0)</f>
        <v>2.714</v>
      </c>
      <c r="AM48" s="1">
        <f>VLOOKUP(A48,[1]Глёза!$A:$E,4,0)</f>
        <v>2.7160000000000002</v>
      </c>
      <c r="AN48" s="1">
        <f t="shared" si="11"/>
        <v>138.54400000000001</v>
      </c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x14ac:dyDescent="0.25">
      <c r="A49" s="1" t="s">
        <v>76</v>
      </c>
      <c r="B49" s="1" t="s">
        <v>32</v>
      </c>
      <c r="C49" s="1">
        <v>100.33799999999999</v>
      </c>
      <c r="D49" s="1">
        <v>260.649</v>
      </c>
      <c r="E49" s="1">
        <v>185.40600000000001</v>
      </c>
      <c r="F49" s="1">
        <v>151.167</v>
      </c>
      <c r="G49" s="6">
        <v>1</v>
      </c>
      <c r="H49" s="1">
        <v>50</v>
      </c>
      <c r="I49" s="1"/>
      <c r="J49" s="1">
        <v>214.4</v>
      </c>
      <c r="K49" s="1">
        <f t="shared" si="12"/>
        <v>-28.994</v>
      </c>
      <c r="L49" s="1">
        <f t="shared" si="6"/>
        <v>185.40600000000001</v>
      </c>
      <c r="M49" s="1"/>
      <c r="N49" s="1">
        <v>113.74499999999991</v>
      </c>
      <c r="O49" s="1">
        <v>48.696600000000132</v>
      </c>
      <c r="P49" s="1">
        <v>50</v>
      </c>
      <c r="Q49" s="1">
        <f t="shared" si="7"/>
        <v>37.081200000000003</v>
      </c>
      <c r="R49" s="13">
        <f t="shared" si="8"/>
        <v>25.911999999999995</v>
      </c>
      <c r="S49" s="5">
        <f>15*R49-P49-O49-N49-F49</f>
        <v>25.071399999999954</v>
      </c>
      <c r="T49" s="5"/>
      <c r="U49" s="1"/>
      <c r="V49" s="1">
        <f t="shared" si="10"/>
        <v>15</v>
      </c>
      <c r="W49" s="1">
        <f t="shared" si="13"/>
        <v>10.481861428432735</v>
      </c>
      <c r="X49" s="1">
        <f t="shared" si="14"/>
        <v>9.805739835819768</v>
      </c>
      <c r="Y49" s="1">
        <v>36.691400000000002</v>
      </c>
      <c r="Z49" s="1">
        <v>35.225999999999999</v>
      </c>
      <c r="AA49" s="1">
        <v>30.465</v>
      </c>
      <c r="AB49" s="1">
        <v>29.940200000000001</v>
      </c>
      <c r="AC49" s="1">
        <v>29.759</v>
      </c>
      <c r="AD49" s="1"/>
      <c r="AE49" s="1">
        <f t="shared" si="15"/>
        <v>25.071399999999954</v>
      </c>
      <c r="AF49" s="1"/>
      <c r="AG49" s="1">
        <f>VLOOKUP(A49,[1]Дробаха!$A:$E,4,0)</f>
        <v>286.77999999999997</v>
      </c>
      <c r="AH49" s="1">
        <f>VLOOKUP(A49,[1]Андриец!$A:$E,4,0)</f>
        <v>85.707999999999998</v>
      </c>
      <c r="AI49" s="1">
        <f>VLOOKUP(A49,[1]Сидун!$A:$E,4,0)</f>
        <v>12.246</v>
      </c>
      <c r="AJ49" s="1">
        <f>VLOOKUP(A49,[1]Дукова!$A:$E,4,0)</f>
        <v>46.356000000000002</v>
      </c>
      <c r="AK49" s="1">
        <f>VLOOKUP(A49,[1]Новохацкий!$A:$E,4,0)</f>
        <v>57.247999999999998</v>
      </c>
      <c r="AL49" s="1">
        <f>VLOOKUP(A49,[1]Миняйло!$A:$E,4,0)</f>
        <v>21.71</v>
      </c>
      <c r="AM49" s="1">
        <f>VLOOKUP(A49,[1]Глёза!$A:$E,4,0)</f>
        <v>8.1920000000000002</v>
      </c>
      <c r="AN49" s="1">
        <f t="shared" si="11"/>
        <v>518.2399999999999</v>
      </c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x14ac:dyDescent="0.25">
      <c r="A50" s="1" t="s">
        <v>77</v>
      </c>
      <c r="B50" s="1" t="s">
        <v>32</v>
      </c>
      <c r="C50" s="1"/>
      <c r="D50" s="1">
        <v>482.30799999999999</v>
      </c>
      <c r="E50" s="1">
        <v>365.274</v>
      </c>
      <c r="F50" s="1">
        <v>117.03400000000001</v>
      </c>
      <c r="G50" s="6">
        <v>1</v>
      </c>
      <c r="H50" s="1">
        <v>55</v>
      </c>
      <c r="I50" s="1"/>
      <c r="J50" s="1">
        <v>359.9</v>
      </c>
      <c r="K50" s="1">
        <f t="shared" si="12"/>
        <v>5.3740000000000236</v>
      </c>
      <c r="L50" s="1">
        <f t="shared" si="6"/>
        <v>53.22399999999999</v>
      </c>
      <c r="M50" s="1">
        <v>312.05</v>
      </c>
      <c r="N50" s="1"/>
      <c r="O50" s="1">
        <v>0</v>
      </c>
      <c r="P50" s="1"/>
      <c r="Q50" s="1">
        <f t="shared" si="7"/>
        <v>10.644799999999998</v>
      </c>
      <c r="R50" s="13">
        <f t="shared" si="8"/>
        <v>4.9628999999999994</v>
      </c>
      <c r="S50" s="5"/>
      <c r="T50" s="5"/>
      <c r="U50" s="1"/>
      <c r="V50" s="1">
        <f t="shared" si="10"/>
        <v>23.581776783735322</v>
      </c>
      <c r="W50" s="1">
        <f t="shared" si="13"/>
        <v>10.994476176161132</v>
      </c>
      <c r="X50" s="1">
        <f t="shared" si="14"/>
        <v>10.994476176161132</v>
      </c>
      <c r="Y50" s="1">
        <v>2.5042000000000031</v>
      </c>
      <c r="Z50" s="1">
        <v>3.8956000000000022</v>
      </c>
      <c r="AA50" s="1">
        <v>12.7888</v>
      </c>
      <c r="AB50" s="1">
        <v>11.674799999999999</v>
      </c>
      <c r="AC50" s="1">
        <v>1.387999999999999</v>
      </c>
      <c r="AD50" s="1"/>
      <c r="AE50" s="1">
        <f t="shared" si="15"/>
        <v>0</v>
      </c>
      <c r="AF50" s="1"/>
      <c r="AG50" s="1">
        <f>VLOOKUP(A50,[1]Дробаха!$A:$E,4,0)</f>
        <v>51.883000000000003</v>
      </c>
      <c r="AH50" s="1">
        <f>VLOOKUP(A50,[1]Андриец!$A:$E,4,0)</f>
        <v>20.87</v>
      </c>
      <c r="AI50" s="1">
        <f>VLOOKUP(A50,[1]Сидун!$A:$E,4,0)</f>
        <v>12.510999999999999</v>
      </c>
      <c r="AJ50" s="1">
        <f>VLOOKUP(A50,[1]Дукова!$A:$E,4,0)</f>
        <v>1.3979999999999999</v>
      </c>
      <c r="AK50" s="1">
        <f>VLOOKUP(A50,[1]Новохацкий!$A:$E,4,0)</f>
        <v>2.8279999999999998</v>
      </c>
      <c r="AL50" s="1">
        <f>VLOOKUP(A50,[1]Миняйло!$A:$E,4,0)</f>
        <v>4.1760000000000002</v>
      </c>
      <c r="AM50" s="1">
        <f>VLOOKUP(A50,[1]Глёза!$A:$E,4,0)</f>
        <v>5.5919999999999996</v>
      </c>
      <c r="AN50" s="1">
        <f t="shared" si="11"/>
        <v>99.257999999999996</v>
      </c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x14ac:dyDescent="0.25">
      <c r="A51" s="1" t="s">
        <v>78</v>
      </c>
      <c r="B51" s="1" t="s">
        <v>32</v>
      </c>
      <c r="C51" s="1">
        <v>47</v>
      </c>
      <c r="D51" s="1">
        <v>263.85000000000002</v>
      </c>
      <c r="E51" s="1">
        <v>222.01499999999999</v>
      </c>
      <c r="F51" s="1">
        <v>76.28</v>
      </c>
      <c r="G51" s="6">
        <v>1</v>
      </c>
      <c r="H51" s="1">
        <v>50</v>
      </c>
      <c r="I51" s="1"/>
      <c r="J51" s="1">
        <v>221.44499999999999</v>
      </c>
      <c r="K51" s="1">
        <f t="shared" si="12"/>
        <v>0.56999999999999318</v>
      </c>
      <c r="L51" s="1">
        <f t="shared" si="6"/>
        <v>6.0699999999999932</v>
      </c>
      <c r="M51" s="1">
        <v>215.94499999999999</v>
      </c>
      <c r="N51" s="1"/>
      <c r="O51" s="1">
        <v>0</v>
      </c>
      <c r="P51" s="1"/>
      <c r="Q51" s="1">
        <f t="shared" si="7"/>
        <v>1.2139999999999986</v>
      </c>
      <c r="R51" s="13">
        <f t="shared" si="8"/>
        <v>1.5238</v>
      </c>
      <c r="S51" s="5"/>
      <c r="T51" s="5"/>
      <c r="U51" s="1"/>
      <c r="V51" s="1">
        <f t="shared" si="10"/>
        <v>50.059062869142934</v>
      </c>
      <c r="W51" s="1">
        <f t="shared" si="13"/>
        <v>62.833607907743072</v>
      </c>
      <c r="X51" s="1">
        <f t="shared" si="14"/>
        <v>62.833607907743072</v>
      </c>
      <c r="Y51" s="1">
        <v>3.3384000000000009</v>
      </c>
      <c r="Z51" s="1">
        <v>4.5236000000000001</v>
      </c>
      <c r="AA51" s="1">
        <v>5.45</v>
      </c>
      <c r="AB51" s="1">
        <v>7.2684000000000024</v>
      </c>
      <c r="AC51" s="1">
        <v>5.1759999999999993</v>
      </c>
      <c r="AD51" s="1"/>
      <c r="AE51" s="1">
        <f t="shared" si="15"/>
        <v>0</v>
      </c>
      <c r="AF51" s="1"/>
      <c r="AG51" s="1">
        <f>VLOOKUP(A51,[1]Дробаха!$A:$E,4,0)</f>
        <v>10.73</v>
      </c>
      <c r="AH51" s="1">
        <f>VLOOKUP(A51,[1]Андриец!$A:$E,4,0)</f>
        <v>6.0659999999999998</v>
      </c>
      <c r="AI51" s="1">
        <f>VLOOKUP(A51,[1]Сидун!$A:$E,4,0)</f>
        <v>1.51</v>
      </c>
      <c r="AJ51" s="1">
        <f>VLOOKUP(A51,[1]Дукова!$A:$E,4,0)</f>
        <v>9.17</v>
      </c>
      <c r="AK51" s="1"/>
      <c r="AL51" s="1">
        <f>VLOOKUP(A51,[1]Миняйло!$A:$E,4,0)</f>
        <v>3</v>
      </c>
      <c r="AM51" s="1"/>
      <c r="AN51" s="1">
        <f t="shared" si="11"/>
        <v>30.475999999999999</v>
      </c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x14ac:dyDescent="0.25">
      <c r="A52" s="1" t="s">
        <v>79</v>
      </c>
      <c r="B52" s="1" t="s">
        <v>32</v>
      </c>
      <c r="C52" s="1">
        <v>110.4</v>
      </c>
      <c r="D52" s="1">
        <v>295.89800000000002</v>
      </c>
      <c r="E52" s="1">
        <v>226.29300000000001</v>
      </c>
      <c r="F52" s="1">
        <v>142.01400000000001</v>
      </c>
      <c r="G52" s="6">
        <v>1</v>
      </c>
      <c r="H52" s="1">
        <v>40</v>
      </c>
      <c r="I52" s="1"/>
      <c r="J52" s="1">
        <v>229.96299999999999</v>
      </c>
      <c r="K52" s="1">
        <f t="shared" si="12"/>
        <v>-3.6699999999999875</v>
      </c>
      <c r="L52" s="1">
        <f t="shared" si="6"/>
        <v>122.03</v>
      </c>
      <c r="M52" s="1">
        <v>104.26300000000001</v>
      </c>
      <c r="N52" s="1">
        <v>43.565999999999988</v>
      </c>
      <c r="O52" s="1">
        <v>30.214600000000001</v>
      </c>
      <c r="P52" s="1"/>
      <c r="Q52" s="1">
        <f t="shared" si="7"/>
        <v>24.405999999999999</v>
      </c>
      <c r="R52" s="13">
        <f t="shared" si="8"/>
        <v>13.6495</v>
      </c>
      <c r="S52" s="5"/>
      <c r="T52" s="5"/>
      <c r="U52" s="1"/>
      <c r="V52" s="1">
        <f t="shared" si="10"/>
        <v>15.809707315286273</v>
      </c>
      <c r="W52" s="1">
        <f t="shared" si="13"/>
        <v>8.8418667540768663</v>
      </c>
      <c r="X52" s="1">
        <f t="shared" si="14"/>
        <v>8.8418667540768663</v>
      </c>
      <c r="Y52" s="1">
        <v>25.545999999999999</v>
      </c>
      <c r="Z52" s="1">
        <v>24.646999999999998</v>
      </c>
      <c r="AA52" s="1">
        <v>26.422000000000001</v>
      </c>
      <c r="AB52" s="1">
        <v>27.666399999999999</v>
      </c>
      <c r="AC52" s="1">
        <v>25.595600000000001</v>
      </c>
      <c r="AD52" s="1"/>
      <c r="AE52" s="1">
        <f t="shared" si="15"/>
        <v>0</v>
      </c>
      <c r="AF52" s="1"/>
      <c r="AG52" s="1">
        <f>VLOOKUP(A52,[1]Дробаха!$A:$E,4,0)</f>
        <v>4.327</v>
      </c>
      <c r="AH52" s="1">
        <f>VLOOKUP(A52,[1]Андриец!$A:$E,4,0)</f>
        <v>30.55</v>
      </c>
      <c r="AI52" s="1">
        <f>VLOOKUP(A52,[1]Сидун!$A:$E,4,0)</f>
        <v>77.242000000000004</v>
      </c>
      <c r="AJ52" s="1">
        <f>VLOOKUP(A52,[1]Дукова!$A:$E,4,0)</f>
        <v>60.485999999999997</v>
      </c>
      <c r="AK52" s="1">
        <f>VLOOKUP(A52,[1]Новохацкий!$A:$E,4,0)</f>
        <v>2.9279999999999999</v>
      </c>
      <c r="AL52" s="1">
        <f>VLOOKUP(A52,[1]Миняйло!$A:$E,4,0)</f>
        <v>28.545999999999999</v>
      </c>
      <c r="AM52" s="1">
        <f>VLOOKUP(A52,[1]Глёза!$A:$E,4,0)</f>
        <v>68.911000000000001</v>
      </c>
      <c r="AN52" s="1">
        <f t="shared" si="11"/>
        <v>272.99</v>
      </c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x14ac:dyDescent="0.25">
      <c r="A53" s="1" t="s">
        <v>80</v>
      </c>
      <c r="B53" s="1" t="s">
        <v>32</v>
      </c>
      <c r="C53" s="1">
        <v>99.61</v>
      </c>
      <c r="D53" s="1">
        <v>499.928</v>
      </c>
      <c r="E53" s="1">
        <v>339.66199999999998</v>
      </c>
      <c r="F53" s="1">
        <v>204.46799999999999</v>
      </c>
      <c r="G53" s="6">
        <v>1</v>
      </c>
      <c r="H53" s="1">
        <v>40</v>
      </c>
      <c r="I53" s="1"/>
      <c r="J53" s="1">
        <v>356.89299999999997</v>
      </c>
      <c r="K53" s="1">
        <f t="shared" si="12"/>
        <v>-17.230999999999995</v>
      </c>
      <c r="L53" s="1">
        <f t="shared" si="6"/>
        <v>140.06899999999999</v>
      </c>
      <c r="M53" s="1">
        <v>199.59299999999999</v>
      </c>
      <c r="N53" s="1">
        <v>107.90819999999989</v>
      </c>
      <c r="O53" s="1">
        <v>0</v>
      </c>
      <c r="P53" s="1"/>
      <c r="Q53" s="1">
        <f t="shared" si="7"/>
        <v>28.013799999999996</v>
      </c>
      <c r="R53" s="13">
        <f t="shared" si="8"/>
        <v>17.475250000000003</v>
      </c>
      <c r="S53" s="5"/>
      <c r="T53" s="5"/>
      <c r="U53" s="1"/>
      <c r="V53" s="1">
        <f t="shared" si="10"/>
        <v>17.875349422755029</v>
      </c>
      <c r="W53" s="1">
        <f t="shared" si="13"/>
        <v>11.150797107140049</v>
      </c>
      <c r="X53" s="1">
        <f t="shared" si="14"/>
        <v>11.150797107140049</v>
      </c>
      <c r="Y53" s="1">
        <v>30.363199999999999</v>
      </c>
      <c r="Z53" s="1">
        <v>36.651400000000002</v>
      </c>
      <c r="AA53" s="1">
        <v>37.320599999999999</v>
      </c>
      <c r="AB53" s="1">
        <v>32.809199999999997</v>
      </c>
      <c r="AC53" s="1">
        <v>29.596</v>
      </c>
      <c r="AD53" s="1"/>
      <c r="AE53" s="1">
        <f t="shared" si="15"/>
        <v>0</v>
      </c>
      <c r="AF53" s="1"/>
      <c r="AG53" s="1">
        <f>VLOOKUP(A53,[1]Дробаха!$A:$E,4,0)</f>
        <v>65.197000000000003</v>
      </c>
      <c r="AH53" s="1">
        <f>VLOOKUP(A53,[1]Андриец!$A:$E,4,0)</f>
        <v>18.95</v>
      </c>
      <c r="AI53" s="1">
        <f>VLOOKUP(A53,[1]Сидун!$A:$E,4,0)</f>
        <v>73.188000000000002</v>
      </c>
      <c r="AJ53" s="1">
        <f>VLOOKUP(A53,[1]Дукова!$A:$E,4,0)</f>
        <v>73.113</v>
      </c>
      <c r="AK53" s="1">
        <f>VLOOKUP(A53,[1]Новохацкий!$A:$E,4,0)</f>
        <v>10.27</v>
      </c>
      <c r="AL53" s="1">
        <f>VLOOKUP(A53,[1]Миняйло!$A:$E,4,0)</f>
        <v>35.968000000000004</v>
      </c>
      <c r="AM53" s="1">
        <f>VLOOKUP(A53,[1]Глёза!$A:$E,4,0)</f>
        <v>72.819000000000003</v>
      </c>
      <c r="AN53" s="1">
        <f t="shared" si="11"/>
        <v>349.50500000000005</v>
      </c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x14ac:dyDescent="0.25">
      <c r="A54" s="1" t="s">
        <v>81</v>
      </c>
      <c r="B54" s="1" t="s">
        <v>32</v>
      </c>
      <c r="C54" s="1">
        <v>-8.3000000000000004E-2</v>
      </c>
      <c r="D54" s="1">
        <v>2808.7170000000001</v>
      </c>
      <c r="E54" s="1">
        <v>2619.1149999999998</v>
      </c>
      <c r="F54" s="1">
        <v>189.51900000000001</v>
      </c>
      <c r="G54" s="6">
        <v>1</v>
      </c>
      <c r="H54" s="1">
        <v>40</v>
      </c>
      <c r="I54" s="1"/>
      <c r="J54" s="1">
        <v>2594.5340000000001</v>
      </c>
      <c r="K54" s="1">
        <f t="shared" si="12"/>
        <v>24.580999999999676</v>
      </c>
      <c r="L54" s="1">
        <f t="shared" si="6"/>
        <v>405.98099999999977</v>
      </c>
      <c r="M54" s="1">
        <v>2213.134</v>
      </c>
      <c r="N54" s="1">
        <v>99.960933333333003</v>
      </c>
      <c r="O54" s="1">
        <v>71.502866666667273</v>
      </c>
      <c r="P54" s="1">
        <v>80</v>
      </c>
      <c r="Q54" s="1">
        <f t="shared" si="7"/>
        <v>81.196199999999948</v>
      </c>
      <c r="R54" s="13">
        <f t="shared" si="8"/>
        <v>57.278499999999994</v>
      </c>
      <c r="S54" s="5">
        <f t="shared" si="9"/>
        <v>360.91619999999966</v>
      </c>
      <c r="T54" s="5"/>
      <c r="U54" s="1"/>
      <c r="V54" s="1">
        <f t="shared" si="10"/>
        <v>14</v>
      </c>
      <c r="W54" s="1">
        <f t="shared" si="13"/>
        <v>9.8760656286870621</v>
      </c>
      <c r="X54" s="1">
        <f t="shared" si="14"/>
        <v>5.4310768237922531</v>
      </c>
      <c r="Y54" s="1">
        <v>69.798800000000028</v>
      </c>
      <c r="Z54" s="1">
        <v>55.968800000000002</v>
      </c>
      <c r="AA54" s="1">
        <v>61.265000000000001</v>
      </c>
      <c r="AB54" s="1">
        <v>62.077800000000011</v>
      </c>
      <c r="AC54" s="1">
        <v>42.68180000000001</v>
      </c>
      <c r="AD54" s="1"/>
      <c r="AE54" s="1">
        <f t="shared" si="15"/>
        <v>360.91619999999966</v>
      </c>
      <c r="AF54" s="1"/>
      <c r="AG54" s="1">
        <f>VLOOKUP(A54,[1]Дробаха!$A:$E,4,0)</f>
        <v>609.30999999999995</v>
      </c>
      <c r="AH54" s="1">
        <f>VLOOKUP(A54,[1]Андриец!$A:$E,4,0)</f>
        <v>263.94200000000001</v>
      </c>
      <c r="AI54" s="1">
        <f>VLOOKUP(A54,[1]Сидун!$A:$E,4,0)</f>
        <v>82.778999999999996</v>
      </c>
      <c r="AJ54" s="1">
        <f>VLOOKUP(A54,[1]Дукова!$A:$E,4,0)</f>
        <v>76.808999999999997</v>
      </c>
      <c r="AK54" s="1">
        <f>VLOOKUP(A54,[1]Новохацкий!$A:$E,4,0)</f>
        <v>25.91</v>
      </c>
      <c r="AL54" s="1">
        <f>VLOOKUP(A54,[1]Миняйло!$A:$E,4,0)</f>
        <v>52.83</v>
      </c>
      <c r="AM54" s="1">
        <f>VLOOKUP(A54,[1]Глёза!$A:$E,4,0)</f>
        <v>33.99</v>
      </c>
      <c r="AN54" s="1">
        <f t="shared" si="11"/>
        <v>1145.57</v>
      </c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x14ac:dyDescent="0.25">
      <c r="A55" s="1" t="s">
        <v>82</v>
      </c>
      <c r="B55" s="1" t="s">
        <v>37</v>
      </c>
      <c r="C55" s="1">
        <v>338</v>
      </c>
      <c r="D55" s="1">
        <v>1062</v>
      </c>
      <c r="E55" s="1">
        <v>1074</v>
      </c>
      <c r="F55" s="1">
        <v>176</v>
      </c>
      <c r="G55" s="6">
        <v>0.4</v>
      </c>
      <c r="H55" s="1">
        <v>45</v>
      </c>
      <c r="I55" s="1"/>
      <c r="J55" s="1">
        <v>1060</v>
      </c>
      <c r="K55" s="1">
        <f t="shared" si="12"/>
        <v>14</v>
      </c>
      <c r="L55" s="1">
        <f t="shared" si="6"/>
        <v>894</v>
      </c>
      <c r="M55" s="1">
        <v>180</v>
      </c>
      <c r="N55" s="1">
        <v>0</v>
      </c>
      <c r="O55" s="1">
        <v>543.19999999999982</v>
      </c>
      <c r="P55" s="1">
        <v>500</v>
      </c>
      <c r="Q55" s="1">
        <f t="shared" si="7"/>
        <v>178.8</v>
      </c>
      <c r="R55" s="13">
        <f t="shared" si="8"/>
        <v>87.65</v>
      </c>
      <c r="S55" s="5">
        <f t="shared" si="9"/>
        <v>7.9000000000003183</v>
      </c>
      <c r="T55" s="5"/>
      <c r="U55" s="1"/>
      <c r="V55" s="1">
        <f t="shared" si="10"/>
        <v>14</v>
      </c>
      <c r="W55" s="1">
        <f t="shared" si="13"/>
        <v>6.8629753914988818</v>
      </c>
      <c r="X55" s="1">
        <f t="shared" si="14"/>
        <v>6.818791946308723</v>
      </c>
      <c r="Y55" s="1">
        <v>145.6</v>
      </c>
      <c r="Z55" s="1">
        <v>87.2</v>
      </c>
      <c r="AA55" s="1">
        <v>109.8</v>
      </c>
      <c r="AB55" s="1">
        <v>118.2</v>
      </c>
      <c r="AC55" s="1">
        <v>89</v>
      </c>
      <c r="AD55" s="1"/>
      <c r="AE55" s="1">
        <f t="shared" si="15"/>
        <v>3.1600000000001276</v>
      </c>
      <c r="AF55" s="1"/>
      <c r="AG55" s="1">
        <f>VLOOKUP(A55,[1]Дробаха!$A:$E,4,0)</f>
        <v>432</v>
      </c>
      <c r="AH55" s="1">
        <f>VLOOKUP(A55,[1]Андриец!$A:$E,4,0)</f>
        <v>298</v>
      </c>
      <c r="AI55" s="1">
        <f>VLOOKUP(A55,[1]Сидун!$A:$E,4,0)</f>
        <v>190</v>
      </c>
      <c r="AJ55" s="1">
        <f>VLOOKUP(A55,[1]Дукова!$A:$E,4,0)</f>
        <v>231</v>
      </c>
      <c r="AK55" s="1">
        <f>VLOOKUP(A55,[1]Новохацкий!$A:$E,4,0)</f>
        <v>471</v>
      </c>
      <c r="AL55" s="1">
        <f>VLOOKUP(A55,[1]Миняйло!$A:$E,4,0)</f>
        <v>71</v>
      </c>
      <c r="AM55" s="1">
        <f>VLOOKUP(A55,[1]Глёза!$A:$E,4,0)</f>
        <v>60</v>
      </c>
      <c r="AN55" s="1">
        <f t="shared" si="11"/>
        <v>1753</v>
      </c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x14ac:dyDescent="0.25">
      <c r="A56" s="1" t="s">
        <v>83</v>
      </c>
      <c r="B56" s="1" t="s">
        <v>32</v>
      </c>
      <c r="C56" s="1">
        <v>9.2260000000000009</v>
      </c>
      <c r="D56" s="1">
        <v>116.352</v>
      </c>
      <c r="E56" s="1">
        <v>53.4</v>
      </c>
      <c r="F56" s="1">
        <v>64.94</v>
      </c>
      <c r="G56" s="6">
        <v>1</v>
      </c>
      <c r="H56" s="1">
        <v>40</v>
      </c>
      <c r="I56" s="1"/>
      <c r="J56" s="1">
        <v>57.1</v>
      </c>
      <c r="K56" s="1">
        <f t="shared" si="12"/>
        <v>-3.7000000000000028</v>
      </c>
      <c r="L56" s="1">
        <f t="shared" si="6"/>
        <v>53.4</v>
      </c>
      <c r="M56" s="1"/>
      <c r="N56" s="1">
        <v>54.778200000000027</v>
      </c>
      <c r="O56" s="1">
        <v>0</v>
      </c>
      <c r="P56" s="1"/>
      <c r="Q56" s="1">
        <f t="shared" si="7"/>
        <v>10.68</v>
      </c>
      <c r="R56" s="13">
        <f t="shared" si="8"/>
        <v>7.8332999999999995</v>
      </c>
      <c r="S56" s="5"/>
      <c r="T56" s="5"/>
      <c r="U56" s="1"/>
      <c r="V56" s="1">
        <f t="shared" si="10"/>
        <v>15.283239503146826</v>
      </c>
      <c r="W56" s="1">
        <f t="shared" si="13"/>
        <v>11.209569288389515</v>
      </c>
      <c r="X56" s="1">
        <f t="shared" si="14"/>
        <v>11.209569288389515</v>
      </c>
      <c r="Y56" s="1">
        <v>6.4287999999999998</v>
      </c>
      <c r="Z56" s="1">
        <v>14.284599999999999</v>
      </c>
      <c r="AA56" s="1">
        <v>14.4696</v>
      </c>
      <c r="AB56" s="1">
        <v>8.2335999999999991</v>
      </c>
      <c r="AC56" s="1">
        <v>8.8956</v>
      </c>
      <c r="AD56" s="1"/>
      <c r="AE56" s="1">
        <f t="shared" si="15"/>
        <v>0</v>
      </c>
      <c r="AF56" s="1"/>
      <c r="AG56" s="1">
        <f>VLOOKUP(A56,[1]Дробаха!$A:$E,4,0)</f>
        <v>82.043000000000006</v>
      </c>
      <c r="AH56" s="1">
        <f>VLOOKUP(A56,[1]Андриец!$A:$E,4,0)</f>
        <v>20.306000000000001</v>
      </c>
      <c r="AI56" s="1">
        <f>VLOOKUP(A56,[1]Сидун!$A:$E,4,0)</f>
        <v>16.963000000000001</v>
      </c>
      <c r="AJ56" s="1">
        <f>VLOOKUP(A56,[1]Дукова!$A:$E,4,0)</f>
        <v>14.234</v>
      </c>
      <c r="AK56" s="1">
        <f>VLOOKUP(A56,[1]Новохацкий!$A:$E,4,0)</f>
        <v>7.26</v>
      </c>
      <c r="AL56" s="1">
        <f>VLOOKUP(A56,[1]Миняйло!$A:$E,4,0)</f>
        <v>15.86</v>
      </c>
      <c r="AM56" s="1"/>
      <c r="AN56" s="1">
        <f t="shared" si="11"/>
        <v>156.666</v>
      </c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x14ac:dyDescent="0.25">
      <c r="A57" s="1" t="s">
        <v>84</v>
      </c>
      <c r="B57" s="1" t="s">
        <v>32</v>
      </c>
      <c r="C57" s="1">
        <v>35.284999999999997</v>
      </c>
      <c r="D57" s="1">
        <v>904.274</v>
      </c>
      <c r="E57" s="1">
        <v>734.61599999999999</v>
      </c>
      <c r="F57" s="1">
        <v>162.42500000000001</v>
      </c>
      <c r="G57" s="6">
        <v>1</v>
      </c>
      <c r="H57" s="1">
        <v>40</v>
      </c>
      <c r="I57" s="1"/>
      <c r="J57" s="1">
        <v>697.08900000000006</v>
      </c>
      <c r="K57" s="1">
        <f t="shared" si="12"/>
        <v>37.52699999999993</v>
      </c>
      <c r="L57" s="1">
        <f t="shared" si="6"/>
        <v>353.72699999999998</v>
      </c>
      <c r="M57" s="1">
        <v>380.88900000000001</v>
      </c>
      <c r="N57" s="1">
        <v>161.98673333333321</v>
      </c>
      <c r="O57" s="1">
        <v>205.3952666666668</v>
      </c>
      <c r="P57" s="1">
        <v>300</v>
      </c>
      <c r="Q57" s="1">
        <f t="shared" si="7"/>
        <v>70.745399999999989</v>
      </c>
      <c r="R57" s="13">
        <f t="shared" si="8"/>
        <v>49.531550000000003</v>
      </c>
      <c r="S57" s="5"/>
      <c r="T57" s="5"/>
      <c r="U57" s="1"/>
      <c r="V57" s="1">
        <f t="shared" si="10"/>
        <v>16.753099791950785</v>
      </c>
      <c r="W57" s="1">
        <f t="shared" si="13"/>
        <v>11.729483471716891</v>
      </c>
      <c r="X57" s="1">
        <f t="shared" si="14"/>
        <v>11.729483471716891</v>
      </c>
      <c r="Y57" s="1">
        <v>91.185999999999993</v>
      </c>
      <c r="Z57" s="1">
        <v>55.282400000000003</v>
      </c>
      <c r="AA57" s="1">
        <v>56.696000000000012</v>
      </c>
      <c r="AB57" s="1">
        <v>68.733199999999997</v>
      </c>
      <c r="AC57" s="1">
        <v>47.5306</v>
      </c>
      <c r="AD57" s="1"/>
      <c r="AE57" s="1">
        <f t="shared" si="15"/>
        <v>0</v>
      </c>
      <c r="AF57" s="1"/>
      <c r="AG57" s="1">
        <f>VLOOKUP(A57,[1]Дробаха!$A:$E,4,0)</f>
        <v>605.91600000000005</v>
      </c>
      <c r="AH57" s="1">
        <f>VLOOKUP(A57,[1]Андриец!$A:$E,4,0)</f>
        <v>117.129</v>
      </c>
      <c r="AI57" s="1">
        <f>VLOOKUP(A57,[1]Сидун!$A:$E,4,0)</f>
        <v>97.46</v>
      </c>
      <c r="AJ57" s="1">
        <f>VLOOKUP(A57,[1]Дукова!$A:$E,4,0)</f>
        <v>73.126999999999995</v>
      </c>
      <c r="AK57" s="1">
        <f>VLOOKUP(A57,[1]Новохацкий!$A:$E,4,0)</f>
        <v>8.07</v>
      </c>
      <c r="AL57" s="1">
        <f>VLOOKUP(A57,[1]Миняйло!$A:$E,4,0)</f>
        <v>22.564</v>
      </c>
      <c r="AM57" s="1">
        <f>VLOOKUP(A57,[1]Глёза!$A:$E,4,0)</f>
        <v>66.364999999999995</v>
      </c>
      <c r="AN57" s="1">
        <f t="shared" si="11"/>
        <v>990.63100000000009</v>
      </c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x14ac:dyDescent="0.25">
      <c r="A58" s="1" t="s">
        <v>85</v>
      </c>
      <c r="B58" s="1" t="s">
        <v>37</v>
      </c>
      <c r="C58" s="1">
        <v>104</v>
      </c>
      <c r="D58" s="1">
        <v>306</v>
      </c>
      <c r="E58" s="1">
        <v>220</v>
      </c>
      <c r="F58" s="1">
        <v>136</v>
      </c>
      <c r="G58" s="6">
        <v>0.35</v>
      </c>
      <c r="H58" s="1">
        <v>45</v>
      </c>
      <c r="I58" s="1"/>
      <c r="J58" s="1">
        <v>218</v>
      </c>
      <c r="K58" s="1">
        <f t="shared" si="12"/>
        <v>2</v>
      </c>
      <c r="L58" s="1">
        <f t="shared" si="6"/>
        <v>220</v>
      </c>
      <c r="M58" s="1"/>
      <c r="N58" s="1">
        <v>167.2</v>
      </c>
      <c r="O58" s="1">
        <v>56.000000000000057</v>
      </c>
      <c r="P58" s="1">
        <v>80</v>
      </c>
      <c r="Q58" s="1">
        <f t="shared" si="7"/>
        <v>44</v>
      </c>
      <c r="R58" s="13">
        <f t="shared" si="8"/>
        <v>21.15</v>
      </c>
      <c r="S58" s="5"/>
      <c r="T58" s="5"/>
      <c r="U58" s="1"/>
      <c r="V58" s="1">
        <f t="shared" si="10"/>
        <v>20.765957446808514</v>
      </c>
      <c r="W58" s="1">
        <f t="shared" si="13"/>
        <v>9.9818181818181824</v>
      </c>
      <c r="X58" s="1">
        <f t="shared" si="14"/>
        <v>9.9818181818181824</v>
      </c>
      <c r="Y58" s="1">
        <v>42.6</v>
      </c>
      <c r="Z58" s="1">
        <v>43</v>
      </c>
      <c r="AA58" s="1">
        <v>32.6</v>
      </c>
      <c r="AB58" s="1">
        <v>33</v>
      </c>
      <c r="AC58" s="1">
        <v>31.8</v>
      </c>
      <c r="AD58" s="1"/>
      <c r="AE58" s="1">
        <f t="shared" si="15"/>
        <v>0</v>
      </c>
      <c r="AF58" s="1"/>
      <c r="AG58" s="1">
        <f>VLOOKUP(A58,[1]Дробаха!$A:$E,4,0)</f>
        <v>204</v>
      </c>
      <c r="AH58" s="1">
        <f>VLOOKUP(A58,[1]Андриец!$A:$E,4,0)</f>
        <v>82</v>
      </c>
      <c r="AI58" s="1">
        <f>VLOOKUP(A58,[1]Сидун!$A:$E,4,0)</f>
        <v>30</v>
      </c>
      <c r="AJ58" s="1">
        <f>VLOOKUP(A58,[1]Дукова!$A:$E,4,0)</f>
        <v>72</v>
      </c>
      <c r="AK58" s="1">
        <f>VLOOKUP(A58,[1]Новохацкий!$A:$E,4,0)</f>
        <v>11</v>
      </c>
      <c r="AL58" s="1">
        <f>VLOOKUP(A58,[1]Миняйло!$A:$E,4,0)</f>
        <v>21</v>
      </c>
      <c r="AM58" s="1">
        <f>VLOOKUP(A58,[1]Глёза!$A:$E,4,0)</f>
        <v>3</v>
      </c>
      <c r="AN58" s="1">
        <f t="shared" si="11"/>
        <v>423</v>
      </c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x14ac:dyDescent="0.25">
      <c r="A59" s="1" t="s">
        <v>86</v>
      </c>
      <c r="B59" s="1" t="s">
        <v>37</v>
      </c>
      <c r="C59" s="1"/>
      <c r="D59" s="1">
        <v>24</v>
      </c>
      <c r="E59" s="1">
        <v>24</v>
      </c>
      <c r="F59" s="1"/>
      <c r="G59" s="6">
        <v>0</v>
      </c>
      <c r="H59" s="1" t="e">
        <v>#N/A</v>
      </c>
      <c r="I59" s="1"/>
      <c r="J59" s="1">
        <v>36</v>
      </c>
      <c r="K59" s="1">
        <f t="shared" si="12"/>
        <v>-12</v>
      </c>
      <c r="L59" s="1">
        <f t="shared" si="6"/>
        <v>0</v>
      </c>
      <c r="M59" s="1">
        <v>24</v>
      </c>
      <c r="N59" s="1"/>
      <c r="O59" s="1">
        <v>0</v>
      </c>
      <c r="P59" s="1"/>
      <c r="Q59" s="1">
        <f t="shared" si="7"/>
        <v>0</v>
      </c>
      <c r="R59" s="13">
        <f t="shared" si="8"/>
        <v>0</v>
      </c>
      <c r="S59" s="5"/>
      <c r="T59" s="5"/>
      <c r="U59" s="1"/>
      <c r="V59" s="1" t="e">
        <f t="shared" si="10"/>
        <v>#DIV/0!</v>
      </c>
      <c r="W59" s="1" t="e">
        <f t="shared" si="13"/>
        <v>#DIV/0!</v>
      </c>
      <c r="X59" s="1" t="e">
        <f t="shared" si="14"/>
        <v>#DIV/0!</v>
      </c>
      <c r="Y59" s="1">
        <v>0</v>
      </c>
      <c r="Z59" s="1"/>
      <c r="AA59" s="1"/>
      <c r="AB59" s="1"/>
      <c r="AC59" s="1"/>
      <c r="AD59" s="1"/>
      <c r="AE59" s="1">
        <f t="shared" si="15"/>
        <v>0</v>
      </c>
      <c r="AF59" s="1"/>
      <c r="AG59" s="1"/>
      <c r="AH59" s="1"/>
      <c r="AI59" s="1"/>
      <c r="AJ59" s="1"/>
      <c r="AK59" s="1"/>
      <c r="AL59" s="1"/>
      <c r="AM59" s="1"/>
      <c r="AN59" s="1">
        <f t="shared" si="11"/>
        <v>0</v>
      </c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x14ac:dyDescent="0.25">
      <c r="A60" s="1" t="s">
        <v>87</v>
      </c>
      <c r="B60" s="1" t="s">
        <v>37</v>
      </c>
      <c r="C60" s="1"/>
      <c r="D60" s="1">
        <v>900</v>
      </c>
      <c r="E60" s="1">
        <v>732</v>
      </c>
      <c r="F60" s="1">
        <v>165</v>
      </c>
      <c r="G60" s="6">
        <v>0.4</v>
      </c>
      <c r="H60" s="1">
        <v>40</v>
      </c>
      <c r="I60" s="1"/>
      <c r="J60" s="1">
        <v>775</v>
      </c>
      <c r="K60" s="1">
        <f t="shared" si="12"/>
        <v>-43</v>
      </c>
      <c r="L60" s="1">
        <f t="shared" si="6"/>
        <v>492</v>
      </c>
      <c r="M60" s="1">
        <v>240</v>
      </c>
      <c r="N60" s="1">
        <v>60.199999999999818</v>
      </c>
      <c r="O60" s="1">
        <v>142.0000000000002</v>
      </c>
      <c r="P60" s="1">
        <v>200</v>
      </c>
      <c r="Q60" s="1">
        <f t="shared" si="7"/>
        <v>98.4</v>
      </c>
      <c r="R60" s="13">
        <f t="shared" si="8"/>
        <v>52.6</v>
      </c>
      <c r="S60" s="5">
        <f t="shared" si="9"/>
        <v>169.19999999999993</v>
      </c>
      <c r="T60" s="5"/>
      <c r="U60" s="1"/>
      <c r="V60" s="1">
        <f t="shared" si="10"/>
        <v>14</v>
      </c>
      <c r="W60" s="1">
        <f t="shared" si="13"/>
        <v>7.4837398373983737</v>
      </c>
      <c r="X60" s="1">
        <f t="shared" si="14"/>
        <v>5.7642276422764231</v>
      </c>
      <c r="Y60" s="1">
        <v>74.2</v>
      </c>
      <c r="Z60" s="1">
        <v>59.8</v>
      </c>
      <c r="AA60" s="1">
        <v>81.400000000000006</v>
      </c>
      <c r="AB60" s="1">
        <v>75.8</v>
      </c>
      <c r="AC60" s="1">
        <v>48.4</v>
      </c>
      <c r="AD60" s="1"/>
      <c r="AE60" s="1">
        <f t="shared" si="15"/>
        <v>67.679999999999978</v>
      </c>
      <c r="AF60" s="1"/>
      <c r="AG60" s="1">
        <f>VLOOKUP(A60,[1]Дробаха!$A:$E,4,0)</f>
        <v>336</v>
      </c>
      <c r="AH60" s="1">
        <f>VLOOKUP(A60,[1]Андриец!$A:$E,4,0)</f>
        <v>102</v>
      </c>
      <c r="AI60" s="1">
        <f>VLOOKUP(A60,[1]Сидун!$A:$E,4,0)</f>
        <v>170</v>
      </c>
      <c r="AJ60" s="1">
        <f>VLOOKUP(A60,[1]Дукова!$A:$E,4,0)</f>
        <v>135</v>
      </c>
      <c r="AK60" s="1">
        <f>VLOOKUP(A60,[1]Новохацкий!$A:$E,4,0)</f>
        <v>201</v>
      </c>
      <c r="AL60" s="1">
        <f>VLOOKUP(A60,[1]Миняйло!$A:$E,4,0)</f>
        <v>63</v>
      </c>
      <c r="AM60" s="1">
        <f>VLOOKUP(A60,[1]Глёза!$A:$E,4,0)</f>
        <v>45</v>
      </c>
      <c r="AN60" s="1">
        <f t="shared" si="11"/>
        <v>1052</v>
      </c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x14ac:dyDescent="0.25">
      <c r="A61" s="1" t="s">
        <v>88</v>
      </c>
      <c r="B61" s="1" t="s">
        <v>32</v>
      </c>
      <c r="C61" s="1"/>
      <c r="D61" s="1">
        <v>68.018000000000001</v>
      </c>
      <c r="E61" s="1">
        <v>68.018000000000001</v>
      </c>
      <c r="F61" s="1"/>
      <c r="G61" s="6">
        <v>0</v>
      </c>
      <c r="H61" s="1" t="e">
        <v>#N/A</v>
      </c>
      <c r="I61" s="1"/>
      <c r="J61" s="1">
        <v>68.018000000000001</v>
      </c>
      <c r="K61" s="1">
        <f t="shared" si="12"/>
        <v>0</v>
      </c>
      <c r="L61" s="1">
        <f t="shared" si="6"/>
        <v>0</v>
      </c>
      <c r="M61" s="1">
        <v>68.018000000000001</v>
      </c>
      <c r="N61" s="1"/>
      <c r="O61" s="1">
        <v>0</v>
      </c>
      <c r="P61" s="1"/>
      <c r="Q61" s="1">
        <f t="shared" si="7"/>
        <v>0</v>
      </c>
      <c r="R61" s="13">
        <f t="shared" si="8"/>
        <v>0</v>
      </c>
      <c r="S61" s="5"/>
      <c r="T61" s="5"/>
      <c r="U61" s="1"/>
      <c r="V61" s="1" t="e">
        <f t="shared" si="10"/>
        <v>#DIV/0!</v>
      </c>
      <c r="W61" s="1" t="e">
        <f t="shared" si="13"/>
        <v>#DIV/0!</v>
      </c>
      <c r="X61" s="1" t="e">
        <f t="shared" si="14"/>
        <v>#DIV/0!</v>
      </c>
      <c r="Y61" s="1">
        <v>0</v>
      </c>
      <c r="Z61" s="1"/>
      <c r="AA61" s="1"/>
      <c r="AB61" s="1"/>
      <c r="AC61" s="1"/>
      <c r="AD61" s="1"/>
      <c r="AE61" s="1">
        <f t="shared" si="15"/>
        <v>0</v>
      </c>
      <c r="AF61" s="1"/>
      <c r="AG61" s="1"/>
      <c r="AH61" s="1"/>
      <c r="AI61" s="1"/>
      <c r="AJ61" s="1"/>
      <c r="AK61" s="1"/>
      <c r="AL61" s="1"/>
      <c r="AM61" s="1"/>
      <c r="AN61" s="1">
        <f t="shared" si="11"/>
        <v>0</v>
      </c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x14ac:dyDescent="0.25">
      <c r="A62" s="1" t="s">
        <v>89</v>
      </c>
      <c r="B62" s="1" t="s">
        <v>32</v>
      </c>
      <c r="C62" s="1">
        <v>35.503999999999998</v>
      </c>
      <c r="D62" s="1">
        <v>105.702</v>
      </c>
      <c r="E62" s="1"/>
      <c r="F62" s="1">
        <v>103.812</v>
      </c>
      <c r="G62" s="6">
        <v>1</v>
      </c>
      <c r="H62" s="1">
        <v>30</v>
      </c>
      <c r="I62" s="1"/>
      <c r="J62" s="1">
        <v>6</v>
      </c>
      <c r="K62" s="1">
        <f t="shared" si="12"/>
        <v>-6</v>
      </c>
      <c r="L62" s="1">
        <f t="shared" si="6"/>
        <v>0</v>
      </c>
      <c r="M62" s="1"/>
      <c r="N62" s="1">
        <v>166.33240000000001</v>
      </c>
      <c r="O62" s="1">
        <v>76.110399999999998</v>
      </c>
      <c r="P62" s="1"/>
      <c r="Q62" s="1">
        <f t="shared" si="7"/>
        <v>0</v>
      </c>
      <c r="R62" s="13">
        <f t="shared" si="8"/>
        <v>14.1</v>
      </c>
      <c r="S62" s="5"/>
      <c r="T62" s="5"/>
      <c r="U62" s="1"/>
      <c r="V62" s="1">
        <f t="shared" si="10"/>
        <v>24.557078014184402</v>
      </c>
      <c r="W62" s="1" t="e">
        <f t="shared" si="13"/>
        <v>#DIV/0!</v>
      </c>
      <c r="X62" s="1" t="e">
        <f t="shared" si="14"/>
        <v>#DIV/0!</v>
      </c>
      <c r="Y62" s="1">
        <v>38.055199999999999</v>
      </c>
      <c r="Z62" s="1">
        <v>38.055199999999999</v>
      </c>
      <c r="AA62" s="1">
        <v>3.2267999999999999</v>
      </c>
      <c r="AB62" s="1">
        <v>6.7212000000000014</v>
      </c>
      <c r="AC62" s="1">
        <v>17.18</v>
      </c>
      <c r="AD62" s="1"/>
      <c r="AE62" s="1">
        <f t="shared" si="15"/>
        <v>0</v>
      </c>
      <c r="AF62" s="1"/>
      <c r="AG62" s="1">
        <f>VLOOKUP(A62,[1]Дробаха!$A:$E,4,0)</f>
        <v>95.188999999999993</v>
      </c>
      <c r="AH62" s="1">
        <f>VLOOKUP(A62,[1]Андриец!$A:$E,4,0)</f>
        <v>71.37</v>
      </c>
      <c r="AI62" s="1">
        <f>VLOOKUP(A62,[1]Сидун!$A:$E,4,0)</f>
        <v>28.969000000000001</v>
      </c>
      <c r="AJ62" s="1">
        <f>VLOOKUP(A62,[1]Дукова!$A:$E,4,0)</f>
        <v>27.238</v>
      </c>
      <c r="AK62" s="1">
        <f>VLOOKUP(A62,[1]Новохацкий!$A:$E,4,0)</f>
        <v>50.747999999999998</v>
      </c>
      <c r="AL62" s="1">
        <f>VLOOKUP(A62,[1]Миняйло!$A:$E,4,0)</f>
        <v>7.1379999999999999</v>
      </c>
      <c r="AM62" s="1">
        <f>VLOOKUP(A62,[1]Глёза!$A:$E,4,0)</f>
        <v>1.3480000000000001</v>
      </c>
      <c r="AN62" s="1">
        <f t="shared" si="11"/>
        <v>282</v>
      </c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x14ac:dyDescent="0.25">
      <c r="A63" s="1" t="s">
        <v>90</v>
      </c>
      <c r="B63" s="1" t="s">
        <v>32</v>
      </c>
      <c r="C63" s="1">
        <v>84.872</v>
      </c>
      <c r="D63" s="1">
        <v>177.03399999999999</v>
      </c>
      <c r="E63" s="1">
        <v>174.81800000000001</v>
      </c>
      <c r="F63" s="1">
        <v>64.522000000000006</v>
      </c>
      <c r="G63" s="6">
        <v>1</v>
      </c>
      <c r="H63" s="1">
        <v>50</v>
      </c>
      <c r="I63" s="1"/>
      <c r="J63" s="1">
        <v>161.75</v>
      </c>
      <c r="K63" s="1">
        <f t="shared" si="12"/>
        <v>13.068000000000012</v>
      </c>
      <c r="L63" s="1">
        <f t="shared" si="6"/>
        <v>174.81800000000001</v>
      </c>
      <c r="M63" s="1"/>
      <c r="N63" s="1">
        <v>56.840600000000023</v>
      </c>
      <c r="O63" s="1">
        <v>101.14579999999999</v>
      </c>
      <c r="P63" s="1">
        <v>110</v>
      </c>
      <c r="Q63" s="1">
        <f t="shared" si="7"/>
        <v>34.9636</v>
      </c>
      <c r="R63" s="13">
        <f t="shared" si="8"/>
        <v>19.823900000000002</v>
      </c>
      <c r="S63" s="5"/>
      <c r="T63" s="5"/>
      <c r="U63" s="1"/>
      <c r="V63" s="1">
        <f t="shared" si="10"/>
        <v>16.773107208975027</v>
      </c>
      <c r="W63" s="1">
        <f t="shared" si="13"/>
        <v>9.5101305357571899</v>
      </c>
      <c r="X63" s="1">
        <f t="shared" si="14"/>
        <v>9.5101305357571899</v>
      </c>
      <c r="Y63" s="1">
        <v>33.661200000000001</v>
      </c>
      <c r="Z63" s="1">
        <v>22.3492</v>
      </c>
      <c r="AA63" s="1">
        <v>19.747599999999998</v>
      </c>
      <c r="AB63" s="1">
        <v>20.863600000000002</v>
      </c>
      <c r="AC63" s="1">
        <v>19.298999999999999</v>
      </c>
      <c r="AD63" s="1"/>
      <c r="AE63" s="1">
        <f t="shared" si="15"/>
        <v>0</v>
      </c>
      <c r="AF63" s="1"/>
      <c r="AG63" s="1">
        <f>VLOOKUP(A63,[1]Дробаха!$A:$E,4,0)</f>
        <v>220.65799999999999</v>
      </c>
      <c r="AH63" s="1">
        <f>VLOOKUP(A63,[1]Андриец!$A:$E,4,0)</f>
        <v>94.135999999999996</v>
      </c>
      <c r="AI63" s="1">
        <f>VLOOKUP(A63,[1]Сидун!$A:$E,4,0)</f>
        <v>13.01</v>
      </c>
      <c r="AJ63" s="1">
        <f>VLOOKUP(A63,[1]Дукова!$A:$E,4,0)</f>
        <v>42.945999999999998</v>
      </c>
      <c r="AK63" s="1">
        <f>VLOOKUP(A63,[1]Новохацкий!$A:$E,4,0)</f>
        <v>7.0720000000000001</v>
      </c>
      <c r="AL63" s="1">
        <f>VLOOKUP(A63,[1]Миняйло!$A:$E,4,0)</f>
        <v>5.7</v>
      </c>
      <c r="AM63" s="1">
        <f>VLOOKUP(A63,[1]Глёза!$A:$E,4,0)</f>
        <v>12.956</v>
      </c>
      <c r="AN63" s="1">
        <f t="shared" si="11"/>
        <v>396.47800000000001</v>
      </c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x14ac:dyDescent="0.25">
      <c r="A64" s="1" t="s">
        <v>91</v>
      </c>
      <c r="B64" s="1" t="s">
        <v>32</v>
      </c>
      <c r="C64" s="1">
        <v>37.1</v>
      </c>
      <c r="D64" s="1">
        <v>21.768000000000001</v>
      </c>
      <c r="E64" s="1">
        <v>21.95</v>
      </c>
      <c r="F64" s="1">
        <v>25.928000000000001</v>
      </c>
      <c r="G64" s="6">
        <v>1</v>
      </c>
      <c r="H64" s="1">
        <v>50</v>
      </c>
      <c r="I64" s="1"/>
      <c r="J64" s="1">
        <v>20.9</v>
      </c>
      <c r="K64" s="1">
        <f t="shared" si="12"/>
        <v>1.0500000000000007</v>
      </c>
      <c r="L64" s="1">
        <f t="shared" si="6"/>
        <v>21.95</v>
      </c>
      <c r="M64" s="1"/>
      <c r="N64" s="1">
        <v>51.090200000000003</v>
      </c>
      <c r="O64" s="1">
        <v>0</v>
      </c>
      <c r="P64" s="1"/>
      <c r="Q64" s="1">
        <f t="shared" si="7"/>
        <v>4.3899999999999997</v>
      </c>
      <c r="R64" s="13">
        <f t="shared" si="8"/>
        <v>3.8993000000000002</v>
      </c>
      <c r="S64" s="5"/>
      <c r="T64" s="5"/>
      <c r="U64" s="1"/>
      <c r="V64" s="1">
        <f t="shared" si="10"/>
        <v>19.751801605416357</v>
      </c>
      <c r="W64" s="1">
        <f t="shared" si="13"/>
        <v>17.544009111617314</v>
      </c>
      <c r="X64" s="1">
        <f t="shared" si="14"/>
        <v>17.544009111617314</v>
      </c>
      <c r="Y64" s="1">
        <v>5.4863999999999997</v>
      </c>
      <c r="Z64" s="1">
        <v>7.9376000000000007</v>
      </c>
      <c r="AA64" s="1">
        <v>5.7359999999999998</v>
      </c>
      <c r="AB64" s="1">
        <v>5.4615999999999998</v>
      </c>
      <c r="AC64" s="1">
        <v>3.5539999999999998</v>
      </c>
      <c r="AD64" s="1"/>
      <c r="AE64" s="1">
        <f t="shared" si="15"/>
        <v>0</v>
      </c>
      <c r="AF64" s="1"/>
      <c r="AG64" s="1">
        <f>VLOOKUP(A64,[1]Дробаха!$A:$E,4,0)</f>
        <v>20.440000000000001</v>
      </c>
      <c r="AH64" s="1">
        <f>VLOOKUP(A64,[1]Андриец!$A:$E,4,0)</f>
        <v>34.206000000000003</v>
      </c>
      <c r="AI64" s="1">
        <f>VLOOKUP(A64,[1]Сидун!$A:$E,4,0)</f>
        <v>4.1139999999999999</v>
      </c>
      <c r="AJ64" s="1">
        <f>VLOOKUP(A64,[1]Дукова!$A:$E,4,0)</f>
        <v>8.24</v>
      </c>
      <c r="AK64" s="1"/>
      <c r="AL64" s="1">
        <f>VLOOKUP(A64,[1]Миняйло!$A:$E,4,0)</f>
        <v>5.4859999999999998</v>
      </c>
      <c r="AM64" s="1">
        <f>VLOOKUP(A64,[1]Глёза!$A:$E,4,0)</f>
        <v>5.5</v>
      </c>
      <c r="AN64" s="1">
        <f t="shared" si="11"/>
        <v>77.986000000000004</v>
      </c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x14ac:dyDescent="0.25">
      <c r="A65" s="1" t="s">
        <v>92</v>
      </c>
      <c r="B65" s="1" t="s">
        <v>37</v>
      </c>
      <c r="C65" s="1">
        <v>524</v>
      </c>
      <c r="D65" s="1">
        <v>624</v>
      </c>
      <c r="E65" s="1">
        <v>849</v>
      </c>
      <c r="F65" s="1">
        <v>204</v>
      </c>
      <c r="G65" s="6">
        <v>0.4</v>
      </c>
      <c r="H65" s="1">
        <v>40</v>
      </c>
      <c r="I65" s="1"/>
      <c r="J65" s="1">
        <v>1006</v>
      </c>
      <c r="K65" s="1">
        <f t="shared" si="12"/>
        <v>-157</v>
      </c>
      <c r="L65" s="1">
        <f t="shared" si="6"/>
        <v>429</v>
      </c>
      <c r="M65" s="1">
        <v>420</v>
      </c>
      <c r="N65" s="1">
        <v>242.1999999999999</v>
      </c>
      <c r="O65" s="1">
        <v>432.20000000000027</v>
      </c>
      <c r="P65" s="1">
        <v>500</v>
      </c>
      <c r="Q65" s="1">
        <f t="shared" si="7"/>
        <v>85.8</v>
      </c>
      <c r="R65" s="13">
        <f t="shared" si="8"/>
        <v>53.8</v>
      </c>
      <c r="S65" s="5"/>
      <c r="T65" s="5"/>
      <c r="U65" s="1"/>
      <c r="V65" s="1">
        <f t="shared" si="10"/>
        <v>25.620817843866174</v>
      </c>
      <c r="W65" s="1">
        <f t="shared" si="13"/>
        <v>16.065268065268068</v>
      </c>
      <c r="X65" s="1">
        <f t="shared" si="14"/>
        <v>16.065268065268068</v>
      </c>
      <c r="Y65" s="1">
        <v>135.4</v>
      </c>
      <c r="Z65" s="1">
        <v>72.599999999999994</v>
      </c>
      <c r="AA65" s="1">
        <v>55</v>
      </c>
      <c r="AB65" s="1">
        <v>75.2</v>
      </c>
      <c r="AC65" s="1">
        <v>85.4</v>
      </c>
      <c r="AD65" s="1"/>
      <c r="AE65" s="1">
        <f t="shared" si="15"/>
        <v>0</v>
      </c>
      <c r="AF65" s="1"/>
      <c r="AG65" s="1">
        <f>VLOOKUP(A65,[1]Дробаха!$A:$E,4,0)</f>
        <v>262</v>
      </c>
      <c r="AH65" s="1">
        <f>VLOOKUP(A65,[1]Андриец!$A:$E,4,0)</f>
        <v>119</v>
      </c>
      <c r="AI65" s="1">
        <f>VLOOKUP(A65,[1]Сидун!$A:$E,4,0)</f>
        <v>135</v>
      </c>
      <c r="AJ65" s="1">
        <f>VLOOKUP(A65,[1]Дукова!$A:$E,4,0)</f>
        <v>127</v>
      </c>
      <c r="AK65" s="1">
        <f>VLOOKUP(A65,[1]Новохацкий!$A:$E,4,0)</f>
        <v>378</v>
      </c>
      <c r="AL65" s="1">
        <f>VLOOKUP(A65,[1]Миняйло!$A:$E,4,0)</f>
        <v>33</v>
      </c>
      <c r="AM65" s="1">
        <f>VLOOKUP(A65,[1]Глёза!$A:$E,4,0)</f>
        <v>22</v>
      </c>
      <c r="AN65" s="1">
        <f t="shared" si="11"/>
        <v>1076</v>
      </c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x14ac:dyDescent="0.25">
      <c r="A66" s="1" t="s">
        <v>93</v>
      </c>
      <c r="B66" s="1" t="s">
        <v>37</v>
      </c>
      <c r="C66" s="1">
        <v>78</v>
      </c>
      <c r="D66" s="1">
        <v>258</v>
      </c>
      <c r="E66" s="1">
        <v>157</v>
      </c>
      <c r="F66" s="1">
        <v>102</v>
      </c>
      <c r="G66" s="6">
        <v>0.4</v>
      </c>
      <c r="H66" s="1">
        <v>40</v>
      </c>
      <c r="I66" s="1"/>
      <c r="J66" s="1">
        <v>215</v>
      </c>
      <c r="K66" s="1">
        <f t="shared" si="12"/>
        <v>-58</v>
      </c>
      <c r="L66" s="1">
        <f t="shared" si="6"/>
        <v>1</v>
      </c>
      <c r="M66" s="1">
        <v>156</v>
      </c>
      <c r="N66" s="1">
        <v>244.4</v>
      </c>
      <c r="O66" s="1">
        <v>96.80000000000004</v>
      </c>
      <c r="P66" s="1">
        <v>100</v>
      </c>
      <c r="Q66" s="1">
        <f t="shared" si="7"/>
        <v>0.2</v>
      </c>
      <c r="R66" s="13">
        <f t="shared" si="8"/>
        <v>15</v>
      </c>
      <c r="S66" s="5"/>
      <c r="T66" s="5"/>
      <c r="U66" s="1"/>
      <c r="V66" s="1">
        <f t="shared" si="10"/>
        <v>36.213333333333338</v>
      </c>
      <c r="W66" s="1">
        <f t="shared" si="13"/>
        <v>2716</v>
      </c>
      <c r="X66" s="1">
        <f t="shared" si="14"/>
        <v>2716</v>
      </c>
      <c r="Y66" s="1">
        <v>49.2</v>
      </c>
      <c r="Z66" s="1">
        <v>49.2</v>
      </c>
      <c r="AA66" s="1">
        <v>0.2</v>
      </c>
      <c r="AB66" s="1">
        <v>11.2</v>
      </c>
      <c r="AC66" s="1">
        <v>24.8</v>
      </c>
      <c r="AD66" s="1"/>
      <c r="AE66" s="1">
        <f t="shared" si="15"/>
        <v>0</v>
      </c>
      <c r="AF66" s="1"/>
      <c r="AG66" s="1">
        <f>VLOOKUP(A66,[1]Дробаха!$A:$E,4,0)</f>
        <v>66</v>
      </c>
      <c r="AH66" s="1">
        <f>VLOOKUP(A66,[1]Андриец!$A:$E,4,0)</f>
        <v>49</v>
      </c>
      <c r="AI66" s="1">
        <f>VLOOKUP(A66,[1]Сидун!$A:$E,4,0)</f>
        <v>10</v>
      </c>
      <c r="AJ66" s="1">
        <f>VLOOKUP(A66,[1]Дукова!$A:$E,4,0)</f>
        <v>41</v>
      </c>
      <c r="AK66" s="1">
        <f>VLOOKUP(A66,[1]Новохацкий!$A:$E,4,0)</f>
        <v>122</v>
      </c>
      <c r="AL66" s="1">
        <f>VLOOKUP(A66,[1]Миняйло!$A:$E,4,0)</f>
        <v>6</v>
      </c>
      <c r="AM66" s="1">
        <f>VLOOKUP(A66,[1]Глёза!$A:$E,4,0)</f>
        <v>6</v>
      </c>
      <c r="AN66" s="1">
        <f t="shared" si="11"/>
        <v>300</v>
      </c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x14ac:dyDescent="0.25">
      <c r="A67" s="1" t="s">
        <v>94</v>
      </c>
      <c r="B67" s="1" t="s">
        <v>32</v>
      </c>
      <c r="C67" s="1">
        <v>48.1</v>
      </c>
      <c r="D67" s="1">
        <v>58.667000000000002</v>
      </c>
      <c r="E67" s="1">
        <v>47.74</v>
      </c>
      <c r="F67" s="1">
        <v>52.515999999999998</v>
      </c>
      <c r="G67" s="6">
        <v>1</v>
      </c>
      <c r="H67" s="1">
        <v>40</v>
      </c>
      <c r="I67" s="1"/>
      <c r="J67" s="1">
        <v>52.7</v>
      </c>
      <c r="K67" s="1">
        <f t="shared" si="12"/>
        <v>-4.9600000000000009</v>
      </c>
      <c r="L67" s="1">
        <f t="shared" si="6"/>
        <v>47.74</v>
      </c>
      <c r="M67" s="1"/>
      <c r="N67" s="1">
        <v>31.751599999999979</v>
      </c>
      <c r="O67" s="1">
        <v>8.643400000000014</v>
      </c>
      <c r="P67" s="1"/>
      <c r="Q67" s="1">
        <f t="shared" si="7"/>
        <v>9.548</v>
      </c>
      <c r="R67" s="13">
        <f t="shared" si="8"/>
        <v>5.4876500000000004</v>
      </c>
      <c r="S67" s="5"/>
      <c r="T67" s="5"/>
      <c r="U67" s="1"/>
      <c r="V67" s="1">
        <f t="shared" si="10"/>
        <v>16.930926717265127</v>
      </c>
      <c r="W67" s="1">
        <f t="shared" si="13"/>
        <v>9.7309384164222852</v>
      </c>
      <c r="X67" s="1">
        <f t="shared" si="14"/>
        <v>9.7309384164222852</v>
      </c>
      <c r="Y67" s="1">
        <v>9.9480000000000004</v>
      </c>
      <c r="Z67" s="1">
        <v>10.2704</v>
      </c>
      <c r="AA67" s="1">
        <v>9.2203999999999997</v>
      </c>
      <c r="AB67" s="1">
        <v>10.138999999999999</v>
      </c>
      <c r="AC67" s="1">
        <v>10.2712</v>
      </c>
      <c r="AD67" s="1"/>
      <c r="AE67" s="1">
        <f t="shared" si="15"/>
        <v>0</v>
      </c>
      <c r="AF67" s="1"/>
      <c r="AG67" s="1">
        <f>VLOOKUP(A67,[1]Дробаха!$A:$E,4,0)</f>
        <v>43.478000000000002</v>
      </c>
      <c r="AH67" s="1">
        <f>VLOOKUP(A67,[1]Андриец!$A:$E,4,0)</f>
        <v>10.398</v>
      </c>
      <c r="AI67" s="1">
        <f>VLOOKUP(A67,[1]Сидун!$A:$E,4,0)</f>
        <v>12.305999999999999</v>
      </c>
      <c r="AJ67" s="1">
        <f>VLOOKUP(A67,[1]Дукова!$A:$E,4,0)</f>
        <v>28.87</v>
      </c>
      <c r="AK67" s="1">
        <f>VLOOKUP(A67,[1]Новохацкий!$A:$E,4,0)</f>
        <v>5.2130000000000001</v>
      </c>
      <c r="AL67" s="1">
        <f>VLOOKUP(A67,[1]Миняйло!$A:$E,4,0)</f>
        <v>6.516</v>
      </c>
      <c r="AM67" s="1">
        <f>VLOOKUP(A67,[1]Глёза!$A:$E,4,0)</f>
        <v>2.972</v>
      </c>
      <c r="AN67" s="1">
        <f t="shared" si="11"/>
        <v>109.753</v>
      </c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x14ac:dyDescent="0.25">
      <c r="A68" s="1" t="s">
        <v>95</v>
      </c>
      <c r="B68" s="1" t="s">
        <v>37</v>
      </c>
      <c r="C68" s="1">
        <v>24</v>
      </c>
      <c r="D68" s="1">
        <v>741</v>
      </c>
      <c r="E68" s="1">
        <v>570</v>
      </c>
      <c r="F68" s="1">
        <v>169</v>
      </c>
      <c r="G68" s="6">
        <v>0.4</v>
      </c>
      <c r="H68" s="1">
        <v>40</v>
      </c>
      <c r="I68" s="1"/>
      <c r="J68" s="1">
        <v>583</v>
      </c>
      <c r="K68" s="1">
        <f t="shared" si="12"/>
        <v>-13</v>
      </c>
      <c r="L68" s="1">
        <f t="shared" si="6"/>
        <v>450</v>
      </c>
      <c r="M68" s="1">
        <v>120</v>
      </c>
      <c r="N68" s="1">
        <v>34.000000000000057</v>
      </c>
      <c r="O68" s="1">
        <v>242.2</v>
      </c>
      <c r="P68" s="1">
        <v>300</v>
      </c>
      <c r="Q68" s="1">
        <f t="shared" si="7"/>
        <v>90</v>
      </c>
      <c r="R68" s="13">
        <f t="shared" si="8"/>
        <v>54.75</v>
      </c>
      <c r="S68" s="5">
        <f t="shared" si="9"/>
        <v>21.299999999999955</v>
      </c>
      <c r="T68" s="5"/>
      <c r="U68" s="1"/>
      <c r="V68" s="1">
        <f t="shared" si="10"/>
        <v>14</v>
      </c>
      <c r="W68" s="1">
        <f t="shared" si="13"/>
        <v>8.5166666666666675</v>
      </c>
      <c r="X68" s="1">
        <f t="shared" si="14"/>
        <v>8.2800000000000011</v>
      </c>
      <c r="Y68" s="1">
        <v>86.2</v>
      </c>
      <c r="Z68" s="1">
        <v>53.6</v>
      </c>
      <c r="AA68" s="1">
        <v>73.2</v>
      </c>
      <c r="AB68" s="1">
        <v>65.2</v>
      </c>
      <c r="AC68" s="1">
        <v>45.2</v>
      </c>
      <c r="AD68" s="1"/>
      <c r="AE68" s="1">
        <f t="shared" si="15"/>
        <v>8.5199999999999818</v>
      </c>
      <c r="AF68" s="1"/>
      <c r="AG68" s="1">
        <f>VLOOKUP(A68,[1]Дробаха!$A:$E,4,0)</f>
        <v>375</v>
      </c>
      <c r="AH68" s="1">
        <f>VLOOKUP(A68,[1]Андриец!$A:$E,4,0)</f>
        <v>106</v>
      </c>
      <c r="AI68" s="1">
        <f>VLOOKUP(A68,[1]Сидун!$A:$E,4,0)</f>
        <v>148</v>
      </c>
      <c r="AJ68" s="1">
        <f>VLOOKUP(A68,[1]Дукова!$A:$E,4,0)</f>
        <v>124</v>
      </c>
      <c r="AK68" s="1">
        <f>VLOOKUP(A68,[1]Новохацкий!$A:$E,4,0)</f>
        <v>304</v>
      </c>
      <c r="AL68" s="1">
        <f>VLOOKUP(A68,[1]Миняйло!$A:$E,4,0)</f>
        <v>13</v>
      </c>
      <c r="AM68" s="1">
        <f>VLOOKUP(A68,[1]Глёза!$A:$E,4,0)</f>
        <v>25</v>
      </c>
      <c r="AN68" s="1">
        <f t="shared" si="11"/>
        <v>1095</v>
      </c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x14ac:dyDescent="0.25">
      <c r="A69" s="1" t="s">
        <v>96</v>
      </c>
      <c r="B69" s="1" t="s">
        <v>32</v>
      </c>
      <c r="C69" s="1">
        <v>46.88</v>
      </c>
      <c r="D69" s="1">
        <v>262.96699999999998</v>
      </c>
      <c r="E69" s="1">
        <v>274.71499999999997</v>
      </c>
      <c r="F69" s="1"/>
      <c r="G69" s="6">
        <v>1</v>
      </c>
      <c r="H69" s="1">
        <v>40</v>
      </c>
      <c r="I69" s="1"/>
      <c r="J69" s="1">
        <v>287.88499999999999</v>
      </c>
      <c r="K69" s="1">
        <f t="shared" si="12"/>
        <v>-13.170000000000016</v>
      </c>
      <c r="L69" s="1">
        <f t="shared" si="6"/>
        <v>12.329999999999984</v>
      </c>
      <c r="M69" s="1">
        <v>262.38499999999999</v>
      </c>
      <c r="N69" s="1">
        <v>62.808799999999977</v>
      </c>
      <c r="O69" s="1">
        <v>65.637200000000021</v>
      </c>
      <c r="P69" s="1"/>
      <c r="Q69" s="1">
        <f t="shared" si="7"/>
        <v>2.4659999999999966</v>
      </c>
      <c r="R69" s="13">
        <f t="shared" si="8"/>
        <v>3.8163000000000005</v>
      </c>
      <c r="S69" s="5"/>
      <c r="T69" s="5"/>
      <c r="U69" s="1"/>
      <c r="V69" s="1">
        <f t="shared" si="10"/>
        <v>33.65720724261719</v>
      </c>
      <c r="W69" s="1">
        <f t="shared" si="13"/>
        <v>52.086780210867872</v>
      </c>
      <c r="X69" s="1">
        <f t="shared" si="14"/>
        <v>52.086780210867872</v>
      </c>
      <c r="Y69" s="1">
        <v>11.624000000000001</v>
      </c>
      <c r="Z69" s="1">
        <v>9.3195999999999977</v>
      </c>
      <c r="AA69" s="1">
        <v>1.3191999999999999</v>
      </c>
      <c r="AB69" s="1">
        <v>10.0228</v>
      </c>
      <c r="AC69" s="1">
        <v>18.3796</v>
      </c>
      <c r="AD69" s="1"/>
      <c r="AE69" s="1">
        <f t="shared" si="15"/>
        <v>0</v>
      </c>
      <c r="AF69" s="1"/>
      <c r="AG69" s="1">
        <f>VLOOKUP(A69,[1]Дробаха!$A:$E,4,0)</f>
        <v>4.8879999999999999</v>
      </c>
      <c r="AH69" s="1">
        <f>VLOOKUP(A69,[1]Андриец!$A:$E,4,0)</f>
        <v>18.001999999999999</v>
      </c>
      <c r="AI69" s="1"/>
      <c r="AJ69" s="1">
        <f>VLOOKUP(A69,[1]Дукова!$A:$E,4,0)</f>
        <v>38.628</v>
      </c>
      <c r="AK69" s="1">
        <f>VLOOKUP(A69,[1]Новохацкий!$A:$E,4,0)</f>
        <v>9.8699999999999992</v>
      </c>
      <c r="AL69" s="1">
        <f>VLOOKUP(A69,[1]Миняйло!$A:$E,4,0)</f>
        <v>1.65</v>
      </c>
      <c r="AM69" s="1">
        <f>VLOOKUP(A69,[1]Глёза!$A:$E,4,0)</f>
        <v>3.2879999999999998</v>
      </c>
      <c r="AN69" s="1">
        <f t="shared" si="11"/>
        <v>76.326000000000008</v>
      </c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x14ac:dyDescent="0.25">
      <c r="A70" s="1" t="s">
        <v>97</v>
      </c>
      <c r="B70" s="1" t="s">
        <v>32</v>
      </c>
      <c r="C70" s="1">
        <v>151.9</v>
      </c>
      <c r="D70" s="1">
        <v>212.102</v>
      </c>
      <c r="E70" s="1">
        <v>291.858</v>
      </c>
      <c r="F70" s="1">
        <v>25.106999999999999</v>
      </c>
      <c r="G70" s="6">
        <v>1</v>
      </c>
      <c r="H70" s="1">
        <v>40</v>
      </c>
      <c r="I70" s="1"/>
      <c r="J70" s="1">
        <v>285.71199999999999</v>
      </c>
      <c r="K70" s="1">
        <f t="shared" ref="K70:K80" si="16">E70-J70</f>
        <v>6.146000000000015</v>
      </c>
      <c r="L70" s="1">
        <f t="shared" si="6"/>
        <v>82.045999999999992</v>
      </c>
      <c r="M70" s="1">
        <v>209.81200000000001</v>
      </c>
      <c r="N70" s="1">
        <v>96.957199999999943</v>
      </c>
      <c r="O70" s="1">
        <v>65.256800000000041</v>
      </c>
      <c r="P70" s="1">
        <v>50</v>
      </c>
      <c r="Q70" s="1">
        <f t="shared" si="7"/>
        <v>16.409199999999998</v>
      </c>
      <c r="R70" s="13">
        <f t="shared" si="8"/>
        <v>7.8621999999999996</v>
      </c>
      <c r="S70" s="5"/>
      <c r="T70" s="5"/>
      <c r="U70" s="1"/>
      <c r="V70" s="1">
        <f t="shared" si="10"/>
        <v>30.185062705095262</v>
      </c>
      <c r="W70" s="1">
        <f t="shared" ref="W70:W80" si="17">(F70+N70+O70+P70+S70)/Q70</f>
        <v>14.462679472491041</v>
      </c>
      <c r="X70" s="1">
        <f t="shared" ref="X70:X80" si="18">(F70+N70+O70+P70)/Q70</f>
        <v>14.462679472491041</v>
      </c>
      <c r="Y70" s="1">
        <v>25.062999999999999</v>
      </c>
      <c r="Z70" s="1">
        <v>16.8566</v>
      </c>
      <c r="AA70" s="1">
        <v>4.0308000000000002</v>
      </c>
      <c r="AB70" s="1">
        <v>9.5462000000000007</v>
      </c>
      <c r="AC70" s="1">
        <v>17.5808</v>
      </c>
      <c r="AD70" s="1"/>
      <c r="AE70" s="1">
        <f t="shared" ref="AE70:AE80" si="19">S70*G70</f>
        <v>0</v>
      </c>
      <c r="AF70" s="1"/>
      <c r="AG70" s="1">
        <f>VLOOKUP(A70,[1]Дробаха!$A:$E,4,0)</f>
        <v>38.896999999999998</v>
      </c>
      <c r="AH70" s="1">
        <f>VLOOKUP(A70,[1]Андриец!$A:$E,4,0)</f>
        <v>29.968</v>
      </c>
      <c r="AI70" s="1"/>
      <c r="AJ70" s="1">
        <f>VLOOKUP(A70,[1]Дукова!$A:$E,4,0)</f>
        <v>57.173000000000002</v>
      </c>
      <c r="AK70" s="1">
        <f>VLOOKUP(A70,[1]Новохацкий!$A:$E,4,0)</f>
        <v>21.353999999999999</v>
      </c>
      <c r="AL70" s="1">
        <f>VLOOKUP(A70,[1]Миняйло!$A:$E,4,0)</f>
        <v>2.4700000000000002</v>
      </c>
      <c r="AM70" s="1">
        <f>VLOOKUP(A70,[1]Глёза!$A:$E,4,0)</f>
        <v>7.3819999999999997</v>
      </c>
      <c r="AN70" s="1">
        <f t="shared" si="11"/>
        <v>157.244</v>
      </c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x14ac:dyDescent="0.25">
      <c r="A71" s="1" t="s">
        <v>98</v>
      </c>
      <c r="B71" s="1" t="s">
        <v>32</v>
      </c>
      <c r="C71" s="1"/>
      <c r="D71" s="1">
        <v>279.303</v>
      </c>
      <c r="E71" s="1">
        <v>279.303</v>
      </c>
      <c r="F71" s="1"/>
      <c r="G71" s="6">
        <v>0</v>
      </c>
      <c r="H71" s="1" t="e">
        <v>#N/A</v>
      </c>
      <c r="I71" s="1"/>
      <c r="J71" s="1">
        <v>291.303</v>
      </c>
      <c r="K71" s="1">
        <f t="shared" si="16"/>
        <v>-12</v>
      </c>
      <c r="L71" s="1">
        <f t="shared" ref="L71:L80" si="20">E71-M71</f>
        <v>0</v>
      </c>
      <c r="M71" s="1">
        <v>279.303</v>
      </c>
      <c r="N71" s="1"/>
      <c r="O71" s="1">
        <v>0</v>
      </c>
      <c r="P71" s="1"/>
      <c r="Q71" s="1">
        <f t="shared" ref="Q71:Q80" si="21">L71/5</f>
        <v>0</v>
      </c>
      <c r="R71" s="13">
        <f t="shared" ref="R71:R80" si="22">AN71/20</f>
        <v>0</v>
      </c>
      <c r="S71" s="5"/>
      <c r="T71" s="5"/>
      <c r="U71" s="1"/>
      <c r="V71" s="1" t="e">
        <f t="shared" ref="V71:V80" si="23">(F71+N71+O71+P71+S71)/R71</f>
        <v>#DIV/0!</v>
      </c>
      <c r="W71" s="1" t="e">
        <f t="shared" si="17"/>
        <v>#DIV/0!</v>
      </c>
      <c r="X71" s="1" t="e">
        <f t="shared" si="18"/>
        <v>#DIV/0!</v>
      </c>
      <c r="Y71" s="1">
        <v>0</v>
      </c>
      <c r="Z71" s="1">
        <v>0</v>
      </c>
      <c r="AA71" s="1">
        <v>0</v>
      </c>
      <c r="AB71" s="1">
        <v>0</v>
      </c>
      <c r="AC71" s="1">
        <v>0</v>
      </c>
      <c r="AD71" s="1"/>
      <c r="AE71" s="1">
        <f t="shared" si="19"/>
        <v>0</v>
      </c>
      <c r="AF71" s="1"/>
      <c r="AG71" s="1"/>
      <c r="AH71" s="1"/>
      <c r="AI71" s="1"/>
      <c r="AJ71" s="1"/>
      <c r="AK71" s="1"/>
      <c r="AL71" s="1"/>
      <c r="AM71" s="1"/>
      <c r="AN71" s="1">
        <f t="shared" ref="AN71:AN80" si="24">SUM(AG71:AM71)</f>
        <v>0</v>
      </c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x14ac:dyDescent="0.25">
      <c r="A72" s="1" t="s">
        <v>99</v>
      </c>
      <c r="B72" s="1" t="s">
        <v>32</v>
      </c>
      <c r="C72" s="1"/>
      <c r="D72" s="1">
        <v>178.84200000000001</v>
      </c>
      <c r="E72" s="1">
        <v>178.84200000000001</v>
      </c>
      <c r="F72" s="1"/>
      <c r="G72" s="6">
        <v>0</v>
      </c>
      <c r="H72" s="1" t="e">
        <v>#N/A</v>
      </c>
      <c r="I72" s="1"/>
      <c r="J72" s="1">
        <v>186.84200000000001</v>
      </c>
      <c r="K72" s="1">
        <f t="shared" si="16"/>
        <v>-8</v>
      </c>
      <c r="L72" s="1">
        <f t="shared" si="20"/>
        <v>0</v>
      </c>
      <c r="M72" s="1">
        <v>178.84200000000001</v>
      </c>
      <c r="N72" s="1"/>
      <c r="O72" s="1">
        <v>0</v>
      </c>
      <c r="P72" s="1"/>
      <c r="Q72" s="1">
        <f t="shared" si="21"/>
        <v>0</v>
      </c>
      <c r="R72" s="13">
        <f t="shared" si="22"/>
        <v>0</v>
      </c>
      <c r="S72" s="5"/>
      <c r="T72" s="5"/>
      <c r="U72" s="1"/>
      <c r="V72" s="1" t="e">
        <f t="shared" si="23"/>
        <v>#DIV/0!</v>
      </c>
      <c r="W72" s="1" t="e">
        <f t="shared" si="17"/>
        <v>#DIV/0!</v>
      </c>
      <c r="X72" s="1" t="e">
        <f t="shared" si="18"/>
        <v>#DIV/0!</v>
      </c>
      <c r="Y72" s="1">
        <v>0</v>
      </c>
      <c r="Z72" s="1">
        <v>0</v>
      </c>
      <c r="AA72" s="1">
        <v>0</v>
      </c>
      <c r="AB72" s="1">
        <v>0</v>
      </c>
      <c r="AC72" s="1">
        <v>0</v>
      </c>
      <c r="AD72" s="1"/>
      <c r="AE72" s="1">
        <f t="shared" si="19"/>
        <v>0</v>
      </c>
      <c r="AF72" s="1"/>
      <c r="AG72" s="1"/>
      <c r="AH72" s="1"/>
      <c r="AI72" s="1"/>
      <c r="AJ72" s="1"/>
      <c r="AK72" s="1"/>
      <c r="AL72" s="1"/>
      <c r="AM72" s="1"/>
      <c r="AN72" s="1">
        <f t="shared" si="24"/>
        <v>0</v>
      </c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x14ac:dyDescent="0.25">
      <c r="A73" s="1" t="s">
        <v>100</v>
      </c>
      <c r="B73" s="1" t="s">
        <v>37</v>
      </c>
      <c r="C73" s="1"/>
      <c r="D73" s="1">
        <v>72</v>
      </c>
      <c r="E73" s="1">
        <v>72</v>
      </c>
      <c r="F73" s="1"/>
      <c r="G73" s="6">
        <v>0</v>
      </c>
      <c r="H73" s="1" t="e">
        <v>#N/A</v>
      </c>
      <c r="I73" s="1"/>
      <c r="J73" s="1">
        <v>84</v>
      </c>
      <c r="K73" s="1">
        <f t="shared" si="16"/>
        <v>-12</v>
      </c>
      <c r="L73" s="1">
        <f t="shared" si="20"/>
        <v>0</v>
      </c>
      <c r="M73" s="1">
        <v>72</v>
      </c>
      <c r="N73" s="1"/>
      <c r="O73" s="1">
        <v>0</v>
      </c>
      <c r="P73" s="1"/>
      <c r="Q73" s="1">
        <f t="shared" si="21"/>
        <v>0</v>
      </c>
      <c r="R73" s="13">
        <f t="shared" si="22"/>
        <v>0</v>
      </c>
      <c r="S73" s="5"/>
      <c r="T73" s="5"/>
      <c r="U73" s="1"/>
      <c r="V73" s="1" t="e">
        <f t="shared" si="23"/>
        <v>#DIV/0!</v>
      </c>
      <c r="W73" s="1" t="e">
        <f t="shared" si="17"/>
        <v>#DIV/0!</v>
      </c>
      <c r="X73" s="1" t="e">
        <f t="shared" si="18"/>
        <v>#DIV/0!</v>
      </c>
      <c r="Y73" s="1">
        <v>0</v>
      </c>
      <c r="Z73" s="1"/>
      <c r="AA73" s="1"/>
      <c r="AB73" s="1"/>
      <c r="AC73" s="1"/>
      <c r="AD73" s="1"/>
      <c r="AE73" s="1">
        <f t="shared" si="19"/>
        <v>0</v>
      </c>
      <c r="AF73" s="1"/>
      <c r="AG73" s="1"/>
      <c r="AH73" s="1"/>
      <c r="AI73" s="1"/>
      <c r="AJ73" s="1"/>
      <c r="AK73" s="1"/>
      <c r="AL73" s="1"/>
      <c r="AM73" s="1"/>
      <c r="AN73" s="1">
        <f t="shared" si="24"/>
        <v>0</v>
      </c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x14ac:dyDescent="0.25">
      <c r="A74" s="11" t="s">
        <v>101</v>
      </c>
      <c r="B74" s="1" t="s">
        <v>37</v>
      </c>
      <c r="C74" s="1"/>
      <c r="D74" s="1">
        <v>253</v>
      </c>
      <c r="E74" s="10">
        <f>144+E79</f>
        <v>243</v>
      </c>
      <c r="F74" s="1">
        <v>68</v>
      </c>
      <c r="G74" s="6">
        <v>0.35</v>
      </c>
      <c r="H74" s="1">
        <v>45</v>
      </c>
      <c r="I74" s="1"/>
      <c r="J74" s="1">
        <v>149</v>
      </c>
      <c r="K74" s="1">
        <f t="shared" si="16"/>
        <v>94</v>
      </c>
      <c r="L74" s="1">
        <f t="shared" si="20"/>
        <v>183</v>
      </c>
      <c r="M74" s="1">
        <v>60</v>
      </c>
      <c r="N74" s="1">
        <v>95.4</v>
      </c>
      <c r="O74" s="1">
        <v>0</v>
      </c>
      <c r="P74" s="1"/>
      <c r="Q74" s="1">
        <f t="shared" si="21"/>
        <v>36.6</v>
      </c>
      <c r="R74" s="13">
        <f t="shared" si="22"/>
        <v>5.15</v>
      </c>
      <c r="S74" s="5"/>
      <c r="T74" s="5"/>
      <c r="U74" s="1"/>
      <c r="V74" s="1">
        <f t="shared" si="23"/>
        <v>31.728155339805824</v>
      </c>
      <c r="W74" s="1">
        <f t="shared" si="17"/>
        <v>4.4644808743169397</v>
      </c>
      <c r="X74" s="1">
        <f t="shared" si="18"/>
        <v>4.4644808743169397</v>
      </c>
      <c r="Y74" s="1">
        <v>27.2</v>
      </c>
      <c r="Z74" s="1">
        <v>25</v>
      </c>
      <c r="AA74" s="1">
        <v>21.2</v>
      </c>
      <c r="AB74" s="1">
        <v>1.6</v>
      </c>
      <c r="AC74" s="1">
        <v>4.8</v>
      </c>
      <c r="AD74" s="11" t="s">
        <v>110</v>
      </c>
      <c r="AE74" s="1">
        <f t="shared" si="19"/>
        <v>0</v>
      </c>
      <c r="AF74" s="1"/>
      <c r="AG74" s="1">
        <f>VLOOKUP(A74,[1]Дробаха!$A:$E,4,0)</f>
        <v>12</v>
      </c>
      <c r="AH74" s="1">
        <f>VLOOKUP(A74,[1]Андриец!$A:$E,4,0)</f>
        <v>68</v>
      </c>
      <c r="AI74" s="1">
        <f>VLOOKUP(A74,[1]Сидун!$A:$E,4,0)</f>
        <v>4</v>
      </c>
      <c r="AJ74" s="1">
        <f>VLOOKUP(A74,[1]Дукова!$A:$E,4,0)</f>
        <v>13</v>
      </c>
      <c r="AK74" s="1"/>
      <c r="AL74" s="1">
        <f>VLOOKUP(A74,[1]Миняйло!$A:$E,4,0)</f>
        <v>6</v>
      </c>
      <c r="AM74" s="1"/>
      <c r="AN74" s="1">
        <f t="shared" si="24"/>
        <v>103</v>
      </c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x14ac:dyDescent="0.25">
      <c r="A75" s="1" t="s">
        <v>102</v>
      </c>
      <c r="B75" s="1" t="s">
        <v>32</v>
      </c>
      <c r="C75" s="1"/>
      <c r="D75" s="1">
        <v>303.55200000000002</v>
      </c>
      <c r="E75" s="1">
        <v>303.55200000000002</v>
      </c>
      <c r="F75" s="1"/>
      <c r="G75" s="6">
        <v>0</v>
      </c>
      <c r="H75" s="1" t="e">
        <v>#N/A</v>
      </c>
      <c r="I75" s="1"/>
      <c r="J75" s="1">
        <v>311.55200000000002</v>
      </c>
      <c r="K75" s="1">
        <f t="shared" si="16"/>
        <v>-8</v>
      </c>
      <c r="L75" s="1">
        <f t="shared" si="20"/>
        <v>0</v>
      </c>
      <c r="M75" s="1">
        <v>303.55200000000002</v>
      </c>
      <c r="N75" s="1"/>
      <c r="O75" s="1">
        <v>0</v>
      </c>
      <c r="P75" s="1"/>
      <c r="Q75" s="1">
        <f t="shared" si="21"/>
        <v>0</v>
      </c>
      <c r="R75" s="13">
        <f t="shared" si="22"/>
        <v>0</v>
      </c>
      <c r="S75" s="5"/>
      <c r="T75" s="5"/>
      <c r="U75" s="1"/>
      <c r="V75" s="1" t="e">
        <f t="shared" si="23"/>
        <v>#DIV/0!</v>
      </c>
      <c r="W75" s="1" t="e">
        <f t="shared" si="17"/>
        <v>#DIV/0!</v>
      </c>
      <c r="X75" s="1" t="e">
        <f t="shared" si="18"/>
        <v>#DIV/0!</v>
      </c>
      <c r="Y75" s="1">
        <v>0</v>
      </c>
      <c r="Z75" s="1">
        <v>0</v>
      </c>
      <c r="AA75" s="1">
        <v>0</v>
      </c>
      <c r="AB75" s="1">
        <v>0</v>
      </c>
      <c r="AC75" s="1">
        <v>0</v>
      </c>
      <c r="AD75" s="1"/>
      <c r="AE75" s="1">
        <f t="shared" si="19"/>
        <v>0</v>
      </c>
      <c r="AF75" s="1"/>
      <c r="AG75" s="1"/>
      <c r="AH75" s="1"/>
      <c r="AI75" s="1"/>
      <c r="AJ75" s="1"/>
      <c r="AK75" s="1"/>
      <c r="AL75" s="1"/>
      <c r="AM75" s="1"/>
      <c r="AN75" s="1">
        <f t="shared" si="24"/>
        <v>0</v>
      </c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x14ac:dyDescent="0.25">
      <c r="A76" s="1" t="s">
        <v>103</v>
      </c>
      <c r="B76" s="1" t="s">
        <v>32</v>
      </c>
      <c r="C76" s="1"/>
      <c r="D76" s="1">
        <v>85.992999999999995</v>
      </c>
      <c r="E76" s="1">
        <v>85.992999999999995</v>
      </c>
      <c r="F76" s="1"/>
      <c r="G76" s="6">
        <v>0</v>
      </c>
      <c r="H76" s="1" t="e">
        <v>#N/A</v>
      </c>
      <c r="I76" s="1"/>
      <c r="J76" s="1">
        <v>85.992999999999995</v>
      </c>
      <c r="K76" s="1">
        <f t="shared" si="16"/>
        <v>0</v>
      </c>
      <c r="L76" s="1">
        <f t="shared" si="20"/>
        <v>0</v>
      </c>
      <c r="M76" s="1">
        <v>85.992999999999995</v>
      </c>
      <c r="N76" s="1"/>
      <c r="O76" s="1">
        <v>0</v>
      </c>
      <c r="P76" s="1"/>
      <c r="Q76" s="1">
        <f t="shared" si="21"/>
        <v>0</v>
      </c>
      <c r="R76" s="13">
        <f t="shared" si="22"/>
        <v>0</v>
      </c>
      <c r="S76" s="5"/>
      <c r="T76" s="5"/>
      <c r="U76" s="1"/>
      <c r="V76" s="1" t="e">
        <f t="shared" si="23"/>
        <v>#DIV/0!</v>
      </c>
      <c r="W76" s="1" t="e">
        <f t="shared" si="17"/>
        <v>#DIV/0!</v>
      </c>
      <c r="X76" s="1" t="e">
        <f t="shared" si="18"/>
        <v>#DIV/0!</v>
      </c>
      <c r="Y76" s="1">
        <v>0</v>
      </c>
      <c r="Z76" s="1">
        <v>0</v>
      </c>
      <c r="AA76" s="1">
        <v>0</v>
      </c>
      <c r="AB76" s="1">
        <v>0</v>
      </c>
      <c r="AC76" s="1">
        <v>0</v>
      </c>
      <c r="AD76" s="1"/>
      <c r="AE76" s="1">
        <f t="shared" si="19"/>
        <v>0</v>
      </c>
      <c r="AF76" s="1"/>
      <c r="AG76" s="1"/>
      <c r="AH76" s="1"/>
      <c r="AI76" s="1"/>
      <c r="AJ76" s="1"/>
      <c r="AK76" s="1"/>
      <c r="AL76" s="1"/>
      <c r="AM76" s="1"/>
      <c r="AN76" s="1">
        <f t="shared" si="24"/>
        <v>0</v>
      </c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x14ac:dyDescent="0.25">
      <c r="A77" s="1" t="s">
        <v>104</v>
      </c>
      <c r="B77" s="1" t="s">
        <v>37</v>
      </c>
      <c r="C77" s="1"/>
      <c r="D77" s="1">
        <v>90</v>
      </c>
      <c r="E77" s="1">
        <v>90</v>
      </c>
      <c r="F77" s="1"/>
      <c r="G77" s="6">
        <v>0</v>
      </c>
      <c r="H77" s="1" t="e">
        <v>#N/A</v>
      </c>
      <c r="I77" s="1"/>
      <c r="J77" s="1">
        <v>102</v>
      </c>
      <c r="K77" s="1">
        <f t="shared" si="16"/>
        <v>-12</v>
      </c>
      <c r="L77" s="1">
        <f t="shared" si="20"/>
        <v>0</v>
      </c>
      <c r="M77" s="1">
        <v>90</v>
      </c>
      <c r="N77" s="1"/>
      <c r="O77" s="1">
        <v>0</v>
      </c>
      <c r="P77" s="1"/>
      <c r="Q77" s="1">
        <f t="shared" si="21"/>
        <v>0</v>
      </c>
      <c r="R77" s="13">
        <f t="shared" si="22"/>
        <v>0</v>
      </c>
      <c r="S77" s="5"/>
      <c r="T77" s="5"/>
      <c r="U77" s="1"/>
      <c r="V77" s="1" t="e">
        <f t="shared" si="23"/>
        <v>#DIV/0!</v>
      </c>
      <c r="W77" s="1" t="e">
        <f t="shared" si="17"/>
        <v>#DIV/0!</v>
      </c>
      <c r="X77" s="1" t="e">
        <f t="shared" si="18"/>
        <v>#DIV/0!</v>
      </c>
      <c r="Y77" s="1">
        <v>0</v>
      </c>
      <c r="Z77" s="1"/>
      <c r="AA77" s="1"/>
      <c r="AB77" s="1"/>
      <c r="AC77" s="1"/>
      <c r="AD77" s="1"/>
      <c r="AE77" s="1">
        <f t="shared" si="19"/>
        <v>0</v>
      </c>
      <c r="AF77" s="1"/>
      <c r="AG77" s="1"/>
      <c r="AH77" s="1"/>
      <c r="AI77" s="1"/>
      <c r="AJ77" s="1"/>
      <c r="AK77" s="1"/>
      <c r="AL77" s="1"/>
      <c r="AM77" s="1"/>
      <c r="AN77" s="1">
        <f t="shared" si="24"/>
        <v>0</v>
      </c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x14ac:dyDescent="0.25">
      <c r="A78" s="1" t="s">
        <v>105</v>
      </c>
      <c r="B78" s="1" t="s">
        <v>37</v>
      </c>
      <c r="C78" s="1"/>
      <c r="D78" s="1">
        <v>300</v>
      </c>
      <c r="E78" s="1">
        <v>300</v>
      </c>
      <c r="F78" s="1"/>
      <c r="G78" s="6">
        <v>0</v>
      </c>
      <c r="H78" s="1" t="e">
        <v>#N/A</v>
      </c>
      <c r="I78" s="1"/>
      <c r="J78" s="1">
        <v>312</v>
      </c>
      <c r="K78" s="1">
        <f t="shared" si="16"/>
        <v>-12</v>
      </c>
      <c r="L78" s="1">
        <f t="shared" si="20"/>
        <v>0</v>
      </c>
      <c r="M78" s="1">
        <v>300</v>
      </c>
      <c r="N78" s="1"/>
      <c r="O78" s="1">
        <v>0</v>
      </c>
      <c r="P78" s="1"/>
      <c r="Q78" s="1">
        <f t="shared" si="21"/>
        <v>0</v>
      </c>
      <c r="R78" s="13">
        <f t="shared" si="22"/>
        <v>0</v>
      </c>
      <c r="S78" s="5"/>
      <c r="T78" s="5"/>
      <c r="U78" s="1"/>
      <c r="V78" s="1" t="e">
        <f t="shared" si="23"/>
        <v>#DIV/0!</v>
      </c>
      <c r="W78" s="1" t="e">
        <f t="shared" si="17"/>
        <v>#DIV/0!</v>
      </c>
      <c r="X78" s="1" t="e">
        <f t="shared" si="18"/>
        <v>#DIV/0!</v>
      </c>
      <c r="Y78" s="1">
        <v>0</v>
      </c>
      <c r="Z78" s="1"/>
      <c r="AA78" s="1"/>
      <c r="AB78" s="1"/>
      <c r="AC78" s="1"/>
      <c r="AD78" s="1"/>
      <c r="AE78" s="1">
        <f t="shared" si="19"/>
        <v>0</v>
      </c>
      <c r="AF78" s="1"/>
      <c r="AG78" s="1"/>
      <c r="AH78" s="1"/>
      <c r="AI78" s="1"/>
      <c r="AJ78" s="1"/>
      <c r="AK78" s="1"/>
      <c r="AL78" s="1"/>
      <c r="AM78" s="1"/>
      <c r="AN78" s="1">
        <f t="shared" si="24"/>
        <v>0</v>
      </c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x14ac:dyDescent="0.25">
      <c r="A79" s="11" t="s">
        <v>106</v>
      </c>
      <c r="B79" s="1" t="s">
        <v>37</v>
      </c>
      <c r="C79" s="1">
        <v>132</v>
      </c>
      <c r="D79" s="1">
        <v>39</v>
      </c>
      <c r="E79" s="10">
        <v>99</v>
      </c>
      <c r="F79" s="1"/>
      <c r="G79" s="6">
        <v>0</v>
      </c>
      <c r="H79" s="1">
        <v>45</v>
      </c>
      <c r="I79" s="1"/>
      <c r="J79" s="1">
        <v>113</v>
      </c>
      <c r="K79" s="1">
        <f t="shared" si="16"/>
        <v>-14</v>
      </c>
      <c r="L79" s="1">
        <f t="shared" si="20"/>
        <v>63</v>
      </c>
      <c r="M79" s="1">
        <v>36</v>
      </c>
      <c r="N79" s="1">
        <v>0</v>
      </c>
      <c r="O79" s="1">
        <v>0</v>
      </c>
      <c r="P79" s="1"/>
      <c r="Q79" s="1">
        <f t="shared" si="21"/>
        <v>12.6</v>
      </c>
      <c r="R79" s="13">
        <f t="shared" si="22"/>
        <v>10.3</v>
      </c>
      <c r="S79" s="5"/>
      <c r="T79" s="5"/>
      <c r="U79" s="1"/>
      <c r="V79" s="1">
        <f t="shared" si="23"/>
        <v>0</v>
      </c>
      <c r="W79" s="1">
        <f t="shared" si="17"/>
        <v>0</v>
      </c>
      <c r="X79" s="1">
        <f t="shared" si="18"/>
        <v>0</v>
      </c>
      <c r="Y79" s="1">
        <v>24.8</v>
      </c>
      <c r="Z79" s="1">
        <v>25</v>
      </c>
      <c r="AA79" s="1">
        <v>6.2</v>
      </c>
      <c r="AB79" s="1">
        <v>5.4</v>
      </c>
      <c r="AC79" s="1">
        <v>0.8</v>
      </c>
      <c r="AD79" s="11" t="s">
        <v>107</v>
      </c>
      <c r="AE79" s="1">
        <f t="shared" si="19"/>
        <v>0</v>
      </c>
      <c r="AF79" s="1"/>
      <c r="AG79" s="1">
        <f>VLOOKUP(A79,[1]Дробаха!$A:$E,4,0)</f>
        <v>6</v>
      </c>
      <c r="AH79" s="1">
        <f>VLOOKUP(A79,[1]Андриец!$A:$E,4,0)</f>
        <v>50</v>
      </c>
      <c r="AI79" s="1">
        <f>VLOOKUP(A79,[1]Сидун!$A:$E,4,0)</f>
        <v>70</v>
      </c>
      <c r="AJ79" s="1">
        <f>VLOOKUP(A79,[1]Дукова!$A:$E,4,0)</f>
        <v>56</v>
      </c>
      <c r="AK79" s="1">
        <f>VLOOKUP(A79,[1]Новохацкий!$A:$E,4,0)</f>
        <v>24</v>
      </c>
      <c r="AL79" s="1"/>
      <c r="AM79" s="1"/>
      <c r="AN79" s="1">
        <f t="shared" si="24"/>
        <v>206</v>
      </c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x14ac:dyDescent="0.25">
      <c r="A80" s="1" t="s">
        <v>108</v>
      </c>
      <c r="B80" s="1" t="s">
        <v>32</v>
      </c>
      <c r="C80" s="1">
        <v>16.64</v>
      </c>
      <c r="D80" s="1">
        <v>0.224</v>
      </c>
      <c r="E80" s="1">
        <v>8.4420000000000002</v>
      </c>
      <c r="F80" s="1">
        <v>2.8</v>
      </c>
      <c r="G80" s="6">
        <v>1</v>
      </c>
      <c r="H80" s="1">
        <v>50</v>
      </c>
      <c r="I80" s="1"/>
      <c r="J80" s="1">
        <v>8.25</v>
      </c>
      <c r="K80" s="1">
        <f t="shared" si="16"/>
        <v>0.19200000000000017</v>
      </c>
      <c r="L80" s="1">
        <f t="shared" si="20"/>
        <v>8.4420000000000002</v>
      </c>
      <c r="M80" s="1"/>
      <c r="N80" s="1">
        <v>30</v>
      </c>
      <c r="O80" s="1">
        <v>0</v>
      </c>
      <c r="P80" s="1"/>
      <c r="Q80" s="1">
        <f t="shared" si="21"/>
        <v>1.6884000000000001</v>
      </c>
      <c r="R80" s="13">
        <f t="shared" si="22"/>
        <v>1.5393000000000001</v>
      </c>
      <c r="S80" s="5"/>
      <c r="T80" s="5"/>
      <c r="U80" s="1"/>
      <c r="V80" s="1">
        <f t="shared" si="23"/>
        <v>21.308386929123625</v>
      </c>
      <c r="W80" s="1">
        <f t="shared" si="17"/>
        <v>19.426676143094049</v>
      </c>
      <c r="X80" s="1">
        <f t="shared" si="18"/>
        <v>19.426676143094049</v>
      </c>
      <c r="Y80" s="1">
        <v>3.3652000000000002</v>
      </c>
      <c r="Z80" s="1">
        <v>2.2427999999999999</v>
      </c>
      <c r="AA80" s="1">
        <v>0</v>
      </c>
      <c r="AB80" s="1">
        <v>0</v>
      </c>
      <c r="AC80" s="1">
        <v>1.1155999999999999</v>
      </c>
      <c r="AD80" s="1" t="s">
        <v>109</v>
      </c>
      <c r="AE80" s="1">
        <f t="shared" si="19"/>
        <v>0</v>
      </c>
      <c r="AF80" s="1"/>
      <c r="AG80" s="1"/>
      <c r="AH80" s="1">
        <f>VLOOKUP(A80,[1]Андриец!$A:$E,4,0)</f>
        <v>19.614000000000001</v>
      </c>
      <c r="AI80" s="1"/>
      <c r="AJ80" s="1">
        <f>VLOOKUP(A80,[1]Дукова!$A:$E,4,0)</f>
        <v>6.94</v>
      </c>
      <c r="AK80" s="1"/>
      <c r="AL80" s="1">
        <f>VLOOKUP(A80,[1]Миняйло!$A:$E,4,0)</f>
        <v>4.2320000000000002</v>
      </c>
      <c r="AM80" s="1"/>
      <c r="AN80" s="1">
        <f t="shared" si="24"/>
        <v>30.786000000000001</v>
      </c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spans="1:52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spans="1:52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spans="1:52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spans="1:52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spans="1:52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spans="1:52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spans="1:52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spans="1:52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spans="1:52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spans="1:52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spans="1:52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spans="1:52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 spans="1:52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</row>
    <row r="137" spans="1:52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spans="1:52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 spans="1:52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 spans="1:52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 spans="1:52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 spans="1:52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spans="1:52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 spans="1:52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 spans="1:52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 spans="1:52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 spans="1:52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 spans="1:52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 spans="1:52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 spans="1:52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 spans="1:52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 spans="1:52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</row>
    <row r="153" spans="1:52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spans="1:52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spans="1:52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spans="1:52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spans="1:52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spans="1:52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spans="1:52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spans="1:52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spans="1:52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spans="1:52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spans="1:52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 spans="1:52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 spans="1:52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</row>
    <row r="166" spans="1:52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</row>
    <row r="167" spans="1:52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</row>
    <row r="168" spans="1:52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</row>
    <row r="169" spans="1:52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</row>
    <row r="170" spans="1:52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1" spans="1:52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</row>
    <row r="172" spans="1:52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</row>
    <row r="173" spans="1:52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</row>
    <row r="174" spans="1:52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</row>
    <row r="175" spans="1:52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</row>
    <row r="176" spans="1:52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</row>
    <row r="177" spans="1:52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</row>
    <row r="178" spans="1:52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</row>
    <row r="179" spans="1:52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</row>
    <row r="180" spans="1:52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</row>
    <row r="181" spans="1:52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</row>
    <row r="182" spans="1:52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</row>
    <row r="183" spans="1:52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</row>
    <row r="184" spans="1:52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</row>
    <row r="185" spans="1:52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</row>
    <row r="186" spans="1:52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</row>
    <row r="187" spans="1:52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</row>
    <row r="188" spans="1:52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</row>
    <row r="189" spans="1:52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</row>
    <row r="190" spans="1:52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</row>
    <row r="191" spans="1:52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</row>
    <row r="192" spans="1:52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</row>
    <row r="193" spans="1:52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</row>
    <row r="194" spans="1:52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</row>
    <row r="195" spans="1:52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</row>
    <row r="196" spans="1:52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</row>
    <row r="197" spans="1:52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</row>
    <row r="198" spans="1:52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</row>
    <row r="199" spans="1:52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</row>
    <row r="200" spans="1:52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</row>
    <row r="201" spans="1:52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</row>
    <row r="202" spans="1:52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</row>
    <row r="203" spans="1:52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</row>
    <row r="204" spans="1:52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</row>
    <row r="205" spans="1:52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</row>
    <row r="206" spans="1:52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</row>
    <row r="207" spans="1:52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</row>
    <row r="208" spans="1:52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</row>
    <row r="209" spans="1:52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</row>
    <row r="210" spans="1:52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</row>
    <row r="211" spans="1:52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</row>
    <row r="212" spans="1:52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</row>
    <row r="213" spans="1:52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</row>
    <row r="214" spans="1:52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</row>
    <row r="215" spans="1:52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</row>
    <row r="216" spans="1:52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</row>
    <row r="217" spans="1:52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</row>
    <row r="218" spans="1:52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</row>
    <row r="219" spans="1:52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</row>
    <row r="220" spans="1:52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</row>
    <row r="221" spans="1:52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</row>
    <row r="222" spans="1:52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</row>
    <row r="223" spans="1:52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</row>
    <row r="224" spans="1:52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</row>
    <row r="225" spans="1:52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</row>
    <row r="226" spans="1:52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</row>
    <row r="227" spans="1:52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</row>
    <row r="228" spans="1:52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</row>
    <row r="229" spans="1:52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</row>
    <row r="230" spans="1:52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</row>
    <row r="231" spans="1:52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</row>
    <row r="232" spans="1:52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</row>
    <row r="233" spans="1:52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</row>
    <row r="234" spans="1:52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</row>
    <row r="235" spans="1:52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</row>
    <row r="236" spans="1:52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</row>
    <row r="237" spans="1:52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</row>
    <row r="238" spans="1:52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</row>
    <row r="239" spans="1:52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</row>
    <row r="240" spans="1:52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</row>
    <row r="241" spans="1:52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</row>
    <row r="242" spans="1:52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</row>
    <row r="243" spans="1:52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</row>
    <row r="244" spans="1:52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</row>
    <row r="245" spans="1:52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</row>
    <row r="246" spans="1:52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</row>
    <row r="247" spans="1:52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</row>
    <row r="248" spans="1:52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</row>
    <row r="249" spans="1:52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</row>
    <row r="250" spans="1:52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</row>
    <row r="251" spans="1:52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</row>
    <row r="252" spans="1:52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</row>
    <row r="253" spans="1:52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</row>
    <row r="254" spans="1:52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</row>
    <row r="255" spans="1:52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</row>
    <row r="256" spans="1:52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</row>
    <row r="257" spans="1:52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</row>
    <row r="258" spans="1:52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</row>
    <row r="259" spans="1:52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</row>
    <row r="260" spans="1:52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</row>
    <row r="261" spans="1:52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</row>
    <row r="262" spans="1:52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</row>
    <row r="263" spans="1:52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</row>
    <row r="264" spans="1:52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</row>
    <row r="265" spans="1:52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</row>
    <row r="266" spans="1:52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</row>
    <row r="267" spans="1:52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</row>
    <row r="268" spans="1:52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</row>
    <row r="269" spans="1:52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</row>
    <row r="270" spans="1:52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</row>
    <row r="271" spans="1:52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</row>
    <row r="272" spans="1:52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</row>
    <row r="273" spans="1:52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</row>
    <row r="274" spans="1:52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</row>
    <row r="275" spans="1:52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</row>
    <row r="276" spans="1:52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</row>
    <row r="277" spans="1:52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</row>
    <row r="278" spans="1:52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</row>
    <row r="279" spans="1:52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</row>
    <row r="280" spans="1:52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</row>
    <row r="281" spans="1:52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</row>
    <row r="282" spans="1:52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</row>
    <row r="283" spans="1:52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</row>
    <row r="284" spans="1:52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</row>
    <row r="285" spans="1:52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</row>
    <row r="286" spans="1:52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</row>
    <row r="287" spans="1:52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</row>
    <row r="288" spans="1:52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</row>
    <row r="289" spans="1:52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</row>
    <row r="290" spans="1:52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</row>
    <row r="291" spans="1:52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</row>
    <row r="292" spans="1:52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</row>
    <row r="293" spans="1:52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</row>
    <row r="294" spans="1:52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</row>
    <row r="295" spans="1:52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</row>
    <row r="296" spans="1:52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</row>
    <row r="297" spans="1:52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</row>
    <row r="298" spans="1:52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</row>
    <row r="299" spans="1:52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</row>
    <row r="300" spans="1:52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</row>
    <row r="301" spans="1:52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</row>
    <row r="302" spans="1:52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</row>
    <row r="303" spans="1:52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</row>
    <row r="304" spans="1:52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</row>
    <row r="305" spans="1:52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</row>
    <row r="306" spans="1:52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</row>
    <row r="307" spans="1:52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</row>
    <row r="308" spans="1:52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</row>
    <row r="309" spans="1:52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</row>
    <row r="310" spans="1:52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</row>
    <row r="311" spans="1:52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</row>
    <row r="312" spans="1:52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</row>
    <row r="313" spans="1:52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</row>
    <row r="314" spans="1:52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</row>
    <row r="315" spans="1:52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</row>
    <row r="316" spans="1:52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</row>
    <row r="317" spans="1:52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</row>
    <row r="318" spans="1:52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</row>
    <row r="319" spans="1:52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</row>
    <row r="320" spans="1:52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</row>
    <row r="321" spans="1:52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</row>
    <row r="322" spans="1:52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</row>
    <row r="323" spans="1:52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</row>
    <row r="324" spans="1:52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</row>
    <row r="325" spans="1:52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</row>
    <row r="326" spans="1:52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</row>
    <row r="327" spans="1:52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</row>
    <row r="328" spans="1:52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</row>
    <row r="329" spans="1:52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</row>
    <row r="330" spans="1:52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</row>
    <row r="331" spans="1:52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</row>
    <row r="332" spans="1:52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</row>
    <row r="333" spans="1:52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</row>
    <row r="334" spans="1:52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</row>
    <row r="335" spans="1:52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</row>
    <row r="336" spans="1:52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</row>
    <row r="337" spans="1:52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</row>
    <row r="338" spans="1:52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</row>
    <row r="339" spans="1:52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</row>
    <row r="340" spans="1:52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</row>
    <row r="341" spans="1:52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</row>
    <row r="342" spans="1:52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</row>
    <row r="343" spans="1:52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</row>
    <row r="344" spans="1:52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</row>
    <row r="345" spans="1:52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</row>
    <row r="346" spans="1:52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</row>
    <row r="347" spans="1:52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</row>
    <row r="348" spans="1:52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</row>
    <row r="349" spans="1:52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</row>
    <row r="350" spans="1:52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</row>
    <row r="351" spans="1:52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</row>
    <row r="352" spans="1:52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</row>
    <row r="353" spans="1:52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</row>
    <row r="354" spans="1:52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</row>
    <row r="355" spans="1:52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</row>
    <row r="356" spans="1:52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</row>
    <row r="357" spans="1:52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</row>
    <row r="358" spans="1:52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</row>
    <row r="359" spans="1:52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</row>
    <row r="360" spans="1:52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</row>
    <row r="361" spans="1:52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</row>
    <row r="362" spans="1:52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</row>
    <row r="363" spans="1:52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</row>
    <row r="364" spans="1:52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</row>
    <row r="365" spans="1:52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</row>
    <row r="366" spans="1:52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</row>
    <row r="367" spans="1:52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</row>
    <row r="368" spans="1:52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</row>
    <row r="369" spans="1:52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</row>
    <row r="370" spans="1:52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</row>
    <row r="371" spans="1:52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</row>
    <row r="372" spans="1:52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</row>
    <row r="373" spans="1:52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</row>
    <row r="374" spans="1:52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</row>
    <row r="375" spans="1:52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</row>
    <row r="376" spans="1:52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</row>
    <row r="377" spans="1:52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</row>
    <row r="378" spans="1:52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</row>
    <row r="379" spans="1:52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</row>
    <row r="380" spans="1:52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</row>
    <row r="381" spans="1:52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</row>
    <row r="382" spans="1:52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</row>
    <row r="383" spans="1:52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</row>
    <row r="384" spans="1:52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</row>
    <row r="385" spans="1:52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</row>
    <row r="386" spans="1:52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</row>
    <row r="387" spans="1:52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</row>
    <row r="388" spans="1:52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</row>
    <row r="389" spans="1:52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</row>
    <row r="390" spans="1:52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</row>
    <row r="391" spans="1:52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</row>
    <row r="392" spans="1:52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</row>
    <row r="393" spans="1:52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</row>
    <row r="394" spans="1:52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</row>
    <row r="395" spans="1:52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</row>
    <row r="396" spans="1:52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</row>
    <row r="397" spans="1:52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</row>
    <row r="398" spans="1:52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</row>
    <row r="399" spans="1:52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</row>
    <row r="400" spans="1:52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</row>
    <row r="401" spans="1:52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</row>
    <row r="402" spans="1:52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</row>
    <row r="403" spans="1:52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</row>
    <row r="404" spans="1:52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</row>
    <row r="405" spans="1:52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</row>
    <row r="406" spans="1:52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</row>
    <row r="407" spans="1:52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</row>
    <row r="408" spans="1:52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</row>
    <row r="409" spans="1:52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</row>
    <row r="410" spans="1:52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</row>
    <row r="411" spans="1:52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</row>
    <row r="412" spans="1:52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</row>
    <row r="413" spans="1:52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</row>
    <row r="414" spans="1:52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</row>
    <row r="415" spans="1:52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</row>
    <row r="416" spans="1:52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</row>
    <row r="417" spans="1:52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</row>
    <row r="418" spans="1:52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</row>
    <row r="419" spans="1:52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</row>
    <row r="420" spans="1:52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</row>
    <row r="421" spans="1:52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</row>
    <row r="422" spans="1:52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</row>
    <row r="423" spans="1:52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</row>
    <row r="424" spans="1:52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</row>
    <row r="425" spans="1:52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</row>
    <row r="426" spans="1:52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</row>
    <row r="427" spans="1:52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</row>
    <row r="428" spans="1:52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</row>
    <row r="429" spans="1:52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</row>
    <row r="430" spans="1:52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</row>
    <row r="431" spans="1:52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</row>
    <row r="432" spans="1:52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</row>
    <row r="433" spans="1:52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</row>
    <row r="434" spans="1:52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</row>
    <row r="435" spans="1:52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</row>
    <row r="436" spans="1:52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</row>
    <row r="437" spans="1:52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</row>
    <row r="438" spans="1:52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</row>
    <row r="439" spans="1:52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</row>
    <row r="440" spans="1:52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</row>
    <row r="441" spans="1:52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</row>
    <row r="442" spans="1:52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</row>
    <row r="443" spans="1:52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</row>
    <row r="444" spans="1:52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</row>
    <row r="445" spans="1:52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</row>
    <row r="446" spans="1:52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</row>
    <row r="447" spans="1:52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</row>
    <row r="448" spans="1:52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</row>
    <row r="449" spans="1:52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</row>
    <row r="450" spans="1:52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</row>
    <row r="451" spans="1:52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</row>
    <row r="452" spans="1:52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</row>
    <row r="453" spans="1:52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</row>
    <row r="454" spans="1:52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</row>
    <row r="455" spans="1:52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</row>
    <row r="456" spans="1:52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</row>
    <row r="457" spans="1:52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</row>
    <row r="458" spans="1:52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</row>
    <row r="459" spans="1:52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</row>
    <row r="460" spans="1:52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</row>
    <row r="461" spans="1:52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</row>
    <row r="462" spans="1:52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</row>
    <row r="463" spans="1:52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</row>
    <row r="464" spans="1:52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</row>
    <row r="465" spans="1:52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</row>
    <row r="466" spans="1:52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</row>
    <row r="467" spans="1:52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</row>
    <row r="468" spans="1:52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</row>
    <row r="469" spans="1:52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</row>
    <row r="470" spans="1:52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</row>
    <row r="471" spans="1:52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</row>
    <row r="472" spans="1:52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</row>
    <row r="473" spans="1:52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</row>
    <row r="474" spans="1:52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</row>
    <row r="475" spans="1:52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</row>
    <row r="476" spans="1:52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</row>
    <row r="477" spans="1:52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</row>
    <row r="478" spans="1:52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</row>
    <row r="479" spans="1:52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</row>
    <row r="480" spans="1:52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</row>
    <row r="481" spans="1:52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</row>
    <row r="482" spans="1:52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</row>
    <row r="483" spans="1:52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</row>
    <row r="484" spans="1:52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</row>
    <row r="485" spans="1:52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</row>
    <row r="486" spans="1:52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</row>
    <row r="487" spans="1:52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</row>
    <row r="488" spans="1:52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</row>
    <row r="489" spans="1:52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</row>
    <row r="490" spans="1:52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</row>
    <row r="491" spans="1:52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</row>
    <row r="492" spans="1:52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</row>
    <row r="493" spans="1:52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</row>
    <row r="494" spans="1:52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</row>
    <row r="495" spans="1:52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</row>
    <row r="496" spans="1:52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</row>
    <row r="497" spans="1:52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</row>
    <row r="498" spans="1:52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</row>
    <row r="499" spans="1:52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</row>
    <row r="500" spans="1:52" x14ac:dyDescent="0.25">
      <c r="A500" s="1"/>
      <c r="B500" s="1"/>
      <c r="C500" s="1"/>
      <c r="D500" s="1"/>
      <c r="E500" s="1"/>
      <c r="F500" s="1"/>
      <c r="G500" s="6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</row>
  </sheetData>
  <autoFilter ref="A3:AN80" xr:uid="{EC0404E6-4B6D-4B42-93CF-6FCC2CA87EFD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2024-01-30T12:54:08Z</dcterms:created>
  <dcterms:modified xsi:type="dcterms:W3CDTF">2024-02-01T08:10:38Z</dcterms:modified>
</cp:coreProperties>
</file>