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ЗПФ\"/>
    </mc:Choice>
  </mc:AlternateContent>
  <xr:revisionPtr revIDLastSave="0" documentId="13_ncr:1_{6A1230C9-B5BB-4DB5-B994-94766C67D6E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Sheet!$A$3:$AC$57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1" l="1"/>
  <c r="V5" i="1"/>
  <c r="AC8" i="1" l="1"/>
  <c r="AC9" i="1"/>
  <c r="AC11" i="1"/>
  <c r="AC12" i="1"/>
  <c r="AC14" i="1"/>
  <c r="AC15" i="1"/>
  <c r="AC17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4" i="1"/>
  <c r="AC45" i="1"/>
  <c r="AC47" i="1"/>
  <c r="AC48" i="1"/>
  <c r="AC49" i="1"/>
  <c r="AC50" i="1"/>
  <c r="AC51" i="1"/>
  <c r="AC52" i="1"/>
  <c r="AC53" i="1"/>
  <c r="AC54" i="1"/>
  <c r="AC56" i="1"/>
  <c r="AC57" i="1"/>
  <c r="AC6" i="1"/>
  <c r="AB7" i="1"/>
  <c r="AC7" i="1" s="1"/>
  <c r="AB10" i="1"/>
  <c r="AC10" i="1" s="1"/>
  <c r="AB13" i="1"/>
  <c r="AC13" i="1" s="1"/>
  <c r="AB16" i="1"/>
  <c r="AC16" i="1" s="1"/>
  <c r="AB18" i="1"/>
  <c r="AC18" i="1" s="1"/>
  <c r="AB33" i="1"/>
  <c r="AB38" i="1"/>
  <c r="AC38" i="1" s="1"/>
  <c r="AB39" i="1"/>
  <c r="AB41" i="1"/>
  <c r="AC41" i="1" s="1"/>
  <c r="AB42" i="1"/>
  <c r="AC42" i="1" s="1"/>
  <c r="AB43" i="1"/>
  <c r="AC43" i="1" s="1"/>
  <c r="AB46" i="1"/>
  <c r="AC46" i="1" s="1"/>
  <c r="AB55" i="1"/>
  <c r="AC55" i="1" s="1"/>
  <c r="AB57" i="1"/>
  <c r="Z7" i="1" l="1"/>
  <c r="Z9" i="1"/>
  <c r="Z10" i="1"/>
  <c r="Z13" i="1"/>
  <c r="Z16" i="1"/>
  <c r="Z17" i="1"/>
  <c r="Z18" i="1"/>
  <c r="Z22" i="1"/>
  <c r="Z25" i="1"/>
  <c r="Z27" i="1"/>
  <c r="Z33" i="1"/>
  <c r="Z37" i="1"/>
  <c r="Z38" i="1"/>
  <c r="Z39" i="1"/>
  <c r="Z40" i="1"/>
  <c r="Z41" i="1"/>
  <c r="Z42" i="1"/>
  <c r="Z43" i="1"/>
  <c r="Z44" i="1"/>
  <c r="Z45" i="1"/>
  <c r="Z46" i="1"/>
  <c r="Z55" i="1"/>
  <c r="Z57" i="1"/>
  <c r="O7" i="1"/>
  <c r="O8" i="1"/>
  <c r="P8" i="1" s="1"/>
  <c r="Z8" i="1" s="1"/>
  <c r="O9" i="1"/>
  <c r="S9" i="1" s="1"/>
  <c r="O10" i="1"/>
  <c r="O11" i="1"/>
  <c r="P11" i="1" s="1"/>
  <c r="Z11" i="1" s="1"/>
  <c r="O12" i="1"/>
  <c r="P12" i="1" s="1"/>
  <c r="Z12" i="1" s="1"/>
  <c r="O13" i="1"/>
  <c r="O14" i="1"/>
  <c r="P14" i="1" s="1"/>
  <c r="Z14" i="1" s="1"/>
  <c r="O15" i="1"/>
  <c r="O16" i="1"/>
  <c r="O17" i="1"/>
  <c r="S17" i="1" s="1"/>
  <c r="O19" i="1"/>
  <c r="T19" i="1" s="1"/>
  <c r="O20" i="1"/>
  <c r="P20" i="1" s="1"/>
  <c r="Z20" i="1" s="1"/>
  <c r="O21" i="1"/>
  <c r="T21" i="1" s="1"/>
  <c r="O22" i="1"/>
  <c r="S22" i="1" s="1"/>
  <c r="O23" i="1"/>
  <c r="T23" i="1" s="1"/>
  <c r="O24" i="1"/>
  <c r="O25" i="1"/>
  <c r="S25" i="1" s="1"/>
  <c r="O26" i="1"/>
  <c r="P26" i="1" s="1"/>
  <c r="Z26" i="1" s="1"/>
  <c r="O27" i="1"/>
  <c r="S27" i="1" s="1"/>
  <c r="O28" i="1"/>
  <c r="P28" i="1" s="1"/>
  <c r="Z28" i="1" s="1"/>
  <c r="O29" i="1"/>
  <c r="P29" i="1" s="1"/>
  <c r="Z29" i="1" s="1"/>
  <c r="O30" i="1"/>
  <c r="P30" i="1" s="1"/>
  <c r="Z30" i="1" s="1"/>
  <c r="O31" i="1"/>
  <c r="T31" i="1" s="1"/>
  <c r="O32" i="1"/>
  <c r="O33" i="1"/>
  <c r="O34" i="1"/>
  <c r="O35" i="1"/>
  <c r="T35" i="1" s="1"/>
  <c r="O36" i="1"/>
  <c r="P36" i="1" s="1"/>
  <c r="Z36" i="1" s="1"/>
  <c r="O37" i="1"/>
  <c r="S37" i="1" s="1"/>
  <c r="O38" i="1"/>
  <c r="O39" i="1"/>
  <c r="T39" i="1" s="1"/>
  <c r="O40" i="1"/>
  <c r="S40" i="1" s="1"/>
  <c r="O41" i="1"/>
  <c r="O42" i="1"/>
  <c r="O43" i="1"/>
  <c r="T43" i="1" s="1"/>
  <c r="O44" i="1"/>
  <c r="S44" i="1" s="1"/>
  <c r="O45" i="1"/>
  <c r="S45" i="1" s="1"/>
  <c r="O46" i="1"/>
  <c r="O47" i="1"/>
  <c r="T47" i="1" s="1"/>
  <c r="O48" i="1"/>
  <c r="O49" i="1"/>
  <c r="O50" i="1"/>
  <c r="P50" i="1" s="1"/>
  <c r="Z50" i="1" s="1"/>
  <c r="O51" i="1"/>
  <c r="T51" i="1" s="1"/>
  <c r="O52" i="1"/>
  <c r="P52" i="1" s="1"/>
  <c r="Z52" i="1" s="1"/>
  <c r="O53" i="1"/>
  <c r="O54" i="1"/>
  <c r="O55" i="1"/>
  <c r="T55" i="1" s="1"/>
  <c r="O56" i="1"/>
  <c r="P56" i="1" s="1"/>
  <c r="Z56" i="1" s="1"/>
  <c r="O57" i="1"/>
  <c r="O6" i="1"/>
  <c r="F18" i="1"/>
  <c r="E18" i="1"/>
  <c r="O18" i="1" s="1"/>
  <c r="P19" i="1" l="1"/>
  <c r="P35" i="1"/>
  <c r="P47" i="1"/>
  <c r="P23" i="1"/>
  <c r="P31" i="1"/>
  <c r="Z31" i="1" s="1"/>
  <c r="T27" i="1"/>
  <c r="P21" i="1"/>
  <c r="Z21" i="1" s="1"/>
  <c r="T18" i="1"/>
  <c r="T6" i="1"/>
  <c r="P6" i="1"/>
  <c r="S56" i="1"/>
  <c r="S13" i="1"/>
  <c r="T15" i="1"/>
  <c r="T11" i="1"/>
  <c r="T7" i="1"/>
  <c r="S7" i="1"/>
  <c r="P24" i="1"/>
  <c r="S28" i="1"/>
  <c r="S30" i="1"/>
  <c r="P32" i="1"/>
  <c r="P34" i="1"/>
  <c r="S36" i="1"/>
  <c r="S42" i="1"/>
  <c r="S46" i="1"/>
  <c r="P48" i="1"/>
  <c r="S50" i="1"/>
  <c r="S52" i="1"/>
  <c r="P54" i="1"/>
  <c r="S55" i="1"/>
  <c r="S41" i="1"/>
  <c r="T57" i="1"/>
  <c r="T53" i="1"/>
  <c r="T49" i="1"/>
  <c r="T45" i="1"/>
  <c r="T41" i="1"/>
  <c r="T37" i="1"/>
  <c r="T33" i="1"/>
  <c r="T29" i="1"/>
  <c r="T25" i="1"/>
  <c r="T17" i="1"/>
  <c r="T13" i="1"/>
  <c r="T9" i="1"/>
  <c r="S8" i="1"/>
  <c r="S11" i="1"/>
  <c r="P15" i="1"/>
  <c r="S20" i="1"/>
  <c r="S26" i="1"/>
  <c r="S29" i="1"/>
  <c r="S31" i="1"/>
  <c r="S33" i="1"/>
  <c r="S38" i="1"/>
  <c r="S43" i="1"/>
  <c r="P49" i="1"/>
  <c r="P51" i="1"/>
  <c r="P53" i="1"/>
  <c r="S57" i="1"/>
  <c r="S39" i="1"/>
  <c r="S16" i="1"/>
  <c r="S14" i="1"/>
  <c r="S12" i="1"/>
  <c r="S10" i="1"/>
  <c r="S1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6" i="1"/>
  <c r="T14" i="1"/>
  <c r="T12" i="1"/>
  <c r="T10" i="1"/>
  <c r="T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X5" i="1"/>
  <c r="U5" i="1"/>
  <c r="Q5" i="1"/>
  <c r="O5" i="1"/>
  <c r="N5" i="1"/>
  <c r="M5" i="1"/>
  <c r="L5" i="1"/>
  <c r="J5" i="1"/>
  <c r="F5" i="1"/>
  <c r="E5" i="1"/>
  <c r="S21" i="1" l="1"/>
  <c r="S51" i="1"/>
  <c r="Z51" i="1"/>
  <c r="S54" i="1"/>
  <c r="Z54" i="1"/>
  <c r="S32" i="1"/>
  <c r="Z32" i="1"/>
  <c r="S6" i="1"/>
  <c r="Z6" i="1"/>
  <c r="S23" i="1"/>
  <c r="Z23" i="1"/>
  <c r="S35" i="1"/>
  <c r="Z35" i="1"/>
  <c r="S53" i="1"/>
  <c r="Z53" i="1"/>
  <c r="S49" i="1"/>
  <c r="Z49" i="1"/>
  <c r="S15" i="1"/>
  <c r="Z15" i="1"/>
  <c r="S48" i="1"/>
  <c r="Z48" i="1"/>
  <c r="S34" i="1"/>
  <c r="Z34" i="1"/>
  <c r="S24" i="1"/>
  <c r="Z24" i="1"/>
  <c r="S47" i="1"/>
  <c r="Z47" i="1"/>
  <c r="S19" i="1"/>
  <c r="Z19" i="1"/>
  <c r="P5" i="1"/>
  <c r="K5" i="1"/>
  <c r="Z5" i="1" l="1"/>
</calcChain>
</file>

<file path=xl/sharedStrings.xml><?xml version="1.0" encoding="utf-8"?>
<sst xmlns="http://schemas.openxmlformats.org/spreadsheetml/2006/main" count="145" uniqueCount="89">
  <si>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</si>
  <si>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</si>
  <si>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</si>
  <si>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</si>
  <si>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</si>
  <si>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</si>
  <si>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</si>
  <si>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</si>
  <si>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</si>
  <si>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</si>
  <si>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</si>
  <si>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</si>
  <si>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</si>
  <si>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</si>
  <si>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</si>
  <si>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</si>
  <si>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</si>
  <si>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</si>
  <si>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</si>
  <si>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</si>
  <si>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</si>
  <si>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</si>
  <si>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</si>
  <si>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</si>
  <si>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</si>
  <si>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</si>
  <si>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</si>
  <si>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18,01,</t>
  </si>
  <si>
    <t>26,12,</t>
  </si>
  <si>
    <t>04,01,</t>
  </si>
  <si>
    <t>11,01,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</si>
  <si>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</si>
  <si>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</si>
  <si>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</si>
  <si>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</si>
  <si>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</si>
  <si>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</si>
  <si>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Готовые чебуреки с мясом ТМ Горячая штучка 0,09 кг флоу-пак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</si>
  <si>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</si>
  <si>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</si>
  <si>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</si>
  <si>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</si>
  <si>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</si>
  <si>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</si>
  <si>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</si>
  <si>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устар.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</si>
  <si>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</si>
  <si>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</si>
  <si>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Хрустящие ТМ Зареченские ТС Зареченские продукты.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</si>
  <si>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</si>
  <si>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</si>
  <si>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</si>
  <si>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</si>
  <si>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</si>
  <si>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</si>
  <si>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</si>
  <si>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</si>
  <si>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</si>
  <si>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</si>
  <si>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</si>
  <si>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</si>
  <si>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</si>
  <si>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</si>
  <si>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</si>
  <si>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</si>
  <si>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</si>
  <si>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необходимо увеличить продажи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</si>
  <si>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</si>
  <si>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</si>
  <si>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</si>
  <si>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отборные  с говядиной и свининой 0,43кг ушко  Поком</t>
  </si>
  <si>
    <t>Пельмени отборные с говядиной 0,43кг Поком</t>
  </si>
  <si>
    <t>Сосиски Оригинальные заморож. ТМ Стародворье в вак 0,33 кг  Поком</t>
  </si>
  <si>
    <t>У_Жар-боллы с курочкой и сыром. Кулинарные изделия рубленые в тесте куриные жареные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</si>
  <si>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</si>
  <si>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</si>
  <si>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</si>
  <si>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</si>
  <si>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</si>
  <si>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</si>
  <si>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</si>
  <si>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</si>
  <si>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</si>
  <si>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</si>
  <si>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</si>
  <si>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</si>
  <si>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</si>
  <si>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29,01,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</si>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</sst>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1" fillId="0" borderId="1" xfId="1" applyNumberFormat="1" applyFill="1"/>
    <xf numFmtId="164" fontId="1" fillId="4" borderId="1" xfId="1" applyNumberFormat="1" applyFill="1"/>
    <xf numFmtId="164" fontId="1" fillId="5" borderId="1" xfId="1" applyNumberFormat="1" applyFill="1"/>
    <xf numFmtId="164" fontId="5" fillId="5" borderId="1" xfId="1" applyNumberFormat="1" applyFont="1" applyFill="1"/>
    <xf numFmtId="164" fontId="2" fillId="6" borderId="1" xfId="1" applyNumberFormat="1" applyFont="1" applyFill="1"/>
    <xf numFmtId="1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3"/>
  <sheetViews>
    <sheetView tabSelected="1" zoomScale="85" workbookViewId="0">
      <pane ySplit="5" topLeftCell="A6" activePane="bottomLeft" state="frozen"/>
      <selection pane="bottomLeft" activeCell="Y6" sqref="Y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8" customWidth="1"/>
    <col min="8" max="8" width="5.7109375" customWidth="1"/>
    <col min="9" max="9" width="0.7109375" customWidth="1"/>
    <col min="10" max="11" width="6.28515625" customWidth="1"/>
    <col min="12" max="13" width="0.85546875" customWidth="1"/>
    <col min="14" max="15" width="6.28515625" customWidth="1"/>
    <col min="16" max="17" width="8" customWidth="1"/>
    <col min="18" max="18" width="22.140625" customWidth="1"/>
    <col min="19" max="20" width="5.85546875" customWidth="1"/>
    <col min="21" max="24" width="8" customWidth="1"/>
    <col min="25" max="25" width="29.140625" customWidth="1"/>
    <col min="26" max="26" width="8" customWidth="1"/>
    <col min="27" max="27" width="8" style="8" customWidth="1"/>
    <col min="28" max="28" width="8" style="12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3" t="s">
        <v>13</v>
      </c>
      <c r="O3" s="2" t="s">
        <v>14</v>
      </c>
      <c r="P3" s="3" t="s">
        <v>15</v>
      </c>
      <c r="Q3" s="18" t="s">
        <v>16</v>
      </c>
      <c r="R3" s="18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88</v>
      </c>
      <c r="P4" s="1"/>
      <c r="Q4" s="1"/>
      <c r="R4" s="1"/>
      <c r="S4" s="1"/>
      <c r="T4" s="1"/>
      <c r="U4" s="1" t="s">
        <v>27</v>
      </c>
      <c r="V4" s="1" t="s">
        <v>30</v>
      </c>
      <c r="W4" s="1" t="s">
        <v>29</v>
      </c>
      <c r="X4" s="1" t="s">
        <v>28</v>
      </c>
      <c r="Y4" s="1"/>
      <c r="Z4" s="1"/>
      <c r="AA4" s="6"/>
      <c r="AB4" s="9" t="s">
        <v>87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SUM(E6:E483)</f>
        <v>5235.7</v>
      </c>
      <c r="F5" s="4">
        <f>SUM(F6:F483)</f>
        <v>1984.5</v>
      </c>
      <c r="G5" s="6"/>
      <c r="H5" s="1"/>
      <c r="I5" s="1"/>
      <c r="J5" s="4">
        <f t="shared" ref="J5:Q5" si="0">SUM(J6:J483)</f>
        <v>5311.2</v>
      </c>
      <c r="K5" s="4">
        <f t="shared" si="0"/>
        <v>-75.499999999999957</v>
      </c>
      <c r="L5" s="4">
        <f t="shared" si="0"/>
        <v>0</v>
      </c>
      <c r="M5" s="4">
        <f t="shared" si="0"/>
        <v>0</v>
      </c>
      <c r="N5" s="4">
        <f t="shared" si="0"/>
        <v>3639.2</v>
      </c>
      <c r="O5" s="4">
        <f t="shared" si="0"/>
        <v>1047.1400000000001</v>
      </c>
      <c r="P5" s="4">
        <f t="shared" si="0"/>
        <v>8488.5400000000009</v>
      </c>
      <c r="Q5" s="4">
        <f t="shared" si="0"/>
        <v>0</v>
      </c>
      <c r="R5" s="1"/>
      <c r="S5" s="1"/>
      <c r="T5" s="1"/>
      <c r="U5" s="4">
        <f>SUM(U6:U483)</f>
        <v>728.84000000000026</v>
      </c>
      <c r="V5" s="4">
        <f>SUM(V6:V483)</f>
        <v>846.20000000000016</v>
      </c>
      <c r="W5" s="4">
        <f>SUM(W6:W483)</f>
        <v>570.53333333333319</v>
      </c>
      <c r="X5" s="4">
        <f>SUM(X6:X483)</f>
        <v>696.02000000000021</v>
      </c>
      <c r="Y5" s="1"/>
      <c r="Z5" s="4">
        <f>SUM(Z6:Z483)</f>
        <v>5764.9800000000005</v>
      </c>
      <c r="AA5" s="6"/>
      <c r="AB5" s="11">
        <f>SUM(AB6:AB483)</f>
        <v>1270</v>
      </c>
      <c r="AC5" s="4">
        <f>SUM(AC6:AC483)</f>
        <v>5784.3600000000006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31</v>
      </c>
      <c r="C6" s="1">
        <v>91</v>
      </c>
      <c r="D6" s="1">
        <v>72</v>
      </c>
      <c r="E6" s="1">
        <v>113</v>
      </c>
      <c r="F6" s="1">
        <v>11</v>
      </c>
      <c r="G6" s="6">
        <v>0.3</v>
      </c>
      <c r="H6" s="1">
        <v>180</v>
      </c>
      <c r="I6" s="1"/>
      <c r="J6" s="1">
        <v>113</v>
      </c>
      <c r="K6" s="1">
        <f t="shared" ref="K6:K25" si="1">E6-J6</f>
        <v>0</v>
      </c>
      <c r="L6" s="1"/>
      <c r="M6" s="1"/>
      <c r="N6" s="1">
        <v>144</v>
      </c>
      <c r="O6" s="1">
        <f>E6/5</f>
        <v>22.6</v>
      </c>
      <c r="P6" s="5">
        <f>15*O6-N6-F6</f>
        <v>184</v>
      </c>
      <c r="Q6" s="5"/>
      <c r="R6" s="1"/>
      <c r="S6" s="1">
        <f>(F6+N6+P6)/O6</f>
        <v>14.999999999999998</v>
      </c>
      <c r="T6" s="1">
        <f>(F6+N6)/O6</f>
        <v>6.8584070796460175</v>
      </c>
      <c r="U6" s="1">
        <v>19.399999999999999</v>
      </c>
      <c r="V6" s="1">
        <v>14.6</v>
      </c>
      <c r="W6" s="1">
        <v>17.333333333333329</v>
      </c>
      <c r="X6" s="1">
        <v>8.8000000000000007</v>
      </c>
      <c r="Y6" s="1"/>
      <c r="Z6" s="1">
        <f>P6*G6</f>
        <v>55.199999999999996</v>
      </c>
      <c r="AA6" s="6">
        <v>12</v>
      </c>
      <c r="AB6" s="9">
        <v>15</v>
      </c>
      <c r="AC6" s="1">
        <f>AB6*AA6*G6</f>
        <v>54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76</v>
      </c>
      <c r="D7" s="1"/>
      <c r="E7" s="1">
        <v>33</v>
      </c>
      <c r="F7" s="1">
        <v>-1</v>
      </c>
      <c r="G7" s="6">
        <v>0.3</v>
      </c>
      <c r="H7" s="1">
        <v>180</v>
      </c>
      <c r="I7" s="1"/>
      <c r="J7" s="1">
        <v>51</v>
      </c>
      <c r="K7" s="1">
        <f t="shared" si="1"/>
        <v>-18</v>
      </c>
      <c r="L7" s="1"/>
      <c r="M7" s="1"/>
      <c r="N7" s="1">
        <v>180</v>
      </c>
      <c r="O7" s="1">
        <f t="shared" ref="O7:O57" si="2">E7/5</f>
        <v>6.6</v>
      </c>
      <c r="P7" s="5"/>
      <c r="Q7" s="5"/>
      <c r="R7" s="1"/>
      <c r="S7" s="1">
        <f t="shared" ref="S7:S57" si="3">(F7+N7+P7)/O7</f>
        <v>27.121212121212121</v>
      </c>
      <c r="T7" s="1">
        <f t="shared" ref="T7:T57" si="4">(F7+N7)/O7</f>
        <v>27.121212121212121</v>
      </c>
      <c r="U7" s="1">
        <v>22.2</v>
      </c>
      <c r="V7" s="1">
        <v>9.1999999999999993</v>
      </c>
      <c r="W7" s="1">
        <v>21</v>
      </c>
      <c r="X7" s="1">
        <v>13.6</v>
      </c>
      <c r="Y7" s="1"/>
      <c r="Z7" s="1">
        <f>P7*G7</f>
        <v>0</v>
      </c>
      <c r="AA7" s="6">
        <v>12</v>
      </c>
      <c r="AB7" s="9">
        <f>P7/AA7</f>
        <v>0</v>
      </c>
      <c r="AC7" s="1">
        <f>AB7*AA7*G7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/>
      <c r="D8" s="1">
        <v>169</v>
      </c>
      <c r="E8" s="1">
        <v>164</v>
      </c>
      <c r="F8" s="1">
        <v>5</v>
      </c>
      <c r="G8" s="6">
        <v>0.3</v>
      </c>
      <c r="H8" s="1">
        <v>180</v>
      </c>
      <c r="I8" s="1"/>
      <c r="J8" s="1">
        <v>172</v>
      </c>
      <c r="K8" s="1">
        <f t="shared" si="1"/>
        <v>-8</v>
      </c>
      <c r="L8" s="1"/>
      <c r="M8" s="1"/>
      <c r="N8" s="1">
        <v>132</v>
      </c>
      <c r="O8" s="1">
        <f t="shared" si="2"/>
        <v>32.799999999999997</v>
      </c>
      <c r="P8" s="5">
        <f>14*O8-N8-F8</f>
        <v>322.19999999999993</v>
      </c>
      <c r="Q8" s="5"/>
      <c r="R8" s="1"/>
      <c r="S8" s="1">
        <f t="shared" si="3"/>
        <v>14</v>
      </c>
      <c r="T8" s="1">
        <f t="shared" si="4"/>
        <v>4.1768292682926829</v>
      </c>
      <c r="U8" s="1">
        <v>20.6</v>
      </c>
      <c r="V8" s="1">
        <v>23</v>
      </c>
      <c r="W8" s="1">
        <v>20</v>
      </c>
      <c r="X8" s="1">
        <v>21.6</v>
      </c>
      <c r="Y8" s="1"/>
      <c r="Z8" s="1">
        <f>P8*G8</f>
        <v>96.659999999999982</v>
      </c>
      <c r="AA8" s="6">
        <v>12</v>
      </c>
      <c r="AB8" s="9">
        <v>27</v>
      </c>
      <c r="AC8" s="1">
        <f>AB8*AA8*G8</f>
        <v>97.2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35</v>
      </c>
      <c r="B9" s="1" t="s">
        <v>36</v>
      </c>
      <c r="C9" s="1"/>
      <c r="D9" s="1"/>
      <c r="E9" s="1">
        <v>5</v>
      </c>
      <c r="F9" s="1">
        <v>-5</v>
      </c>
      <c r="G9" s="6">
        <v>0</v>
      </c>
      <c r="H9" s="1" t="e">
        <v>#N/A</v>
      </c>
      <c r="I9" s="1"/>
      <c r="J9" s="1"/>
      <c r="K9" s="1">
        <f t="shared" si="1"/>
        <v>5</v>
      </c>
      <c r="L9" s="1"/>
      <c r="M9" s="1"/>
      <c r="N9" s="1"/>
      <c r="O9" s="1">
        <f t="shared" si="2"/>
        <v>1</v>
      </c>
      <c r="P9" s="5"/>
      <c r="Q9" s="5"/>
      <c r="R9" s="1"/>
      <c r="S9" s="1">
        <f t="shared" si="3"/>
        <v>-5</v>
      </c>
      <c r="T9" s="1">
        <f t="shared" si="4"/>
        <v>-5</v>
      </c>
      <c r="U9" s="19">
        <v>0</v>
      </c>
      <c r="V9" s="19">
        <v>0</v>
      </c>
      <c r="W9" s="19">
        <v>0</v>
      </c>
      <c r="X9" s="19">
        <v>0</v>
      </c>
      <c r="Y9" s="1"/>
      <c r="Z9" s="1">
        <f>P9*G9</f>
        <v>0</v>
      </c>
      <c r="AA9" s="6">
        <v>0</v>
      </c>
      <c r="AB9" s="9">
        <v>0</v>
      </c>
      <c r="AC9" s="1">
        <f>AB9*AA9*G9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31</v>
      </c>
      <c r="C10" s="1">
        <v>151</v>
      </c>
      <c r="D10" s="1">
        <v>3</v>
      </c>
      <c r="E10" s="1">
        <v>22</v>
      </c>
      <c r="F10" s="1">
        <v>127</v>
      </c>
      <c r="G10" s="6">
        <v>0.09</v>
      </c>
      <c r="H10" s="1">
        <v>180</v>
      </c>
      <c r="I10" s="1"/>
      <c r="J10" s="1">
        <v>22</v>
      </c>
      <c r="K10" s="1">
        <f t="shared" si="1"/>
        <v>0</v>
      </c>
      <c r="L10" s="1"/>
      <c r="M10" s="1"/>
      <c r="N10" s="1">
        <v>0</v>
      </c>
      <c r="O10" s="1">
        <f t="shared" si="2"/>
        <v>4.4000000000000004</v>
      </c>
      <c r="P10" s="5"/>
      <c r="Q10" s="5"/>
      <c r="R10" s="1"/>
      <c r="S10" s="1">
        <f t="shared" si="3"/>
        <v>28.86363636363636</v>
      </c>
      <c r="T10" s="1">
        <f t="shared" si="4"/>
        <v>28.86363636363636</v>
      </c>
      <c r="U10" s="1">
        <v>6.2</v>
      </c>
      <c r="V10" s="1">
        <v>11.2</v>
      </c>
      <c r="W10" s="1">
        <v>4.666666666666667</v>
      </c>
      <c r="X10" s="1">
        <v>2.6</v>
      </c>
      <c r="Y10" s="1"/>
      <c r="Z10" s="1">
        <f>P10*G10</f>
        <v>0</v>
      </c>
      <c r="AA10" s="6">
        <v>24</v>
      </c>
      <c r="AB10" s="9">
        <f>P10/AA10</f>
        <v>0</v>
      </c>
      <c r="AC10" s="1">
        <f>AB10*AA10*G10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>
        <v>9</v>
      </c>
      <c r="D11" s="1">
        <v>9</v>
      </c>
      <c r="E11" s="1">
        <v>15</v>
      </c>
      <c r="F11" s="1"/>
      <c r="G11" s="6">
        <v>1</v>
      </c>
      <c r="H11" s="1">
        <v>180</v>
      </c>
      <c r="I11" s="1"/>
      <c r="J11" s="1">
        <v>15</v>
      </c>
      <c r="K11" s="1">
        <f t="shared" si="1"/>
        <v>0</v>
      </c>
      <c r="L11" s="1"/>
      <c r="M11" s="1"/>
      <c r="N11" s="1">
        <v>0</v>
      </c>
      <c r="O11" s="1">
        <f t="shared" si="2"/>
        <v>3</v>
      </c>
      <c r="P11" s="5">
        <f>10*O11-N11-F11</f>
        <v>30</v>
      </c>
      <c r="Q11" s="5"/>
      <c r="R11" s="1"/>
      <c r="S11" s="1">
        <f t="shared" si="3"/>
        <v>10</v>
      </c>
      <c r="T11" s="1">
        <f t="shared" si="4"/>
        <v>0</v>
      </c>
      <c r="U11" s="1">
        <v>0.6</v>
      </c>
      <c r="V11" s="1">
        <v>0</v>
      </c>
      <c r="W11" s="1">
        <v>1</v>
      </c>
      <c r="X11" s="1">
        <v>0.6</v>
      </c>
      <c r="Y11" s="1"/>
      <c r="Z11" s="1">
        <f>P11*G11</f>
        <v>30</v>
      </c>
      <c r="AA11" s="6">
        <v>3</v>
      </c>
      <c r="AB11" s="9">
        <v>10</v>
      </c>
      <c r="AC11" s="1">
        <f>AB11*AA11*G11</f>
        <v>30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18.5</v>
      </c>
      <c r="D12" s="1">
        <v>14.8</v>
      </c>
      <c r="E12" s="1">
        <v>17.8</v>
      </c>
      <c r="F12" s="1">
        <v>14.8</v>
      </c>
      <c r="G12" s="6">
        <v>1</v>
      </c>
      <c r="H12" s="1">
        <v>180</v>
      </c>
      <c r="I12" s="1"/>
      <c r="J12" s="1">
        <v>20.8</v>
      </c>
      <c r="K12" s="1">
        <f t="shared" si="1"/>
        <v>-3</v>
      </c>
      <c r="L12" s="1"/>
      <c r="M12" s="1"/>
      <c r="N12" s="1">
        <v>0</v>
      </c>
      <c r="O12" s="1">
        <f t="shared" si="2"/>
        <v>3.56</v>
      </c>
      <c r="P12" s="5">
        <f>14*O12-N12-F12</f>
        <v>35.040000000000006</v>
      </c>
      <c r="Q12" s="5"/>
      <c r="R12" s="1"/>
      <c r="S12" s="1">
        <f t="shared" si="3"/>
        <v>14</v>
      </c>
      <c r="T12" s="1">
        <f t="shared" si="4"/>
        <v>4.1573033707865168</v>
      </c>
      <c r="U12" s="1">
        <v>0.74</v>
      </c>
      <c r="V12" s="1">
        <v>2.96</v>
      </c>
      <c r="W12" s="1">
        <v>1.2333333333333329</v>
      </c>
      <c r="X12" s="1">
        <v>2.2200000000000002</v>
      </c>
      <c r="Y12" s="1"/>
      <c r="Z12" s="1">
        <f>P12*G12</f>
        <v>35.040000000000006</v>
      </c>
      <c r="AA12" s="6">
        <v>3.7</v>
      </c>
      <c r="AB12" s="9">
        <v>10</v>
      </c>
      <c r="AC12" s="1">
        <f>AB12*AA12*G12</f>
        <v>37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25.9</v>
      </c>
      <c r="D13" s="1"/>
      <c r="E13" s="1"/>
      <c r="F13" s="1">
        <v>25.9</v>
      </c>
      <c r="G13" s="6">
        <v>1</v>
      </c>
      <c r="H13" s="1">
        <v>180</v>
      </c>
      <c r="I13" s="1"/>
      <c r="J13" s="1"/>
      <c r="K13" s="1">
        <f t="shared" si="1"/>
        <v>0</v>
      </c>
      <c r="L13" s="1"/>
      <c r="M13" s="1"/>
      <c r="N13" s="1">
        <v>7.4</v>
      </c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2.2200000000000002</v>
      </c>
      <c r="V13" s="1">
        <v>0.74</v>
      </c>
      <c r="W13" s="1">
        <v>1.2333333333333329</v>
      </c>
      <c r="X13" s="1">
        <v>2.96</v>
      </c>
      <c r="Y13" s="1"/>
      <c r="Z13" s="1">
        <f>P13*G13</f>
        <v>0</v>
      </c>
      <c r="AA13" s="6">
        <v>3.7</v>
      </c>
      <c r="AB13" s="9">
        <f>P13/AA13</f>
        <v>0</v>
      </c>
      <c r="AC13" s="1">
        <f>AB13*AA13*G13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31</v>
      </c>
      <c r="C14" s="1">
        <v>147</v>
      </c>
      <c r="D14" s="1">
        <v>36</v>
      </c>
      <c r="E14" s="1">
        <v>105</v>
      </c>
      <c r="F14" s="1">
        <v>38</v>
      </c>
      <c r="G14" s="6">
        <v>0.25</v>
      </c>
      <c r="H14" s="1">
        <v>180</v>
      </c>
      <c r="I14" s="1"/>
      <c r="J14" s="1">
        <v>104</v>
      </c>
      <c r="K14" s="1">
        <f t="shared" si="1"/>
        <v>1</v>
      </c>
      <c r="L14" s="1"/>
      <c r="M14" s="1"/>
      <c r="N14" s="1">
        <v>84</v>
      </c>
      <c r="O14" s="1">
        <f t="shared" si="2"/>
        <v>21</v>
      </c>
      <c r="P14" s="5">
        <f t="shared" ref="P14:P15" si="5">15*O14-N14-F14</f>
        <v>193</v>
      </c>
      <c r="Q14" s="5"/>
      <c r="R14" s="1"/>
      <c r="S14" s="1">
        <f t="shared" si="3"/>
        <v>15</v>
      </c>
      <c r="T14" s="1">
        <f t="shared" si="4"/>
        <v>5.8095238095238093</v>
      </c>
      <c r="U14" s="1">
        <v>16.8</v>
      </c>
      <c r="V14" s="1">
        <v>8.1999999999999993</v>
      </c>
      <c r="W14" s="1">
        <v>25.666666666666671</v>
      </c>
      <c r="X14" s="1">
        <v>12.4</v>
      </c>
      <c r="Y14" s="1"/>
      <c r="Z14" s="1">
        <f>P14*G14</f>
        <v>48.25</v>
      </c>
      <c r="AA14" s="6">
        <v>12</v>
      </c>
      <c r="AB14" s="9">
        <v>16</v>
      </c>
      <c r="AC14" s="1">
        <f>AB14*AA14*G14</f>
        <v>48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31</v>
      </c>
      <c r="C15" s="1">
        <v>25</v>
      </c>
      <c r="D15" s="1">
        <v>84</v>
      </c>
      <c r="E15" s="1">
        <v>79</v>
      </c>
      <c r="F15" s="1">
        <v>5</v>
      </c>
      <c r="G15" s="6">
        <v>0.25</v>
      </c>
      <c r="H15" s="1">
        <v>180</v>
      </c>
      <c r="I15" s="1"/>
      <c r="J15" s="1">
        <v>78</v>
      </c>
      <c r="K15" s="1">
        <f t="shared" si="1"/>
        <v>1</v>
      </c>
      <c r="L15" s="1"/>
      <c r="M15" s="1"/>
      <c r="N15" s="1">
        <v>120</v>
      </c>
      <c r="O15" s="1">
        <f t="shared" si="2"/>
        <v>15.8</v>
      </c>
      <c r="P15" s="5">
        <f t="shared" si="5"/>
        <v>112</v>
      </c>
      <c r="Q15" s="5"/>
      <c r="R15" s="1"/>
      <c r="S15" s="1">
        <f t="shared" si="3"/>
        <v>15</v>
      </c>
      <c r="T15" s="1">
        <f t="shared" si="4"/>
        <v>7.9113924050632907</v>
      </c>
      <c r="U15" s="1">
        <v>14.8</v>
      </c>
      <c r="V15" s="1">
        <v>12.6</v>
      </c>
      <c r="W15" s="1">
        <v>11.66666666666667</v>
      </c>
      <c r="X15" s="1">
        <v>11.8</v>
      </c>
      <c r="Y15" s="1"/>
      <c r="Z15" s="1">
        <f>P15*G15</f>
        <v>28</v>
      </c>
      <c r="AA15" s="6">
        <v>12</v>
      </c>
      <c r="AB15" s="9">
        <v>9</v>
      </c>
      <c r="AC15" s="1">
        <f>AB15*AA15*G15</f>
        <v>27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/>
      <c r="D16" s="1">
        <v>25.2</v>
      </c>
      <c r="E16" s="1">
        <v>12.2</v>
      </c>
      <c r="F16" s="1">
        <v>12.6</v>
      </c>
      <c r="G16" s="6">
        <v>1</v>
      </c>
      <c r="H16" s="1">
        <v>180</v>
      </c>
      <c r="I16" s="1"/>
      <c r="J16" s="1">
        <v>15.8</v>
      </c>
      <c r="K16" s="1">
        <f t="shared" si="1"/>
        <v>-3.6000000000000014</v>
      </c>
      <c r="L16" s="1"/>
      <c r="M16" s="1"/>
      <c r="N16" s="1">
        <v>28.8</v>
      </c>
      <c r="O16" s="1">
        <f t="shared" si="2"/>
        <v>2.44</v>
      </c>
      <c r="P16" s="5"/>
      <c r="Q16" s="5"/>
      <c r="R16" s="1"/>
      <c r="S16" s="1">
        <f t="shared" si="3"/>
        <v>16.967213114754099</v>
      </c>
      <c r="T16" s="1">
        <f t="shared" si="4"/>
        <v>16.967213114754099</v>
      </c>
      <c r="U16" s="1">
        <v>3.96</v>
      </c>
      <c r="V16" s="1">
        <v>2.9</v>
      </c>
      <c r="W16" s="1">
        <v>0</v>
      </c>
      <c r="X16" s="1">
        <v>0</v>
      </c>
      <c r="Y16" s="1"/>
      <c r="Z16" s="1">
        <f>P16*G16</f>
        <v>0</v>
      </c>
      <c r="AA16" s="6">
        <v>1.8</v>
      </c>
      <c r="AB16" s="9">
        <f>P16/AA16</f>
        <v>0</v>
      </c>
      <c r="AC16" s="1">
        <f>AB16*AA16*G16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44</v>
      </c>
      <c r="B17" s="15" t="s">
        <v>36</v>
      </c>
      <c r="C17" s="15"/>
      <c r="D17" s="15">
        <v>122.1</v>
      </c>
      <c r="E17" s="17">
        <v>125.5</v>
      </c>
      <c r="F17" s="17">
        <v>-3.4</v>
      </c>
      <c r="G17" s="6">
        <v>0</v>
      </c>
      <c r="H17" s="1">
        <v>180</v>
      </c>
      <c r="I17" s="1"/>
      <c r="J17" s="1">
        <v>129.4</v>
      </c>
      <c r="K17" s="1">
        <f t="shared" si="1"/>
        <v>-3.9000000000000057</v>
      </c>
      <c r="L17" s="1"/>
      <c r="M17" s="1"/>
      <c r="N17" s="1">
        <v>0</v>
      </c>
      <c r="O17" s="1">
        <f t="shared" si="2"/>
        <v>25.1</v>
      </c>
      <c r="P17" s="5"/>
      <c r="Q17" s="5"/>
      <c r="R17" s="1"/>
      <c r="S17" s="1">
        <f t="shared" si="3"/>
        <v>-0.13545816733067728</v>
      </c>
      <c r="T17" s="1">
        <f t="shared" si="4"/>
        <v>-0.13545816733067728</v>
      </c>
      <c r="U17" s="1">
        <v>0</v>
      </c>
      <c r="V17" s="1">
        <v>0</v>
      </c>
      <c r="W17" s="1">
        <v>0</v>
      </c>
      <c r="X17" s="1">
        <v>0</v>
      </c>
      <c r="Y17" s="15" t="s">
        <v>45</v>
      </c>
      <c r="Z17" s="1">
        <f>P17*G17</f>
        <v>0</v>
      </c>
      <c r="AA17" s="6">
        <v>0</v>
      </c>
      <c r="AB17" s="9">
        <v>0</v>
      </c>
      <c r="AC17" s="1">
        <f>AB17*AA17*G17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4" t="s">
        <v>46</v>
      </c>
      <c r="B18" s="1" t="s">
        <v>36</v>
      </c>
      <c r="C18" s="1"/>
      <c r="D18" s="1"/>
      <c r="E18" s="17">
        <f>E17</f>
        <v>125.5</v>
      </c>
      <c r="F18" s="17">
        <f>F17</f>
        <v>-3.4</v>
      </c>
      <c r="G18" s="6">
        <v>1</v>
      </c>
      <c r="H18" s="1">
        <v>180</v>
      </c>
      <c r="I18" s="1"/>
      <c r="J18" s="1"/>
      <c r="K18" s="1">
        <f t="shared" si="1"/>
        <v>125.5</v>
      </c>
      <c r="L18" s="1"/>
      <c r="M18" s="1"/>
      <c r="N18" s="1">
        <v>477.3</v>
      </c>
      <c r="O18" s="1">
        <f t="shared" si="2"/>
        <v>25.1</v>
      </c>
      <c r="P18" s="5"/>
      <c r="Q18" s="5"/>
      <c r="R18" s="1"/>
      <c r="S18" s="1">
        <f t="shared" si="3"/>
        <v>18.880478087649404</v>
      </c>
      <c r="T18" s="1">
        <f t="shared" si="4"/>
        <v>18.880478087649404</v>
      </c>
      <c r="U18" s="1">
        <v>54.760000000000012</v>
      </c>
      <c r="V18" s="1">
        <v>16.28</v>
      </c>
      <c r="W18" s="1">
        <v>2.4666666666666668</v>
      </c>
      <c r="X18" s="1">
        <v>0</v>
      </c>
      <c r="Y18" s="1"/>
      <c r="Z18" s="1">
        <f>P18*G18</f>
        <v>0</v>
      </c>
      <c r="AA18" s="6">
        <v>3.7</v>
      </c>
      <c r="AB18" s="9">
        <f>P18/AA18</f>
        <v>0</v>
      </c>
      <c r="AC18" s="1">
        <f>AB18*AA18*G18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31</v>
      </c>
      <c r="C19" s="1">
        <v>60</v>
      </c>
      <c r="D19" s="1">
        <v>468</v>
      </c>
      <c r="E19" s="1">
        <v>451</v>
      </c>
      <c r="F19" s="1">
        <v>17</v>
      </c>
      <c r="G19" s="6">
        <v>0.25</v>
      </c>
      <c r="H19" s="1">
        <v>180</v>
      </c>
      <c r="I19" s="1"/>
      <c r="J19" s="1">
        <v>429</v>
      </c>
      <c r="K19" s="1">
        <f t="shared" si="1"/>
        <v>22</v>
      </c>
      <c r="L19" s="1"/>
      <c r="M19" s="1"/>
      <c r="N19" s="1">
        <v>246</v>
      </c>
      <c r="O19" s="1">
        <f t="shared" si="2"/>
        <v>90.2</v>
      </c>
      <c r="P19" s="5">
        <f>13*O19-N19-F19</f>
        <v>909.60000000000014</v>
      </c>
      <c r="Q19" s="5"/>
      <c r="R19" s="1"/>
      <c r="S19" s="1">
        <f t="shared" si="3"/>
        <v>13.000000000000002</v>
      </c>
      <c r="T19" s="1">
        <f t="shared" si="4"/>
        <v>2.9157427937915741</v>
      </c>
      <c r="U19" s="1">
        <v>52.2</v>
      </c>
      <c r="V19" s="1">
        <v>57.4</v>
      </c>
      <c r="W19" s="1">
        <v>46.666666666666657</v>
      </c>
      <c r="X19" s="1">
        <v>47.6</v>
      </c>
      <c r="Y19" s="1"/>
      <c r="Z19" s="1">
        <f>P19*G19</f>
        <v>227.40000000000003</v>
      </c>
      <c r="AA19" s="6">
        <v>6</v>
      </c>
      <c r="AB19" s="9">
        <v>152</v>
      </c>
      <c r="AC19" s="1">
        <f>AB19*AA19*G19</f>
        <v>228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13</v>
      </c>
      <c r="D20" s="1">
        <v>222</v>
      </c>
      <c r="E20" s="1">
        <v>179</v>
      </c>
      <c r="F20" s="1">
        <v>42</v>
      </c>
      <c r="G20" s="6">
        <v>1</v>
      </c>
      <c r="H20" s="1">
        <v>180</v>
      </c>
      <c r="I20" s="1"/>
      <c r="J20" s="1">
        <v>182</v>
      </c>
      <c r="K20" s="1">
        <f t="shared" si="1"/>
        <v>-3</v>
      </c>
      <c r="L20" s="1"/>
      <c r="M20" s="1"/>
      <c r="N20" s="1">
        <v>0</v>
      </c>
      <c r="O20" s="1">
        <f t="shared" si="2"/>
        <v>35.799999999999997</v>
      </c>
      <c r="P20" s="5">
        <f>11*O20-N20-F20</f>
        <v>351.79999999999995</v>
      </c>
      <c r="Q20" s="5"/>
      <c r="R20" s="1"/>
      <c r="S20" s="1">
        <f t="shared" si="3"/>
        <v>11</v>
      </c>
      <c r="T20" s="1">
        <f t="shared" si="4"/>
        <v>1.1731843575418994</v>
      </c>
      <c r="U20" s="1">
        <v>7.2</v>
      </c>
      <c r="V20" s="1">
        <v>27.6</v>
      </c>
      <c r="W20" s="1">
        <v>13.66666666666667</v>
      </c>
      <c r="X20" s="1">
        <v>22.8</v>
      </c>
      <c r="Y20" s="1"/>
      <c r="Z20" s="1">
        <f>P20*G20</f>
        <v>351.79999999999995</v>
      </c>
      <c r="AA20" s="6">
        <v>6</v>
      </c>
      <c r="AB20" s="9">
        <v>59</v>
      </c>
      <c r="AC20" s="1">
        <f>AB20*AA20*G20</f>
        <v>354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31</v>
      </c>
      <c r="C21" s="1">
        <v>184</v>
      </c>
      <c r="D21" s="1">
        <v>156</v>
      </c>
      <c r="E21" s="1">
        <v>246</v>
      </c>
      <c r="F21" s="1"/>
      <c r="G21" s="6">
        <v>0.25</v>
      </c>
      <c r="H21" s="1">
        <v>180</v>
      </c>
      <c r="I21" s="1"/>
      <c r="J21" s="1">
        <v>306</v>
      </c>
      <c r="K21" s="1">
        <f t="shared" si="1"/>
        <v>-60</v>
      </c>
      <c r="L21" s="1"/>
      <c r="M21" s="1"/>
      <c r="N21" s="1">
        <v>600</v>
      </c>
      <c r="O21" s="1">
        <f t="shared" si="2"/>
        <v>49.2</v>
      </c>
      <c r="P21" s="5">
        <f t="shared" ref="P21" si="6">15*O21-N21-F21</f>
        <v>138</v>
      </c>
      <c r="Q21" s="5"/>
      <c r="R21" s="1"/>
      <c r="S21" s="1">
        <f t="shared" si="3"/>
        <v>15</v>
      </c>
      <c r="T21" s="1">
        <f t="shared" si="4"/>
        <v>12.195121951219512</v>
      </c>
      <c r="U21" s="1">
        <v>70.599999999999994</v>
      </c>
      <c r="V21" s="1">
        <v>46.2</v>
      </c>
      <c r="W21" s="1">
        <v>60</v>
      </c>
      <c r="X21" s="1">
        <v>43.8</v>
      </c>
      <c r="Y21" s="1"/>
      <c r="Z21" s="1">
        <f>P21*G21</f>
        <v>34.5</v>
      </c>
      <c r="AA21" s="6">
        <v>12</v>
      </c>
      <c r="AB21" s="9">
        <v>12</v>
      </c>
      <c r="AC21" s="1">
        <f>AB21*AA21*G21</f>
        <v>36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50</v>
      </c>
      <c r="B22" s="15" t="s">
        <v>36</v>
      </c>
      <c r="C22" s="15">
        <v>-18</v>
      </c>
      <c r="D22" s="15">
        <v>18</v>
      </c>
      <c r="E22" s="15"/>
      <c r="F22" s="15"/>
      <c r="G22" s="6">
        <v>0</v>
      </c>
      <c r="H22" s="1">
        <v>180</v>
      </c>
      <c r="I22" s="1"/>
      <c r="J22" s="1"/>
      <c r="K22" s="1">
        <f t="shared" si="1"/>
        <v>0</v>
      </c>
      <c r="L22" s="1"/>
      <c r="M22" s="1"/>
      <c r="N22" s="1">
        <v>0</v>
      </c>
      <c r="O22" s="1">
        <f t="shared" si="2"/>
        <v>0</v>
      </c>
      <c r="P22" s="5"/>
      <c r="Q22" s="5"/>
      <c r="R22" s="1"/>
      <c r="S22" s="1" t="e">
        <f t="shared" si="3"/>
        <v>#DIV/0!</v>
      </c>
      <c r="T22" s="1" t="e">
        <f t="shared" si="4"/>
        <v>#DIV/0!</v>
      </c>
      <c r="U22" s="1">
        <v>0</v>
      </c>
      <c r="V22" s="1">
        <v>3.6</v>
      </c>
      <c r="W22" s="1">
        <v>2</v>
      </c>
      <c r="X22" s="1">
        <v>0</v>
      </c>
      <c r="Y22" s="15" t="s">
        <v>45</v>
      </c>
      <c r="Z22" s="1">
        <f>P22*G22</f>
        <v>0</v>
      </c>
      <c r="AA22" s="6">
        <v>0</v>
      </c>
      <c r="AB22" s="9">
        <v>0</v>
      </c>
      <c r="AC22" s="1">
        <f>AB22*AA22*G22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31</v>
      </c>
      <c r="C23" s="1">
        <v>1</v>
      </c>
      <c r="D23" s="1">
        <v>128</v>
      </c>
      <c r="E23" s="1">
        <v>124</v>
      </c>
      <c r="F23" s="1"/>
      <c r="G23" s="6">
        <v>0.75</v>
      </c>
      <c r="H23" s="1">
        <v>180</v>
      </c>
      <c r="I23" s="1"/>
      <c r="J23" s="1">
        <v>154</v>
      </c>
      <c r="K23" s="1">
        <f t="shared" si="1"/>
        <v>-30</v>
      </c>
      <c r="L23" s="1"/>
      <c r="M23" s="1"/>
      <c r="N23" s="1">
        <v>0</v>
      </c>
      <c r="O23" s="1">
        <f t="shared" si="2"/>
        <v>24.8</v>
      </c>
      <c r="P23" s="5">
        <f>10*O23-N23-F23</f>
        <v>248</v>
      </c>
      <c r="Q23" s="5"/>
      <c r="R23" s="1"/>
      <c r="S23" s="1">
        <f t="shared" si="3"/>
        <v>10</v>
      </c>
      <c r="T23" s="1">
        <f t="shared" si="4"/>
        <v>0</v>
      </c>
      <c r="U23" s="1">
        <v>8.4</v>
      </c>
      <c r="V23" s="1">
        <v>16.600000000000001</v>
      </c>
      <c r="W23" s="1">
        <v>0</v>
      </c>
      <c r="X23" s="1">
        <v>17</v>
      </c>
      <c r="Y23" s="1"/>
      <c r="Z23" s="1">
        <f>P23*G23</f>
        <v>186</v>
      </c>
      <c r="AA23" s="6">
        <v>8</v>
      </c>
      <c r="AB23" s="9">
        <v>31</v>
      </c>
      <c r="AC23" s="1">
        <f>AB23*AA23*G23</f>
        <v>186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31</v>
      </c>
      <c r="C24" s="1"/>
      <c r="D24" s="1">
        <v>179</v>
      </c>
      <c r="E24" s="1">
        <v>69</v>
      </c>
      <c r="F24" s="1">
        <v>110</v>
      </c>
      <c r="G24" s="6">
        <v>0.9</v>
      </c>
      <c r="H24" s="1">
        <v>180</v>
      </c>
      <c r="I24" s="1"/>
      <c r="J24" s="1">
        <v>70</v>
      </c>
      <c r="K24" s="1">
        <f t="shared" si="1"/>
        <v>-1</v>
      </c>
      <c r="L24" s="1"/>
      <c r="M24" s="1"/>
      <c r="N24" s="1">
        <v>0</v>
      </c>
      <c r="O24" s="1">
        <f t="shared" si="2"/>
        <v>13.8</v>
      </c>
      <c r="P24" s="5">
        <f t="shared" ref="P24" si="7">15*O24-N24-F24</f>
        <v>97</v>
      </c>
      <c r="Q24" s="5"/>
      <c r="R24" s="1"/>
      <c r="S24" s="1">
        <f t="shared" si="3"/>
        <v>15</v>
      </c>
      <c r="T24" s="1">
        <f t="shared" si="4"/>
        <v>7.9710144927536231</v>
      </c>
      <c r="U24" s="1">
        <v>10.199999999999999</v>
      </c>
      <c r="V24" s="1">
        <v>19.399999999999999</v>
      </c>
      <c r="W24" s="1">
        <v>7</v>
      </c>
      <c r="X24" s="1">
        <v>10.4</v>
      </c>
      <c r="Y24" s="1"/>
      <c r="Z24" s="1">
        <f>P24*G24</f>
        <v>87.3</v>
      </c>
      <c r="AA24" s="6">
        <v>8</v>
      </c>
      <c r="AB24" s="9">
        <v>12</v>
      </c>
      <c r="AC24" s="1">
        <f>AB24*AA24*G24</f>
        <v>86.4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53</v>
      </c>
      <c r="B25" s="1" t="s">
        <v>31</v>
      </c>
      <c r="C25" s="1"/>
      <c r="D25" s="1"/>
      <c r="E25" s="1">
        <v>1</v>
      </c>
      <c r="F25" s="1">
        <v>-1</v>
      </c>
      <c r="G25" s="6">
        <v>0</v>
      </c>
      <c r="H25" s="1" t="e">
        <v>#N/A</v>
      </c>
      <c r="I25" s="1"/>
      <c r="J25" s="1"/>
      <c r="K25" s="1">
        <f t="shared" si="1"/>
        <v>1</v>
      </c>
      <c r="L25" s="1"/>
      <c r="M25" s="1"/>
      <c r="N25" s="1"/>
      <c r="O25" s="1">
        <f t="shared" si="2"/>
        <v>0.2</v>
      </c>
      <c r="P25" s="5"/>
      <c r="Q25" s="5"/>
      <c r="R25" s="1"/>
      <c r="S25" s="1">
        <f t="shared" si="3"/>
        <v>-5</v>
      </c>
      <c r="T25" s="1">
        <f t="shared" si="4"/>
        <v>-5</v>
      </c>
      <c r="U25" s="19">
        <v>0</v>
      </c>
      <c r="V25" s="19">
        <v>0</v>
      </c>
      <c r="W25" s="19">
        <v>0</v>
      </c>
      <c r="X25" s="19">
        <v>0</v>
      </c>
      <c r="Y25" s="1"/>
      <c r="Z25" s="1">
        <f>P25*G25</f>
        <v>0</v>
      </c>
      <c r="AA25" s="6">
        <v>0</v>
      </c>
      <c r="AB25" s="9">
        <v>0</v>
      </c>
      <c r="AC25" s="1">
        <f>AB25*AA25*G25</f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31</v>
      </c>
      <c r="C26" s="1">
        <v>-4</v>
      </c>
      <c r="D26" s="1">
        <v>156</v>
      </c>
      <c r="E26" s="1">
        <v>110</v>
      </c>
      <c r="F26" s="1">
        <v>42</v>
      </c>
      <c r="G26" s="6">
        <v>0.9</v>
      </c>
      <c r="H26" s="1">
        <v>180</v>
      </c>
      <c r="I26" s="1"/>
      <c r="J26" s="1">
        <v>110</v>
      </c>
      <c r="K26" s="1">
        <f t="shared" ref="K26:K52" si="8">E26-J26</f>
        <v>0</v>
      </c>
      <c r="L26" s="1"/>
      <c r="M26" s="1"/>
      <c r="N26" s="1">
        <v>0</v>
      </c>
      <c r="O26" s="1">
        <f t="shared" si="2"/>
        <v>22</v>
      </c>
      <c r="P26" s="5">
        <f>12*O26-N26-F26</f>
        <v>222</v>
      </c>
      <c r="Q26" s="5"/>
      <c r="R26" s="1"/>
      <c r="S26" s="1">
        <f t="shared" si="3"/>
        <v>12</v>
      </c>
      <c r="T26" s="1">
        <f t="shared" si="4"/>
        <v>1.9090909090909092</v>
      </c>
      <c r="U26" s="1">
        <v>1.6</v>
      </c>
      <c r="V26" s="1">
        <v>18.2</v>
      </c>
      <c r="W26" s="1">
        <v>8</v>
      </c>
      <c r="X26" s="1">
        <v>7.8</v>
      </c>
      <c r="Y26" s="1"/>
      <c r="Z26" s="1">
        <f>P26*G26</f>
        <v>199.8</v>
      </c>
      <c r="AA26" s="6">
        <v>8</v>
      </c>
      <c r="AB26" s="9">
        <v>28</v>
      </c>
      <c r="AC26" s="1">
        <f>AB26*AA26*G26</f>
        <v>201.6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31</v>
      </c>
      <c r="C27" s="1">
        <v>22</v>
      </c>
      <c r="D27" s="1">
        <v>8</v>
      </c>
      <c r="E27" s="1">
        <v>14</v>
      </c>
      <c r="F27" s="1">
        <v>6</v>
      </c>
      <c r="G27" s="6">
        <v>0</v>
      </c>
      <c r="H27" s="1">
        <v>180</v>
      </c>
      <c r="I27" s="1"/>
      <c r="J27" s="1">
        <v>14</v>
      </c>
      <c r="K27" s="1">
        <f t="shared" si="8"/>
        <v>0</v>
      </c>
      <c r="L27" s="1"/>
      <c r="M27" s="1"/>
      <c r="N27" s="1">
        <v>0</v>
      </c>
      <c r="O27" s="1">
        <f t="shared" si="2"/>
        <v>2.8</v>
      </c>
      <c r="P27" s="5"/>
      <c r="Q27" s="5"/>
      <c r="R27" s="1"/>
      <c r="S27" s="1">
        <f t="shared" si="3"/>
        <v>2.1428571428571428</v>
      </c>
      <c r="T27" s="1">
        <f t="shared" si="4"/>
        <v>2.1428571428571428</v>
      </c>
      <c r="U27" s="1">
        <v>7.2</v>
      </c>
      <c r="V27" s="1">
        <v>4.5999999999999996</v>
      </c>
      <c r="W27" s="1">
        <v>3</v>
      </c>
      <c r="X27" s="1">
        <v>6.8</v>
      </c>
      <c r="Y27" s="1"/>
      <c r="Z27" s="1">
        <f>P27*G27</f>
        <v>0</v>
      </c>
      <c r="AA27" s="6">
        <v>0</v>
      </c>
      <c r="AB27" s="9">
        <v>0</v>
      </c>
      <c r="AC27" s="1">
        <f>AB27*AA27*G27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31</v>
      </c>
      <c r="C28" s="1"/>
      <c r="D28" s="1">
        <v>168</v>
      </c>
      <c r="E28" s="1">
        <v>154</v>
      </c>
      <c r="F28" s="1">
        <v>12</v>
      </c>
      <c r="G28" s="6">
        <v>0.9</v>
      </c>
      <c r="H28" s="1">
        <v>180</v>
      </c>
      <c r="I28" s="1"/>
      <c r="J28" s="1">
        <v>162</v>
      </c>
      <c r="K28" s="1">
        <f t="shared" si="8"/>
        <v>-8</v>
      </c>
      <c r="L28" s="1"/>
      <c r="M28" s="1"/>
      <c r="N28" s="1">
        <v>0</v>
      </c>
      <c r="O28" s="1">
        <f t="shared" si="2"/>
        <v>30.8</v>
      </c>
      <c r="P28" s="5">
        <f t="shared" ref="P28:P29" si="9">10*O28-N28-F28</f>
        <v>296</v>
      </c>
      <c r="Q28" s="5"/>
      <c r="R28" s="1"/>
      <c r="S28" s="1">
        <f t="shared" si="3"/>
        <v>10</v>
      </c>
      <c r="T28" s="1">
        <f t="shared" si="4"/>
        <v>0.38961038961038963</v>
      </c>
      <c r="U28" s="1">
        <v>11.8</v>
      </c>
      <c r="V28" s="1">
        <v>21.8</v>
      </c>
      <c r="W28" s="1">
        <v>8.6666666666666661</v>
      </c>
      <c r="X28" s="1">
        <v>19.600000000000001</v>
      </c>
      <c r="Y28" s="1"/>
      <c r="Z28" s="1">
        <f>P28*G28</f>
        <v>266.40000000000003</v>
      </c>
      <c r="AA28" s="6">
        <v>8</v>
      </c>
      <c r="AB28" s="9">
        <v>37</v>
      </c>
      <c r="AC28" s="1">
        <f>AB28*AA28*G28</f>
        <v>266.40000000000003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31</v>
      </c>
      <c r="C29" s="1">
        <v>129</v>
      </c>
      <c r="D29" s="1"/>
      <c r="E29" s="1">
        <v>19</v>
      </c>
      <c r="F29" s="1">
        <v>-2</v>
      </c>
      <c r="G29" s="6">
        <v>0.43</v>
      </c>
      <c r="H29" s="1">
        <v>180</v>
      </c>
      <c r="I29" s="1"/>
      <c r="J29" s="1">
        <v>25</v>
      </c>
      <c r="K29" s="1">
        <f t="shared" si="8"/>
        <v>-6</v>
      </c>
      <c r="L29" s="1"/>
      <c r="M29" s="1"/>
      <c r="N29" s="1">
        <v>0</v>
      </c>
      <c r="O29" s="1">
        <f t="shared" si="2"/>
        <v>3.8</v>
      </c>
      <c r="P29" s="5">
        <f t="shared" si="9"/>
        <v>40</v>
      </c>
      <c r="Q29" s="5"/>
      <c r="R29" s="1"/>
      <c r="S29" s="1">
        <f t="shared" si="3"/>
        <v>10</v>
      </c>
      <c r="T29" s="1">
        <f t="shared" si="4"/>
        <v>-0.52631578947368418</v>
      </c>
      <c r="U29" s="1">
        <v>8</v>
      </c>
      <c r="V29" s="1">
        <v>6.4</v>
      </c>
      <c r="W29" s="1">
        <v>3.333333333333333</v>
      </c>
      <c r="X29" s="1">
        <v>0</v>
      </c>
      <c r="Y29" s="1"/>
      <c r="Z29" s="1">
        <f>P29*G29</f>
        <v>17.2</v>
      </c>
      <c r="AA29" s="6">
        <v>16</v>
      </c>
      <c r="AB29" s="9">
        <v>3</v>
      </c>
      <c r="AC29" s="1">
        <f>AB29*AA29*G29</f>
        <v>20.64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36</v>
      </c>
      <c r="C30" s="1"/>
      <c r="D30" s="1">
        <v>840</v>
      </c>
      <c r="E30" s="1">
        <v>655</v>
      </c>
      <c r="F30" s="1">
        <v>185</v>
      </c>
      <c r="G30" s="6">
        <v>1</v>
      </c>
      <c r="H30" s="1">
        <v>180</v>
      </c>
      <c r="I30" s="1"/>
      <c r="J30" s="1">
        <v>640</v>
      </c>
      <c r="K30" s="1">
        <f t="shared" si="8"/>
        <v>15</v>
      </c>
      <c r="L30" s="1"/>
      <c r="M30" s="1"/>
      <c r="N30" s="1">
        <v>205</v>
      </c>
      <c r="O30" s="1">
        <f t="shared" si="2"/>
        <v>131</v>
      </c>
      <c r="P30" s="5">
        <f>13*O30-N30-F30</f>
        <v>1313</v>
      </c>
      <c r="Q30" s="5"/>
      <c r="R30" s="1"/>
      <c r="S30" s="1">
        <f t="shared" si="3"/>
        <v>13</v>
      </c>
      <c r="T30" s="1">
        <f t="shared" si="4"/>
        <v>2.9770992366412212</v>
      </c>
      <c r="U30" s="1">
        <v>72</v>
      </c>
      <c r="V30" s="1">
        <v>100</v>
      </c>
      <c r="W30" s="1">
        <v>58.333333333333343</v>
      </c>
      <c r="X30" s="1">
        <v>94</v>
      </c>
      <c r="Y30" s="1"/>
      <c r="Z30" s="1">
        <f>P30*G30</f>
        <v>1313</v>
      </c>
      <c r="AA30" s="6">
        <v>5</v>
      </c>
      <c r="AB30" s="9">
        <v>263</v>
      </c>
      <c r="AC30" s="1">
        <f>AB30*AA30*G30</f>
        <v>1315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31</v>
      </c>
      <c r="C31" s="1"/>
      <c r="D31" s="1">
        <v>312</v>
      </c>
      <c r="E31" s="1">
        <v>288</v>
      </c>
      <c r="F31" s="1">
        <v>-16</v>
      </c>
      <c r="G31" s="6">
        <v>0.9</v>
      </c>
      <c r="H31" s="1">
        <v>180</v>
      </c>
      <c r="I31" s="1"/>
      <c r="J31" s="1">
        <v>293</v>
      </c>
      <c r="K31" s="1">
        <f t="shared" si="8"/>
        <v>-5</v>
      </c>
      <c r="L31" s="1"/>
      <c r="M31" s="1"/>
      <c r="N31" s="1">
        <v>0</v>
      </c>
      <c r="O31" s="1">
        <f t="shared" si="2"/>
        <v>57.6</v>
      </c>
      <c r="P31" s="5">
        <f>10*O31-N31-F31</f>
        <v>592</v>
      </c>
      <c r="Q31" s="5"/>
      <c r="R31" s="1"/>
      <c r="S31" s="1">
        <f t="shared" si="3"/>
        <v>10</v>
      </c>
      <c r="T31" s="1">
        <f t="shared" si="4"/>
        <v>-0.27777777777777779</v>
      </c>
      <c r="U31" s="1">
        <v>19</v>
      </c>
      <c r="V31" s="1">
        <v>41</v>
      </c>
      <c r="W31" s="1">
        <v>20.333333333333329</v>
      </c>
      <c r="X31" s="1">
        <v>41.8</v>
      </c>
      <c r="Y31" s="1"/>
      <c r="Z31" s="1">
        <f>P31*G31</f>
        <v>532.80000000000007</v>
      </c>
      <c r="AA31" s="6">
        <v>8</v>
      </c>
      <c r="AB31" s="9">
        <v>74</v>
      </c>
      <c r="AC31" s="1">
        <f>AB31*AA31*G31</f>
        <v>532.80000000000007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60</v>
      </c>
      <c r="B32" s="1" t="s">
        <v>31</v>
      </c>
      <c r="C32" s="1">
        <v>13</v>
      </c>
      <c r="D32" s="1">
        <v>80</v>
      </c>
      <c r="E32" s="1">
        <v>69</v>
      </c>
      <c r="F32" s="1">
        <v>15</v>
      </c>
      <c r="G32" s="6">
        <v>0.43</v>
      </c>
      <c r="H32" s="1">
        <v>180</v>
      </c>
      <c r="I32" s="1"/>
      <c r="J32" s="1">
        <v>69</v>
      </c>
      <c r="K32" s="1">
        <f t="shared" si="8"/>
        <v>0</v>
      </c>
      <c r="L32" s="1"/>
      <c r="M32" s="1"/>
      <c r="N32" s="1">
        <v>48</v>
      </c>
      <c r="O32" s="1">
        <f t="shared" si="2"/>
        <v>13.8</v>
      </c>
      <c r="P32" s="5">
        <f t="shared" ref="P32:P34" si="10">15*O32-N32-F32</f>
        <v>144</v>
      </c>
      <c r="Q32" s="5"/>
      <c r="R32" s="1"/>
      <c r="S32" s="1">
        <f t="shared" si="3"/>
        <v>15</v>
      </c>
      <c r="T32" s="1">
        <f t="shared" si="4"/>
        <v>4.5652173913043477</v>
      </c>
      <c r="U32" s="1">
        <v>9.8000000000000007</v>
      </c>
      <c r="V32" s="1">
        <v>10.199999999999999</v>
      </c>
      <c r="W32" s="1">
        <v>2.333333333333333</v>
      </c>
      <c r="X32" s="1">
        <v>1</v>
      </c>
      <c r="Y32" s="1"/>
      <c r="Z32" s="1">
        <f>P32*G32</f>
        <v>61.92</v>
      </c>
      <c r="AA32" s="6">
        <v>16</v>
      </c>
      <c r="AB32" s="9">
        <v>9</v>
      </c>
      <c r="AC32" s="1">
        <f>AB32*AA32*G32</f>
        <v>61.92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31</v>
      </c>
      <c r="C33" s="1">
        <v>79</v>
      </c>
      <c r="D33" s="1">
        <v>56</v>
      </c>
      <c r="E33" s="1">
        <v>75</v>
      </c>
      <c r="F33" s="1">
        <v>1</v>
      </c>
      <c r="G33" s="6">
        <v>0.7</v>
      </c>
      <c r="H33" s="1">
        <v>180</v>
      </c>
      <c r="I33" s="1"/>
      <c r="J33" s="1">
        <v>83</v>
      </c>
      <c r="K33" s="1">
        <f t="shared" si="8"/>
        <v>-8</v>
      </c>
      <c r="L33" s="1"/>
      <c r="M33" s="1"/>
      <c r="N33" s="1">
        <v>224</v>
      </c>
      <c r="O33" s="1">
        <f t="shared" si="2"/>
        <v>15</v>
      </c>
      <c r="P33" s="5"/>
      <c r="Q33" s="5"/>
      <c r="R33" s="1"/>
      <c r="S33" s="1">
        <f t="shared" si="3"/>
        <v>15</v>
      </c>
      <c r="T33" s="1">
        <f t="shared" si="4"/>
        <v>15</v>
      </c>
      <c r="U33" s="1">
        <v>25.2</v>
      </c>
      <c r="V33" s="1">
        <v>15.6</v>
      </c>
      <c r="W33" s="1">
        <v>18.333333333333329</v>
      </c>
      <c r="X33" s="1">
        <v>14</v>
      </c>
      <c r="Y33" s="1"/>
      <c r="Z33" s="1">
        <f>P33*G33</f>
        <v>0</v>
      </c>
      <c r="AA33" s="6">
        <v>8</v>
      </c>
      <c r="AB33" s="9">
        <f>P33/AA33</f>
        <v>0</v>
      </c>
      <c r="AC33" s="1">
        <f>AB33*AA33*G33</f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31</v>
      </c>
      <c r="C34" s="1">
        <v>1</v>
      </c>
      <c r="D34" s="1">
        <v>81</v>
      </c>
      <c r="E34" s="1">
        <v>82</v>
      </c>
      <c r="F34" s="1"/>
      <c r="G34" s="6">
        <v>0.9</v>
      </c>
      <c r="H34" s="1">
        <v>180</v>
      </c>
      <c r="I34" s="1"/>
      <c r="J34" s="1">
        <v>113</v>
      </c>
      <c r="K34" s="1">
        <f t="shared" si="8"/>
        <v>-31</v>
      </c>
      <c r="L34" s="1"/>
      <c r="M34" s="1"/>
      <c r="N34" s="1">
        <v>160</v>
      </c>
      <c r="O34" s="1">
        <f t="shared" si="2"/>
        <v>16.399999999999999</v>
      </c>
      <c r="P34" s="5">
        <f t="shared" si="10"/>
        <v>85.999999999999972</v>
      </c>
      <c r="Q34" s="5"/>
      <c r="R34" s="1"/>
      <c r="S34" s="1">
        <f t="shared" si="3"/>
        <v>15</v>
      </c>
      <c r="T34" s="1">
        <f t="shared" si="4"/>
        <v>9.7560975609756113</v>
      </c>
      <c r="U34" s="1">
        <v>17.2</v>
      </c>
      <c r="V34" s="1">
        <v>12.8</v>
      </c>
      <c r="W34" s="1">
        <v>12.33333333333333</v>
      </c>
      <c r="X34" s="1">
        <v>12.8</v>
      </c>
      <c r="Y34" s="1"/>
      <c r="Z34" s="1">
        <f>P34*G34</f>
        <v>77.399999999999977</v>
      </c>
      <c r="AA34" s="6">
        <v>8</v>
      </c>
      <c r="AB34" s="9">
        <v>11</v>
      </c>
      <c r="AC34" s="1">
        <f>AB34*AA34*G34</f>
        <v>79.2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31</v>
      </c>
      <c r="C35" s="1"/>
      <c r="D35" s="1">
        <v>144</v>
      </c>
      <c r="E35" s="1">
        <v>86</v>
      </c>
      <c r="F35" s="1">
        <v>56</v>
      </c>
      <c r="G35" s="6">
        <v>0.9</v>
      </c>
      <c r="H35" s="1">
        <v>180</v>
      </c>
      <c r="I35" s="1"/>
      <c r="J35" s="1">
        <v>89</v>
      </c>
      <c r="K35" s="1">
        <f t="shared" si="8"/>
        <v>-3</v>
      </c>
      <c r="L35" s="1"/>
      <c r="M35" s="1"/>
      <c r="N35" s="1">
        <v>0</v>
      </c>
      <c r="O35" s="1">
        <f t="shared" si="2"/>
        <v>17.2</v>
      </c>
      <c r="P35" s="5">
        <f t="shared" ref="P35:P36" si="11">13*O35-N35-F35</f>
        <v>167.6</v>
      </c>
      <c r="Q35" s="5"/>
      <c r="R35" s="1"/>
      <c r="S35" s="1">
        <f t="shared" si="3"/>
        <v>13</v>
      </c>
      <c r="T35" s="1">
        <f t="shared" si="4"/>
        <v>3.2558139534883721</v>
      </c>
      <c r="U35" s="1">
        <v>5.2</v>
      </c>
      <c r="V35" s="1">
        <v>19.2</v>
      </c>
      <c r="W35" s="1">
        <v>5.333333333333333</v>
      </c>
      <c r="X35" s="1">
        <v>11.2</v>
      </c>
      <c r="Y35" s="1"/>
      <c r="Z35" s="1">
        <f>P35*G35</f>
        <v>150.84</v>
      </c>
      <c r="AA35" s="6">
        <v>8</v>
      </c>
      <c r="AB35" s="9">
        <v>21</v>
      </c>
      <c r="AC35" s="1">
        <f>AB35*AA35*G35</f>
        <v>151.20000000000002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36</v>
      </c>
      <c r="C36" s="1"/>
      <c r="D36" s="1">
        <v>975</v>
      </c>
      <c r="E36" s="1">
        <v>576.1</v>
      </c>
      <c r="F36" s="1">
        <v>395</v>
      </c>
      <c r="G36" s="6">
        <v>1</v>
      </c>
      <c r="H36" s="1">
        <v>180</v>
      </c>
      <c r="I36" s="1"/>
      <c r="J36" s="1">
        <v>577</v>
      </c>
      <c r="K36" s="1">
        <f t="shared" si="8"/>
        <v>-0.89999999999997726</v>
      </c>
      <c r="L36" s="1"/>
      <c r="M36" s="1"/>
      <c r="N36" s="1">
        <v>0</v>
      </c>
      <c r="O36" s="1">
        <f t="shared" si="2"/>
        <v>115.22</v>
      </c>
      <c r="P36" s="5">
        <f t="shared" si="11"/>
        <v>1102.8599999999999</v>
      </c>
      <c r="Q36" s="5"/>
      <c r="R36" s="1"/>
      <c r="S36" s="1">
        <f t="shared" si="3"/>
        <v>13</v>
      </c>
      <c r="T36" s="1">
        <f t="shared" si="4"/>
        <v>3.4282242666203784</v>
      </c>
      <c r="U36" s="1">
        <v>32</v>
      </c>
      <c r="V36" s="1">
        <v>89</v>
      </c>
      <c r="W36" s="1">
        <v>35</v>
      </c>
      <c r="X36" s="1">
        <v>68.72</v>
      </c>
      <c r="Y36" s="1"/>
      <c r="Z36" s="1">
        <f>P36*G36</f>
        <v>1102.8599999999999</v>
      </c>
      <c r="AA36" s="6">
        <v>5</v>
      </c>
      <c r="AB36" s="9">
        <v>221</v>
      </c>
      <c r="AC36" s="1">
        <f>AB36*AA36*G36</f>
        <v>1105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31</v>
      </c>
      <c r="C37" s="1">
        <v>263</v>
      </c>
      <c r="D37" s="1"/>
      <c r="E37" s="1"/>
      <c r="F37" s="1"/>
      <c r="G37" s="6">
        <v>0</v>
      </c>
      <c r="H37" s="1">
        <v>180</v>
      </c>
      <c r="I37" s="1"/>
      <c r="J37" s="1">
        <v>9</v>
      </c>
      <c r="K37" s="1">
        <f t="shared" si="8"/>
        <v>-9</v>
      </c>
      <c r="L37" s="1"/>
      <c r="M37" s="1"/>
      <c r="N37" s="1">
        <v>0</v>
      </c>
      <c r="O37" s="1">
        <f t="shared" si="2"/>
        <v>0</v>
      </c>
      <c r="P37" s="5"/>
      <c r="Q37" s="5"/>
      <c r="R37" s="1"/>
      <c r="S37" s="1" t="e">
        <f t="shared" si="3"/>
        <v>#DIV/0!</v>
      </c>
      <c r="T37" s="1" t="e">
        <f t="shared" si="4"/>
        <v>#DIV/0!</v>
      </c>
      <c r="U37" s="1">
        <v>5.6</v>
      </c>
      <c r="V37" s="1">
        <v>6.4</v>
      </c>
      <c r="W37" s="1">
        <v>1.666666666666667</v>
      </c>
      <c r="X37" s="1">
        <v>0.4</v>
      </c>
      <c r="Y37" s="1"/>
      <c r="Z37" s="1">
        <f>P37*G37</f>
        <v>0</v>
      </c>
      <c r="AA37" s="6">
        <v>0</v>
      </c>
      <c r="AB37" s="9">
        <v>0</v>
      </c>
      <c r="AC37" s="1">
        <f>AB37*AA37*G37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31</v>
      </c>
      <c r="C38" s="1">
        <v>64</v>
      </c>
      <c r="D38" s="1"/>
      <c r="E38" s="1">
        <v>7</v>
      </c>
      <c r="F38" s="1">
        <v>51</v>
      </c>
      <c r="G38" s="6">
        <v>0.43</v>
      </c>
      <c r="H38" s="1">
        <v>180</v>
      </c>
      <c r="I38" s="1"/>
      <c r="J38" s="1">
        <v>7</v>
      </c>
      <c r="K38" s="1">
        <f t="shared" si="8"/>
        <v>0</v>
      </c>
      <c r="L38" s="1"/>
      <c r="M38" s="1"/>
      <c r="N38" s="1">
        <v>0</v>
      </c>
      <c r="O38" s="1">
        <f t="shared" si="2"/>
        <v>1.4</v>
      </c>
      <c r="P38" s="5"/>
      <c r="Q38" s="5"/>
      <c r="R38" s="1"/>
      <c r="S38" s="1">
        <f t="shared" si="3"/>
        <v>36.428571428571431</v>
      </c>
      <c r="T38" s="1">
        <f t="shared" si="4"/>
        <v>36.428571428571431</v>
      </c>
      <c r="U38" s="1">
        <v>0.8</v>
      </c>
      <c r="V38" s="1">
        <v>0.6</v>
      </c>
      <c r="W38" s="1">
        <v>0.33333333333333331</v>
      </c>
      <c r="X38" s="1">
        <v>0.6</v>
      </c>
      <c r="Y38" s="16" t="s">
        <v>66</v>
      </c>
      <c r="Z38" s="1">
        <f>P38*G38</f>
        <v>0</v>
      </c>
      <c r="AA38" s="6">
        <v>16</v>
      </c>
      <c r="AB38" s="9">
        <f>P38/AA38</f>
        <v>0</v>
      </c>
      <c r="AC38" s="1">
        <f>AB38*AA38*G38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31</v>
      </c>
      <c r="C39" s="1">
        <v>9</v>
      </c>
      <c r="D39" s="1">
        <v>24</v>
      </c>
      <c r="E39" s="1">
        <v>12</v>
      </c>
      <c r="F39" s="1">
        <v>12</v>
      </c>
      <c r="G39" s="6">
        <v>0.9</v>
      </c>
      <c r="H39" s="1">
        <v>180</v>
      </c>
      <c r="I39" s="1"/>
      <c r="J39" s="1">
        <v>19</v>
      </c>
      <c r="K39" s="1">
        <f t="shared" si="8"/>
        <v>-7</v>
      </c>
      <c r="L39" s="1"/>
      <c r="M39" s="1"/>
      <c r="N39" s="1">
        <v>56</v>
      </c>
      <c r="O39" s="1">
        <f t="shared" si="2"/>
        <v>2.4</v>
      </c>
      <c r="P39" s="5"/>
      <c r="Q39" s="5"/>
      <c r="R39" s="1"/>
      <c r="S39" s="1">
        <f t="shared" si="3"/>
        <v>28.333333333333336</v>
      </c>
      <c r="T39" s="1">
        <f t="shared" si="4"/>
        <v>28.333333333333336</v>
      </c>
      <c r="U39" s="1">
        <v>6.2</v>
      </c>
      <c r="V39" s="1">
        <v>4.4000000000000004</v>
      </c>
      <c r="W39" s="1">
        <v>0.33333333333333331</v>
      </c>
      <c r="X39" s="1">
        <v>0.8</v>
      </c>
      <c r="Y39" s="1"/>
      <c r="Z39" s="1">
        <f>P39*G39</f>
        <v>0</v>
      </c>
      <c r="AA39" s="6">
        <v>8</v>
      </c>
      <c r="AB39" s="9">
        <f>P39/AA39</f>
        <v>0</v>
      </c>
      <c r="AC39" s="1">
        <f>AB39*AA39*G39</f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31</v>
      </c>
      <c r="C40" s="1">
        <v>8</v>
      </c>
      <c r="D40" s="1"/>
      <c r="E40" s="1"/>
      <c r="F40" s="1">
        <v>6</v>
      </c>
      <c r="G40" s="6">
        <v>0</v>
      </c>
      <c r="H40" s="1">
        <v>180</v>
      </c>
      <c r="I40" s="1"/>
      <c r="J40" s="1"/>
      <c r="K40" s="1">
        <f t="shared" si="8"/>
        <v>0</v>
      </c>
      <c r="L40" s="1"/>
      <c r="M40" s="1"/>
      <c r="N40" s="1">
        <v>0</v>
      </c>
      <c r="O40" s="1">
        <f t="shared" si="2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1.2</v>
      </c>
      <c r="V40" s="1">
        <v>0</v>
      </c>
      <c r="W40" s="1">
        <v>0</v>
      </c>
      <c r="X40" s="1">
        <v>0</v>
      </c>
      <c r="Y40" s="1"/>
      <c r="Z40" s="1">
        <f>P40*G40</f>
        <v>0</v>
      </c>
      <c r="AA40" s="6">
        <v>0</v>
      </c>
      <c r="AB40" s="9">
        <v>0</v>
      </c>
      <c r="AC40" s="1">
        <f>AB40*AA40*G40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31</v>
      </c>
      <c r="C41" s="1">
        <v>124</v>
      </c>
      <c r="D41" s="1">
        <v>5</v>
      </c>
      <c r="E41" s="1">
        <v>16</v>
      </c>
      <c r="F41" s="1">
        <v>96</v>
      </c>
      <c r="G41" s="6">
        <v>0.43</v>
      </c>
      <c r="H41" s="1">
        <v>180</v>
      </c>
      <c r="I41" s="1"/>
      <c r="J41" s="1">
        <v>16</v>
      </c>
      <c r="K41" s="1">
        <f t="shared" si="8"/>
        <v>0</v>
      </c>
      <c r="L41" s="1"/>
      <c r="M41" s="1"/>
      <c r="N41" s="1">
        <v>0</v>
      </c>
      <c r="O41" s="1">
        <f t="shared" si="2"/>
        <v>3.2</v>
      </c>
      <c r="P41" s="5"/>
      <c r="Q41" s="5"/>
      <c r="R41" s="1"/>
      <c r="S41" s="1">
        <f t="shared" si="3"/>
        <v>30</v>
      </c>
      <c r="T41" s="1">
        <f t="shared" si="4"/>
        <v>30</v>
      </c>
      <c r="U41" s="1">
        <v>7.2</v>
      </c>
      <c r="V41" s="1">
        <v>4.5999999999999996</v>
      </c>
      <c r="W41" s="1">
        <v>1.333333333333333</v>
      </c>
      <c r="X41" s="1">
        <v>2.6</v>
      </c>
      <c r="Y41" s="16" t="s">
        <v>66</v>
      </c>
      <c r="Z41" s="1">
        <f>P41*G41</f>
        <v>0</v>
      </c>
      <c r="AA41" s="6">
        <v>16</v>
      </c>
      <c r="AB41" s="9">
        <f>P41/AA41</f>
        <v>0</v>
      </c>
      <c r="AC41" s="1">
        <f>AB41*AA41*G41</f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31</v>
      </c>
      <c r="C42" s="1">
        <v>18</v>
      </c>
      <c r="D42" s="1"/>
      <c r="E42" s="1">
        <v>4</v>
      </c>
      <c r="F42" s="1"/>
      <c r="G42" s="6">
        <v>0.43</v>
      </c>
      <c r="H42" s="1">
        <v>180</v>
      </c>
      <c r="I42" s="1"/>
      <c r="J42" s="1">
        <v>8</v>
      </c>
      <c r="K42" s="1">
        <f t="shared" si="8"/>
        <v>-4</v>
      </c>
      <c r="L42" s="1"/>
      <c r="M42" s="1"/>
      <c r="N42" s="1">
        <v>64</v>
      </c>
      <c r="O42" s="1">
        <f t="shared" si="2"/>
        <v>0.8</v>
      </c>
      <c r="P42" s="5"/>
      <c r="Q42" s="5"/>
      <c r="R42" s="1"/>
      <c r="S42" s="1">
        <f t="shared" si="3"/>
        <v>80</v>
      </c>
      <c r="T42" s="1">
        <f t="shared" si="4"/>
        <v>80</v>
      </c>
      <c r="U42" s="1">
        <v>7.2</v>
      </c>
      <c r="V42" s="1">
        <v>3.4</v>
      </c>
      <c r="W42" s="1">
        <v>1.666666666666667</v>
      </c>
      <c r="X42" s="1">
        <v>2.8</v>
      </c>
      <c r="Y42" s="1"/>
      <c r="Z42" s="1">
        <f>P42*G42</f>
        <v>0</v>
      </c>
      <c r="AA42" s="6">
        <v>16</v>
      </c>
      <c r="AB42" s="9">
        <f>P42/AA42</f>
        <v>0</v>
      </c>
      <c r="AC42" s="1">
        <f>AB42*AA42*G42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31</v>
      </c>
      <c r="C43" s="1">
        <v>76</v>
      </c>
      <c r="D43" s="1"/>
      <c r="E43" s="1"/>
      <c r="F43" s="1">
        <v>76</v>
      </c>
      <c r="G43" s="6">
        <v>0.33</v>
      </c>
      <c r="H43" s="1">
        <v>365</v>
      </c>
      <c r="I43" s="1"/>
      <c r="J43" s="1"/>
      <c r="K43" s="1">
        <f t="shared" si="8"/>
        <v>0</v>
      </c>
      <c r="L43" s="1"/>
      <c r="M43" s="1"/>
      <c r="N43" s="1">
        <v>0</v>
      </c>
      <c r="O43" s="1">
        <f t="shared" si="2"/>
        <v>0</v>
      </c>
      <c r="P43" s="5"/>
      <c r="Q43" s="5"/>
      <c r="R43" s="1"/>
      <c r="S43" s="1" t="e">
        <f t="shared" si="3"/>
        <v>#DIV/0!</v>
      </c>
      <c r="T43" s="1" t="e">
        <f t="shared" si="4"/>
        <v>#DIV/0!</v>
      </c>
      <c r="U43" s="1">
        <v>0</v>
      </c>
      <c r="V43" s="1">
        <v>0</v>
      </c>
      <c r="W43" s="1">
        <v>0</v>
      </c>
      <c r="X43" s="1">
        <v>0</v>
      </c>
      <c r="Y43" s="16" t="s">
        <v>66</v>
      </c>
      <c r="Z43" s="1">
        <f>P43*G43</f>
        <v>0</v>
      </c>
      <c r="AA43" s="6">
        <v>6</v>
      </c>
      <c r="AB43" s="9">
        <f>P43/AA43</f>
        <v>0</v>
      </c>
      <c r="AC43" s="1">
        <f>AB43*AA43*G43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36</v>
      </c>
      <c r="C44" s="1">
        <v>18</v>
      </c>
      <c r="D44" s="1"/>
      <c r="E44" s="1"/>
      <c r="F44" s="1"/>
      <c r="G44" s="6">
        <v>0</v>
      </c>
      <c r="H44" s="1" t="e">
        <v>#N/A</v>
      </c>
      <c r="I44" s="1"/>
      <c r="J44" s="1">
        <v>17.7</v>
      </c>
      <c r="K44" s="1">
        <f t="shared" si="8"/>
        <v>-17.7</v>
      </c>
      <c r="L44" s="1"/>
      <c r="M44" s="1"/>
      <c r="N44" s="1">
        <v>0</v>
      </c>
      <c r="O44" s="1">
        <f t="shared" si="2"/>
        <v>0</v>
      </c>
      <c r="P44" s="5"/>
      <c r="Q44" s="5"/>
      <c r="R44" s="1"/>
      <c r="S44" s="1" t="e">
        <f t="shared" si="3"/>
        <v>#DIV/0!</v>
      </c>
      <c r="T44" s="1" t="e">
        <f t="shared" si="4"/>
        <v>#DIV/0!</v>
      </c>
      <c r="U44" s="1">
        <v>6.6</v>
      </c>
      <c r="V44" s="1">
        <v>3.6</v>
      </c>
      <c r="W44" s="1">
        <v>0</v>
      </c>
      <c r="X44" s="1">
        <v>0</v>
      </c>
      <c r="Y44" s="1"/>
      <c r="Z44" s="1">
        <f>P44*G44</f>
        <v>0</v>
      </c>
      <c r="AA44" s="6">
        <v>0</v>
      </c>
      <c r="AB44" s="9">
        <v>0</v>
      </c>
      <c r="AC44" s="1">
        <f>AB44*AA44*G44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36</v>
      </c>
      <c r="C45" s="1">
        <v>33</v>
      </c>
      <c r="D45" s="1"/>
      <c r="E45" s="1">
        <v>6</v>
      </c>
      <c r="F45" s="1"/>
      <c r="G45" s="6">
        <v>0</v>
      </c>
      <c r="H45" s="1">
        <v>180</v>
      </c>
      <c r="I45" s="1"/>
      <c r="J45" s="1">
        <v>9</v>
      </c>
      <c r="K45" s="1">
        <f t="shared" si="8"/>
        <v>-3</v>
      </c>
      <c r="L45" s="1"/>
      <c r="M45" s="1"/>
      <c r="N45" s="1">
        <v>0</v>
      </c>
      <c r="O45" s="1">
        <f t="shared" si="2"/>
        <v>1.2</v>
      </c>
      <c r="P45" s="5"/>
      <c r="Q45" s="5"/>
      <c r="R45" s="1"/>
      <c r="S45" s="1">
        <f t="shared" si="3"/>
        <v>0</v>
      </c>
      <c r="T45" s="1">
        <f t="shared" si="4"/>
        <v>0</v>
      </c>
      <c r="U45" s="1">
        <v>4.2</v>
      </c>
      <c r="V45" s="1">
        <v>2.4</v>
      </c>
      <c r="W45" s="1">
        <v>0</v>
      </c>
      <c r="X45" s="1">
        <v>3</v>
      </c>
      <c r="Y45" s="1"/>
      <c r="Z45" s="1">
        <f>P45*G45</f>
        <v>0</v>
      </c>
      <c r="AA45" s="6">
        <v>0</v>
      </c>
      <c r="AB45" s="9">
        <v>0</v>
      </c>
      <c r="AC45" s="1">
        <f>AB45*AA45*G45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36</v>
      </c>
      <c r="C46" s="1">
        <v>12</v>
      </c>
      <c r="D46" s="1">
        <v>60</v>
      </c>
      <c r="E46" s="1">
        <v>15</v>
      </c>
      <c r="F46" s="1">
        <v>57</v>
      </c>
      <c r="G46" s="6">
        <v>1</v>
      </c>
      <c r="H46" s="1">
        <v>180</v>
      </c>
      <c r="I46" s="1"/>
      <c r="J46" s="1">
        <v>21</v>
      </c>
      <c r="K46" s="1">
        <f t="shared" si="8"/>
        <v>-6</v>
      </c>
      <c r="L46" s="1"/>
      <c r="M46" s="1"/>
      <c r="N46" s="1">
        <v>0</v>
      </c>
      <c r="O46" s="1">
        <f t="shared" si="2"/>
        <v>3</v>
      </c>
      <c r="P46" s="5"/>
      <c r="Q46" s="5"/>
      <c r="R46" s="1"/>
      <c r="S46" s="1">
        <f t="shared" si="3"/>
        <v>19</v>
      </c>
      <c r="T46" s="1">
        <f t="shared" si="4"/>
        <v>19</v>
      </c>
      <c r="U46" s="1">
        <v>1.2</v>
      </c>
      <c r="V46" s="1">
        <v>6</v>
      </c>
      <c r="W46" s="1">
        <v>0</v>
      </c>
      <c r="X46" s="1">
        <v>0.6</v>
      </c>
      <c r="Y46" s="1"/>
      <c r="Z46" s="1">
        <f>P46*G46</f>
        <v>0</v>
      </c>
      <c r="AA46" s="6">
        <v>3</v>
      </c>
      <c r="AB46" s="9">
        <f>P46/AA46</f>
        <v>0</v>
      </c>
      <c r="AC46" s="1">
        <f>AB46*AA46*G46</f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31</v>
      </c>
      <c r="C47" s="1"/>
      <c r="D47" s="1">
        <v>168</v>
      </c>
      <c r="E47" s="1">
        <v>117</v>
      </c>
      <c r="F47" s="1">
        <v>51</v>
      </c>
      <c r="G47" s="6">
        <v>0.25</v>
      </c>
      <c r="H47" s="1">
        <v>180</v>
      </c>
      <c r="I47" s="1"/>
      <c r="J47" s="1">
        <v>117</v>
      </c>
      <c r="K47" s="1">
        <f t="shared" si="8"/>
        <v>0</v>
      </c>
      <c r="L47" s="1"/>
      <c r="M47" s="1"/>
      <c r="N47" s="1">
        <v>0</v>
      </c>
      <c r="O47" s="1">
        <f t="shared" si="2"/>
        <v>23.4</v>
      </c>
      <c r="P47" s="5">
        <f>12*O47-N47-F47</f>
        <v>229.79999999999995</v>
      </c>
      <c r="Q47" s="5"/>
      <c r="R47" s="1"/>
      <c r="S47" s="1">
        <f t="shared" si="3"/>
        <v>11.999999999999998</v>
      </c>
      <c r="T47" s="1">
        <f t="shared" si="4"/>
        <v>2.1794871794871797</v>
      </c>
      <c r="U47" s="1">
        <v>12.2</v>
      </c>
      <c r="V47" s="1">
        <v>21.8</v>
      </c>
      <c r="W47" s="1">
        <v>13.66666666666667</v>
      </c>
      <c r="X47" s="1">
        <v>16.399999999999999</v>
      </c>
      <c r="Y47" s="1"/>
      <c r="Z47" s="1">
        <f>P47*G47</f>
        <v>57.449999999999989</v>
      </c>
      <c r="AA47" s="6">
        <v>12</v>
      </c>
      <c r="AB47" s="9">
        <v>19</v>
      </c>
      <c r="AC47" s="1">
        <f>AB47*AA47*G47</f>
        <v>57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31</v>
      </c>
      <c r="C48" s="1">
        <v>64</v>
      </c>
      <c r="D48" s="1">
        <v>132</v>
      </c>
      <c r="E48" s="1">
        <v>107</v>
      </c>
      <c r="F48" s="1">
        <v>61</v>
      </c>
      <c r="G48" s="6">
        <v>0.3</v>
      </c>
      <c r="H48" s="1">
        <v>180</v>
      </c>
      <c r="I48" s="1"/>
      <c r="J48" s="1">
        <v>107</v>
      </c>
      <c r="K48" s="1">
        <f t="shared" si="8"/>
        <v>0</v>
      </c>
      <c r="L48" s="1"/>
      <c r="M48" s="1"/>
      <c r="N48" s="1">
        <v>84</v>
      </c>
      <c r="O48" s="1">
        <f t="shared" si="2"/>
        <v>21.4</v>
      </c>
      <c r="P48" s="5">
        <f t="shared" ref="P48:P54" si="12">15*O48-N48-F48</f>
        <v>176</v>
      </c>
      <c r="Q48" s="5"/>
      <c r="R48" s="1"/>
      <c r="S48" s="1">
        <f t="shared" si="3"/>
        <v>15.000000000000002</v>
      </c>
      <c r="T48" s="1">
        <f t="shared" si="4"/>
        <v>6.7757009345794401</v>
      </c>
      <c r="U48" s="1">
        <v>18.600000000000001</v>
      </c>
      <c r="V48" s="1">
        <v>18.2</v>
      </c>
      <c r="W48" s="1">
        <v>18.333333333333329</v>
      </c>
      <c r="X48" s="1">
        <v>15.4</v>
      </c>
      <c r="Y48" s="1"/>
      <c r="Z48" s="1">
        <f>P48*G48</f>
        <v>52.8</v>
      </c>
      <c r="AA48" s="6">
        <v>12</v>
      </c>
      <c r="AB48" s="9">
        <v>15</v>
      </c>
      <c r="AC48" s="1">
        <f>AB48*AA48*G48</f>
        <v>54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36</v>
      </c>
      <c r="C49" s="1">
        <v>54</v>
      </c>
      <c r="D49" s="1">
        <v>9</v>
      </c>
      <c r="E49" s="1">
        <v>42</v>
      </c>
      <c r="F49" s="1">
        <v>17.399999999999999</v>
      </c>
      <c r="G49" s="6">
        <v>1</v>
      </c>
      <c r="H49" s="1">
        <v>180</v>
      </c>
      <c r="I49" s="1"/>
      <c r="J49" s="1">
        <v>45.5</v>
      </c>
      <c r="K49" s="1">
        <f t="shared" si="8"/>
        <v>-3.5</v>
      </c>
      <c r="L49" s="1"/>
      <c r="M49" s="1"/>
      <c r="N49" s="1">
        <v>70.2</v>
      </c>
      <c r="O49" s="1">
        <f t="shared" si="2"/>
        <v>8.4</v>
      </c>
      <c r="P49" s="5">
        <f t="shared" si="12"/>
        <v>38.4</v>
      </c>
      <c r="Q49" s="5"/>
      <c r="R49" s="1"/>
      <c r="S49" s="1">
        <f t="shared" si="3"/>
        <v>15</v>
      </c>
      <c r="T49" s="1">
        <f t="shared" si="4"/>
        <v>10.428571428571427</v>
      </c>
      <c r="U49" s="1">
        <v>9.36</v>
      </c>
      <c r="V49" s="1">
        <v>6.12</v>
      </c>
      <c r="W49" s="1">
        <v>12.93333333333333</v>
      </c>
      <c r="X49" s="1">
        <v>6.8400000000000007</v>
      </c>
      <c r="Y49" s="1"/>
      <c r="Z49" s="1">
        <f>P49*G49</f>
        <v>38.4</v>
      </c>
      <c r="AA49" s="6">
        <v>1.8</v>
      </c>
      <c r="AB49" s="9">
        <v>21</v>
      </c>
      <c r="AC49" s="1">
        <f>AB49*AA49*G49</f>
        <v>37.800000000000004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31</v>
      </c>
      <c r="C50" s="1"/>
      <c r="D50" s="1">
        <v>109</v>
      </c>
      <c r="E50" s="1">
        <v>96</v>
      </c>
      <c r="F50" s="1">
        <v>13</v>
      </c>
      <c r="G50" s="6">
        <v>0.3</v>
      </c>
      <c r="H50" s="1">
        <v>180</v>
      </c>
      <c r="I50" s="1"/>
      <c r="J50" s="1">
        <v>94</v>
      </c>
      <c r="K50" s="1">
        <f t="shared" si="8"/>
        <v>2</v>
      </c>
      <c r="L50" s="1"/>
      <c r="M50" s="1"/>
      <c r="N50" s="1">
        <v>36</v>
      </c>
      <c r="O50" s="1">
        <f t="shared" si="2"/>
        <v>19.2</v>
      </c>
      <c r="P50" s="5">
        <f>13*O50-N50-F50</f>
        <v>200.6</v>
      </c>
      <c r="Q50" s="5"/>
      <c r="R50" s="1"/>
      <c r="S50" s="1">
        <f t="shared" si="3"/>
        <v>13</v>
      </c>
      <c r="T50" s="1">
        <f t="shared" si="4"/>
        <v>2.5520833333333335</v>
      </c>
      <c r="U50" s="1">
        <v>10</v>
      </c>
      <c r="V50" s="1">
        <v>13.2</v>
      </c>
      <c r="W50" s="1">
        <v>9</v>
      </c>
      <c r="X50" s="1">
        <v>13</v>
      </c>
      <c r="Y50" s="1"/>
      <c r="Z50" s="1">
        <f>P50*G50</f>
        <v>60.179999999999993</v>
      </c>
      <c r="AA50" s="6">
        <v>12</v>
      </c>
      <c r="AB50" s="9">
        <v>17</v>
      </c>
      <c r="AC50" s="1">
        <f>AB50*AA50*G50</f>
        <v>61.199999999999996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31</v>
      </c>
      <c r="C51" s="1">
        <v>21</v>
      </c>
      <c r="D51" s="1">
        <v>24</v>
      </c>
      <c r="E51" s="1">
        <v>37</v>
      </c>
      <c r="F51" s="1"/>
      <c r="G51" s="6">
        <v>0.2</v>
      </c>
      <c r="H51" s="1">
        <v>365</v>
      </c>
      <c r="I51" s="1"/>
      <c r="J51" s="1">
        <v>48</v>
      </c>
      <c r="K51" s="1">
        <f t="shared" si="8"/>
        <v>-11</v>
      </c>
      <c r="L51" s="1"/>
      <c r="M51" s="1"/>
      <c r="N51" s="1">
        <v>72</v>
      </c>
      <c r="O51" s="1">
        <f t="shared" si="2"/>
        <v>7.4</v>
      </c>
      <c r="P51" s="5">
        <f t="shared" si="12"/>
        <v>39</v>
      </c>
      <c r="Q51" s="5"/>
      <c r="R51" s="1"/>
      <c r="S51" s="1">
        <f t="shared" si="3"/>
        <v>15</v>
      </c>
      <c r="T51" s="1">
        <f t="shared" si="4"/>
        <v>9.7297297297297298</v>
      </c>
      <c r="U51" s="1">
        <v>8</v>
      </c>
      <c r="V51" s="1">
        <v>6</v>
      </c>
      <c r="W51" s="1">
        <v>6.666666666666667</v>
      </c>
      <c r="X51" s="1">
        <v>4</v>
      </c>
      <c r="Y51" s="1"/>
      <c r="Z51" s="1">
        <f>P51*G51</f>
        <v>7.8000000000000007</v>
      </c>
      <c r="AA51" s="6">
        <v>6</v>
      </c>
      <c r="AB51" s="9">
        <v>7</v>
      </c>
      <c r="AC51" s="1">
        <f>AB51*AA51*G51</f>
        <v>8.4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31</v>
      </c>
      <c r="C52" s="1">
        <v>7</v>
      </c>
      <c r="D52" s="1">
        <v>97</v>
      </c>
      <c r="E52" s="1">
        <v>79</v>
      </c>
      <c r="F52" s="1">
        <v>14</v>
      </c>
      <c r="G52" s="6">
        <v>0.2</v>
      </c>
      <c r="H52" s="1">
        <v>365</v>
      </c>
      <c r="I52" s="1"/>
      <c r="J52" s="1">
        <v>73</v>
      </c>
      <c r="K52" s="1">
        <f t="shared" si="8"/>
        <v>6</v>
      </c>
      <c r="L52" s="1"/>
      <c r="M52" s="1"/>
      <c r="N52" s="1">
        <v>42</v>
      </c>
      <c r="O52" s="1">
        <f t="shared" si="2"/>
        <v>15.8</v>
      </c>
      <c r="P52" s="5">
        <f>14*O52-N52-F52</f>
        <v>165.20000000000002</v>
      </c>
      <c r="Q52" s="5"/>
      <c r="R52" s="1"/>
      <c r="S52" s="1">
        <f t="shared" si="3"/>
        <v>14</v>
      </c>
      <c r="T52" s="1">
        <f t="shared" si="4"/>
        <v>3.5443037974683542</v>
      </c>
      <c r="U52" s="1">
        <v>10.199999999999999</v>
      </c>
      <c r="V52" s="1">
        <v>11.6</v>
      </c>
      <c r="W52" s="1">
        <v>9</v>
      </c>
      <c r="X52" s="1">
        <v>4.5999999999999996</v>
      </c>
      <c r="Y52" s="1"/>
      <c r="Z52" s="1">
        <f>P52*G52</f>
        <v>33.040000000000006</v>
      </c>
      <c r="AA52" s="6">
        <v>6</v>
      </c>
      <c r="AB52" s="9">
        <v>28</v>
      </c>
      <c r="AC52" s="1">
        <f>AB52*AA52*G52</f>
        <v>33.6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31</v>
      </c>
      <c r="C53" s="1">
        <v>100</v>
      </c>
      <c r="D53" s="1">
        <v>252</v>
      </c>
      <c r="E53" s="1">
        <v>165</v>
      </c>
      <c r="F53" s="1">
        <v>141</v>
      </c>
      <c r="G53" s="6">
        <v>0.25</v>
      </c>
      <c r="H53" s="1">
        <v>180</v>
      </c>
      <c r="I53" s="1"/>
      <c r="J53" s="1">
        <v>163</v>
      </c>
      <c r="K53" s="1">
        <f t="shared" ref="K53:K57" si="13">E53-J53</f>
        <v>2</v>
      </c>
      <c r="L53" s="1"/>
      <c r="M53" s="1"/>
      <c r="N53" s="1">
        <v>120</v>
      </c>
      <c r="O53" s="1">
        <f t="shared" si="2"/>
        <v>33</v>
      </c>
      <c r="P53" s="5">
        <f t="shared" si="12"/>
        <v>234</v>
      </c>
      <c r="Q53" s="5"/>
      <c r="R53" s="1"/>
      <c r="S53" s="1">
        <f t="shared" si="3"/>
        <v>15</v>
      </c>
      <c r="T53" s="1">
        <f t="shared" si="4"/>
        <v>7.9090909090909092</v>
      </c>
      <c r="U53" s="1">
        <v>30.4</v>
      </c>
      <c r="V53" s="1">
        <v>34.6</v>
      </c>
      <c r="W53" s="1">
        <v>30</v>
      </c>
      <c r="X53" s="1">
        <v>31</v>
      </c>
      <c r="Y53" s="1"/>
      <c r="Z53" s="1">
        <f>P53*G53</f>
        <v>58.5</v>
      </c>
      <c r="AA53" s="6">
        <v>12</v>
      </c>
      <c r="AB53" s="9">
        <v>20</v>
      </c>
      <c r="AC53" s="1">
        <f>AB53*AA53*G53</f>
        <v>60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31</v>
      </c>
      <c r="C54" s="1">
        <v>83</v>
      </c>
      <c r="D54" s="1">
        <v>264</v>
      </c>
      <c r="E54" s="1">
        <v>174</v>
      </c>
      <c r="F54" s="1">
        <v>118</v>
      </c>
      <c r="G54" s="6">
        <v>0.25</v>
      </c>
      <c r="H54" s="1">
        <v>180</v>
      </c>
      <c r="I54" s="1"/>
      <c r="J54" s="1">
        <v>170</v>
      </c>
      <c r="K54" s="1">
        <f t="shared" si="13"/>
        <v>4</v>
      </c>
      <c r="L54" s="1"/>
      <c r="M54" s="1"/>
      <c r="N54" s="1">
        <v>48</v>
      </c>
      <c r="O54" s="1">
        <f t="shared" si="2"/>
        <v>34.799999999999997</v>
      </c>
      <c r="P54" s="5">
        <f t="shared" si="12"/>
        <v>356</v>
      </c>
      <c r="Q54" s="5"/>
      <c r="R54" s="1"/>
      <c r="S54" s="1">
        <f t="shared" si="3"/>
        <v>15.000000000000002</v>
      </c>
      <c r="T54" s="1">
        <f t="shared" si="4"/>
        <v>4.7701149425287364</v>
      </c>
      <c r="U54" s="1">
        <v>25.4</v>
      </c>
      <c r="V54" s="1">
        <v>33.6</v>
      </c>
      <c r="W54" s="1">
        <v>27.333333333333329</v>
      </c>
      <c r="X54" s="1">
        <v>26.4</v>
      </c>
      <c r="Y54" s="1"/>
      <c r="Z54" s="1">
        <f>P54*G54</f>
        <v>89</v>
      </c>
      <c r="AA54" s="6">
        <v>12</v>
      </c>
      <c r="AB54" s="9">
        <v>30</v>
      </c>
      <c r="AC54" s="1">
        <f>AB54*AA54*G54</f>
        <v>90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84</v>
      </c>
      <c r="B55" s="1" t="s">
        <v>36</v>
      </c>
      <c r="C55" s="1"/>
      <c r="D55" s="1">
        <v>89.1</v>
      </c>
      <c r="E55" s="1">
        <v>16.2</v>
      </c>
      <c r="F55" s="1"/>
      <c r="G55" s="6">
        <v>1</v>
      </c>
      <c r="H55" s="1">
        <v>180</v>
      </c>
      <c r="I55" s="1"/>
      <c r="J55" s="1">
        <v>37.799999999999997</v>
      </c>
      <c r="K55" s="1">
        <f t="shared" si="13"/>
        <v>-21.599999999999998</v>
      </c>
      <c r="L55" s="1"/>
      <c r="M55" s="1"/>
      <c r="N55" s="1">
        <v>148.5</v>
      </c>
      <c r="O55" s="1">
        <f t="shared" si="2"/>
        <v>3.2399999999999998</v>
      </c>
      <c r="P55" s="5"/>
      <c r="Q55" s="5"/>
      <c r="R55" s="1"/>
      <c r="S55" s="1">
        <f t="shared" si="3"/>
        <v>45.833333333333336</v>
      </c>
      <c r="T55" s="1">
        <f t="shared" si="4"/>
        <v>45.833333333333336</v>
      </c>
      <c r="U55" s="1">
        <v>16.2</v>
      </c>
      <c r="V55" s="1">
        <v>4.32</v>
      </c>
      <c r="W55" s="1">
        <v>9</v>
      </c>
      <c r="X55" s="1">
        <v>5.94</v>
      </c>
      <c r="Y55" s="1"/>
      <c r="Z55" s="1">
        <f>P55*G55</f>
        <v>0</v>
      </c>
      <c r="AA55" s="6">
        <v>2.7</v>
      </c>
      <c r="AB55" s="9">
        <f>P55/AA55</f>
        <v>0</v>
      </c>
      <c r="AC55" s="1">
        <f>AB55*AA55*G55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85</v>
      </c>
      <c r="B56" s="1" t="s">
        <v>36</v>
      </c>
      <c r="C56" s="1">
        <v>5</v>
      </c>
      <c r="D56" s="1">
        <v>400</v>
      </c>
      <c r="E56" s="1">
        <v>240.4</v>
      </c>
      <c r="F56" s="1">
        <v>159.6</v>
      </c>
      <c r="G56" s="6">
        <v>1</v>
      </c>
      <c r="H56" s="1">
        <v>180</v>
      </c>
      <c r="I56" s="1"/>
      <c r="J56" s="1">
        <v>231.2</v>
      </c>
      <c r="K56" s="1">
        <f t="shared" si="13"/>
        <v>9.2000000000000171</v>
      </c>
      <c r="L56" s="1"/>
      <c r="M56" s="1"/>
      <c r="N56" s="1">
        <v>0</v>
      </c>
      <c r="O56" s="1">
        <f t="shared" si="2"/>
        <v>48.08</v>
      </c>
      <c r="P56" s="5">
        <f>13*O56-N56-F56</f>
        <v>465.43999999999994</v>
      </c>
      <c r="Q56" s="5"/>
      <c r="R56" s="1"/>
      <c r="S56" s="1">
        <f t="shared" si="3"/>
        <v>13</v>
      </c>
      <c r="T56" s="1">
        <f t="shared" si="4"/>
        <v>3.3194675540765393</v>
      </c>
      <c r="U56" s="1">
        <v>1</v>
      </c>
      <c r="V56" s="1">
        <v>37.08</v>
      </c>
      <c r="W56" s="1">
        <v>1.666666666666667</v>
      </c>
      <c r="X56" s="1">
        <v>47.54</v>
      </c>
      <c r="Y56" s="1"/>
      <c r="Z56" s="1">
        <f>P56*G56</f>
        <v>465.43999999999994</v>
      </c>
      <c r="AA56" s="6">
        <v>5</v>
      </c>
      <c r="AB56" s="9">
        <v>93</v>
      </c>
      <c r="AC56" s="1">
        <f>AB56*AA56*G56</f>
        <v>465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86</v>
      </c>
      <c r="B57" s="1" t="s">
        <v>31</v>
      </c>
      <c r="C57" s="1">
        <v>20</v>
      </c>
      <c r="D57" s="1">
        <v>115</v>
      </c>
      <c r="E57" s="1">
        <v>87</v>
      </c>
      <c r="F57" s="1">
        <v>23</v>
      </c>
      <c r="G57" s="6">
        <v>0.14000000000000001</v>
      </c>
      <c r="H57" s="1">
        <v>180</v>
      </c>
      <c r="I57" s="1"/>
      <c r="J57" s="1">
        <v>81</v>
      </c>
      <c r="K57" s="1">
        <f t="shared" si="13"/>
        <v>6</v>
      </c>
      <c r="L57" s="1"/>
      <c r="M57" s="1"/>
      <c r="N57" s="1">
        <v>242</v>
      </c>
      <c r="O57" s="1">
        <f t="shared" si="2"/>
        <v>17.399999999999999</v>
      </c>
      <c r="P57" s="5"/>
      <c r="Q57" s="5"/>
      <c r="R57" s="1"/>
      <c r="S57" s="1">
        <f t="shared" si="3"/>
        <v>15.229885057471266</v>
      </c>
      <c r="T57" s="1">
        <f t="shared" si="4"/>
        <v>15.229885057471266</v>
      </c>
      <c r="U57" s="1">
        <v>27.4</v>
      </c>
      <c r="V57" s="1">
        <v>17</v>
      </c>
      <c r="W57" s="1">
        <v>17</v>
      </c>
      <c r="X57" s="1">
        <v>18.2</v>
      </c>
      <c r="Y57" s="1"/>
      <c r="Z57" s="1">
        <f>P57*G57</f>
        <v>0</v>
      </c>
      <c r="AA57" s="6">
        <v>22</v>
      </c>
      <c r="AB57" s="9">
        <f>P57/AA57</f>
        <v>0</v>
      </c>
      <c r="AC57" s="1">
        <f>AB57*AA57*G57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</sheetData>
  <autoFilter ref="A3:AC57" xr:uid="{94CB220A-4E14-4EAD-A12E-402DF61006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2024-01-25T10:13:18Z</dcterms:created>
  <dcterms:modified xsi:type="dcterms:W3CDTF">2024-01-30T06:46:14Z</dcterms:modified>
</cp:coreProperties>
</file>