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"/>
    </mc:Choice>
  </mc:AlternateContent>
  <xr:revisionPtr revIDLastSave="0" documentId="13_ncr:1_{572ED30D-AF0D-417C-9991-6FAEA1CAE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4" i="1"/>
  <c r="AB15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3" i="1"/>
  <c r="AB35" i="1"/>
  <c r="AB36" i="1"/>
  <c r="AA37" i="1"/>
  <c r="AB37" i="1" s="1"/>
  <c r="AB39" i="1"/>
  <c r="AA40" i="1"/>
  <c r="AB40" i="1"/>
  <c r="AB41" i="1"/>
  <c r="AA42" i="1"/>
  <c r="AB42" i="1"/>
  <c r="AA43" i="1"/>
  <c r="AB43" i="1"/>
  <c r="AB44" i="1"/>
  <c r="AB45" i="1"/>
  <c r="AA46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" i="1"/>
  <c r="Y55" i="1" l="1"/>
  <c r="Y56" i="1"/>
  <c r="Y57" i="1"/>
  <c r="Y58" i="1"/>
  <c r="Y59" i="1"/>
  <c r="Y60" i="1"/>
  <c r="Y61" i="1"/>
  <c r="Y62" i="1"/>
  <c r="Y63" i="1"/>
  <c r="Y64" i="1"/>
  <c r="Y65" i="1"/>
  <c r="Y66" i="1"/>
  <c r="I7" i="1" l="1"/>
  <c r="I8" i="1"/>
  <c r="I10" i="1"/>
  <c r="I14" i="1"/>
  <c r="I15" i="1"/>
  <c r="I18" i="1"/>
  <c r="I20" i="1"/>
  <c r="I44" i="1"/>
  <c r="I45" i="1"/>
  <c r="I47" i="1"/>
  <c r="I48" i="1"/>
  <c r="I49" i="1"/>
  <c r="I50" i="1"/>
  <c r="I51" i="1"/>
  <c r="I54" i="1"/>
  <c r="I6" i="1"/>
  <c r="O7" i="1" l="1"/>
  <c r="Y7" i="1" s="1"/>
  <c r="O8" i="1"/>
  <c r="O9" i="1"/>
  <c r="O10" i="1"/>
  <c r="O11" i="1"/>
  <c r="O12" i="1"/>
  <c r="Y12" i="1" s="1"/>
  <c r="O13" i="1"/>
  <c r="P13" i="1" s="1"/>
  <c r="O14" i="1"/>
  <c r="O15" i="1"/>
  <c r="Y15" i="1" s="1"/>
  <c r="O16" i="1"/>
  <c r="O17" i="1"/>
  <c r="O18" i="1"/>
  <c r="Y18" i="1" s="1"/>
  <c r="O20" i="1"/>
  <c r="Y20" i="1" s="1"/>
  <c r="O21" i="1"/>
  <c r="O22" i="1"/>
  <c r="O23" i="1"/>
  <c r="O24" i="1"/>
  <c r="O25" i="1"/>
  <c r="O26" i="1"/>
  <c r="O27" i="1"/>
  <c r="O28" i="1"/>
  <c r="O29" i="1"/>
  <c r="O30" i="1"/>
  <c r="O31" i="1"/>
  <c r="O32" i="1"/>
  <c r="P32" i="1" s="1"/>
  <c r="O33" i="1"/>
  <c r="O34" i="1"/>
  <c r="P34" i="1" s="1"/>
  <c r="O35" i="1"/>
  <c r="O36" i="1"/>
  <c r="O37" i="1"/>
  <c r="O38" i="1"/>
  <c r="P38" i="1" s="1"/>
  <c r="O39" i="1"/>
  <c r="O40" i="1"/>
  <c r="O41" i="1"/>
  <c r="O42" i="1"/>
  <c r="O43" i="1"/>
  <c r="O44" i="1"/>
  <c r="O45" i="1"/>
  <c r="O46" i="1"/>
  <c r="O47" i="1"/>
  <c r="O48" i="1"/>
  <c r="Y48" i="1" s="1"/>
  <c r="O49" i="1"/>
  <c r="Y49" i="1" s="1"/>
  <c r="O50" i="1"/>
  <c r="O51" i="1"/>
  <c r="O52" i="1"/>
  <c r="O53" i="1"/>
  <c r="Y53" i="1" s="1"/>
  <c r="O54" i="1"/>
  <c r="O6" i="1"/>
  <c r="E19" i="1"/>
  <c r="K19" i="1" s="1"/>
  <c r="Y9" i="1"/>
  <c r="Y11" i="1"/>
  <c r="Y17" i="1"/>
  <c r="Y21" i="1"/>
  <c r="Y22" i="1"/>
  <c r="Y24" i="1"/>
  <c r="Y25" i="1"/>
  <c r="Y26" i="1"/>
  <c r="Y27" i="1"/>
  <c r="Y28" i="1"/>
  <c r="Y29" i="1"/>
  <c r="Y30" i="1"/>
  <c r="Y31" i="1"/>
  <c r="Y33" i="1"/>
  <c r="Y35" i="1"/>
  <c r="Y36" i="1"/>
  <c r="Y37" i="1"/>
  <c r="Y39" i="1"/>
  <c r="Y40" i="1"/>
  <c r="Y41" i="1"/>
  <c r="Y42" i="1"/>
  <c r="Y43" i="1"/>
  <c r="Y44" i="1"/>
  <c r="Y46" i="1"/>
  <c r="Y47" i="1"/>
  <c r="Y50" i="1"/>
  <c r="Y52" i="1"/>
  <c r="Y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N5" i="1"/>
  <c r="M5" i="1"/>
  <c r="L5" i="1"/>
  <c r="J5" i="1"/>
  <c r="F5" i="1"/>
  <c r="Y38" i="1" l="1"/>
  <c r="AB38" i="1"/>
  <c r="Y34" i="1"/>
  <c r="AB34" i="1"/>
  <c r="Y32" i="1"/>
  <c r="AB32" i="1"/>
  <c r="Y13" i="1"/>
  <c r="Y6" i="1"/>
  <c r="Y51" i="1"/>
  <c r="Y45" i="1"/>
  <c r="P23" i="1"/>
  <c r="P16" i="1"/>
  <c r="Y14" i="1"/>
  <c r="Y10" i="1"/>
  <c r="Y8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53" i="1"/>
  <c r="T53" i="1"/>
  <c r="T51" i="1"/>
  <c r="S49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T23" i="1"/>
  <c r="S21" i="1"/>
  <c r="T21" i="1"/>
  <c r="S18" i="1"/>
  <c r="T18" i="1"/>
  <c r="S16" i="1"/>
  <c r="T16" i="1"/>
  <c r="T14" i="1"/>
  <c r="S12" i="1"/>
  <c r="T12" i="1"/>
  <c r="T10" i="1"/>
  <c r="T8" i="1"/>
  <c r="O19" i="1"/>
  <c r="Y19" i="1" s="1"/>
  <c r="E5" i="1"/>
  <c r="K5" i="1"/>
  <c r="AB13" i="1" l="1"/>
  <c r="Y23" i="1"/>
  <c r="AB23" i="1"/>
  <c r="Y16" i="1"/>
  <c r="Y5" i="1" s="1"/>
  <c r="AB16" i="1"/>
  <c r="S10" i="1"/>
  <c r="S45" i="1"/>
  <c r="S6" i="1"/>
  <c r="S8" i="1"/>
  <c r="S14" i="1"/>
  <c r="S23" i="1"/>
  <c r="S51" i="1"/>
  <c r="P5" i="1"/>
  <c r="O5" i="1"/>
  <c r="S19" i="1"/>
  <c r="T19" i="1"/>
  <c r="AB5" i="1" l="1"/>
  <c r="AA5" i="1"/>
</calcChain>
</file>

<file path=xl/sharedStrings.xml><?xml version="1.0" encoding="utf-8"?>
<sst xmlns="http://schemas.openxmlformats.org/spreadsheetml/2006/main" count="173" uniqueCount="98">
  <si>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</si>
  <si>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</si>
  <si>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</si>
  <si>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</si>
  <si>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</si>
  <si>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</si>
  <si>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</si>
  <si>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</si>
  <si>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</si>
  <si>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</si>
  <si>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</si>
  <si>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</si>
  <si>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</si>
  <si>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</si>
  <si>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</si>
  <si>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</si>
  <si>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</si>
  <si>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</si>
  <si>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</si>
  <si>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</si>
  <si>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</si>
  <si>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</si>
  <si>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</si>
  <si>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</si>
  <si>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</si>
  <si>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</si>
  <si>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</t>
  </si>
  <si>
    <t>01,02,</t>
  </si>
  <si>
    <t>25,01,</t>
  </si>
  <si>
    <t>18,01,</t>
  </si>
  <si>
    <t>11,01,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</si>
  <si>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</si>
  <si>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</si>
  <si>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</si>
  <si>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</si>
  <si>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</si>
  <si>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</si>
  <si>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</si>
  <si>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</si>
  <si>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</si>
  <si>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</si>
  <si>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</si>
  <si>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</si>
  <si>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</si>
  <si>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</si>
  <si>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устар.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</si>
  <si>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</si>
  <si>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</si>
  <si>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</si>
  <si>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</si>
  <si>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</si>
  <si>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</si>
  <si>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</si>
  <si>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</si>
  <si>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</si>
  <si>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</si>
  <si>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</si>
  <si>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</si>
  <si>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</si>
  <si>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</si>
  <si>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</si>
  <si>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</si>
  <si>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</si>
  <si>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</si>
  <si>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</si>
  <si>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</si>
  <si>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</si>
  <si>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</si>
  <si>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</si>
  <si>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</si>
  <si>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</si>
  <si>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</si>
  <si>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</si>
  <si>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</si>
  <si>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</si>
  <si>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</si>
  <si>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</si>
  <si>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</si>
  <si>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</si>
  <si>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</si>
  <si>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</si>
  <si>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</si>
  <si>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</si>
  <si>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</si>
  <si>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Наггетсы Нагетосы Сочная курочка в хруст панир со сметаной и зеленью ТМ Горячая штучка 0,25 ПОКОМ</t>
  </si>
  <si>
    <t>Наггетсы из печи 0,25кг ТМ Вязанка ТС Няняггетсы Сливушки замор.  ПОКОМ</t>
  </si>
  <si>
    <t>Нагетосы Сочная курочка в хрустящей панировке Наггетсы ГШ Фикс.вес 0,25 Лоток Горячая штучка Поком</t>
  </si>
  <si>
    <t>Наггетсы Нагетосы Сочная курочка со сладкой паприкой ТМ Горячая штучка ф/в 0,25 кг  ПОКОМ</t>
  </si>
  <si>
    <t>Пекерсы с индейкой в сливочном соусе ТМ Горячая штучка 0,25 кг зам  ПОКОМ</t>
  </si>
  <si>
    <t>Готовые бельмеши сочные с мясом ТМ Горячая штучка 0,3кг зам  ПОКОМ</t>
  </si>
  <si>
    <t>Чебупели Курочка гриль Базовый ассортимент Фикс.вес 0,3 Пакет Горячая штучка  Поком</t>
  </si>
  <si>
    <t>Готовые чебупели с мясом ТМ Горячая штучка Без свинины 0,3 кг  ПОКОМ</t>
  </si>
  <si>
    <t>Готовые чебуреки со свининой и говядиной ТМ Горячая штучка ТС Базовый ассортимент 0,36 кг  ПОКОМ</t>
  </si>
  <si>
    <t>Снеки Чебуманы с говядиной Чебуманы Фикс.вес 0,4 пакет Горячая штучка 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</si>
  <si>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</si>
  <si>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</si>
  <si>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согласовал Химич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</si>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</sst>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4" borderId="1" xfId="1" applyNumberFormat="1" applyFill="1"/>
    <xf numFmtId="164" fontId="1" fillId="9" borderId="1" xfId="1" applyNumberFormat="1" applyFill="1"/>
    <xf numFmtId="164" fontId="1" fillId="10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89;&#1074;&#1086;&#1076;&#1085;&#1099;&#1081;%20&#1052;&#1050;&#1044;%20&#1058;&#1088;&#1077;&#1081;&#1076;%20&#1055;&#1040;&#1050;&#1045;&#1058;,%20&#1055;&#1040;&#1051;&#1051;&#1045;&#1058;,%20&#1059;&#1051;&#1045;&#1049;%20%20%20&#1055;&#1043;&#1055;%2001.02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Наименование 1С ООО"НВ"</v>
          </cell>
          <cell r="D1" t="str">
            <v>Номенклатура</v>
          </cell>
          <cell r="E1" t="str">
            <v>Код</v>
          </cell>
          <cell r="F1" t="str">
            <v>Штрихкод</v>
          </cell>
          <cell r="G1" t="str">
            <v>Донецк</v>
          </cell>
          <cell r="H1" t="str">
            <v>Бердянск</v>
          </cell>
          <cell r="I1" t="str">
            <v>Артикул</v>
          </cell>
          <cell r="J1" t="str">
            <v>Адрес доставки: ПАКЕТ №01 (г.Бердянск, ул.Софиевская, 40)</v>
          </cell>
          <cell r="K1" t="str">
            <v>Адрес доставки: ПАКЕТ №02 (г.Донецк, ул.Первомайская, д.51)</v>
          </cell>
          <cell r="L1" t="str">
            <v>Адрес доставки: ПАЛЛЕТ ТЦ (г.Макеевка,пр.250-летия Донбасса,78)</v>
          </cell>
          <cell r="M1" t="str">
            <v>Адрес доставки: ПАКЕТ №03 (г.Мариуполь, пр.Металлургов, 181)</v>
          </cell>
          <cell r="N1" t="str">
            <v>Адрес доставки: ПАКЕТ №04 (г.Мариуполь,ул.Киевская,37А)</v>
          </cell>
          <cell r="O1" t="str">
            <v>Адрес доставки: ПАКЕТ №06 (г.Мариуполь,пр-т.Металлургов,69)</v>
          </cell>
          <cell r="P1" t="str">
            <v>Адрес доставки: УЛЕЙ (г.Бердянск, ул. Консульская, 75з)</v>
          </cell>
          <cell r="Q1" t="str">
            <v>Итого заказано</v>
          </cell>
        </row>
        <row r="2">
          <cell r="J2" t="str">
            <v>ПАКЕТ №01 (г.Бердянск, ул.Софиевская, 40)</v>
          </cell>
          <cell r="K2" t="str">
            <v>ПАКЕТ №02 (г.Донецк, ул.Первомайская, д.51)</v>
          </cell>
          <cell r="L2" t="str">
            <v>ПАЛЛЕТ ТЦ (г.Макеевка,пр.250-летия Донбасса,78)</v>
          </cell>
          <cell r="M2" t="str">
            <v>ПАКЕТ №03 (г.Мариуполь, пр.Металлургов, 181)</v>
          </cell>
          <cell r="N2" t="str">
            <v>ПАКЕТ №04 (г.Мариуполь,ул.Киевская,37А)</v>
          </cell>
          <cell r="O2" t="str">
            <v>ПАКЕТ №06 (г.Мариуполь,пр-т.Металлургов,69)</v>
          </cell>
          <cell r="P2" t="str">
            <v>УЛЕЙ (г.Бердянск, ул. Консульская, 75з)</v>
          </cell>
        </row>
        <row r="3">
          <cell r="J3" t="str">
            <v>Заказ товаров 1М-0002624 от 01.02.2024 9:20:53</v>
          </cell>
          <cell r="K3" t="str">
            <v>Заказ товаров 1М-0002625 от 01.02.2024 9:20:59</v>
          </cell>
          <cell r="L3" t="str">
            <v>Заказ товаров 1М-0002633 от 01.02.2024 9:28:41</v>
          </cell>
          <cell r="M3" t="str">
            <v>Заказ товаров 1М-0002626 от 01.02.2024 9:21:05</v>
          </cell>
          <cell r="N3" t="str">
            <v>Заказ товаров 1М-0002627 от 01.02.2024 9:21:10</v>
          </cell>
          <cell r="O3" t="str">
            <v>Заказ товаров 1М-0002628 от 01.02.2024 9:21:17</v>
          </cell>
          <cell r="P3" t="str">
            <v>Заказ товаров 1М-0002629 от 01.02.2024 9:21:23</v>
          </cell>
        </row>
        <row r="4">
          <cell r="C4" t="str">
            <v>Наггетсы Нагетосы Сочная курочка в хруст панир со сметаной и зеленью ТМ Горячая штучка 0,25 ПОКОМ</v>
          </cell>
          <cell r="D4" t="str">
            <v>Наггетсы Горячая штучка 250г Нагетосы Сочная курочка в хрустящей панир со сметаной и зеленью</v>
          </cell>
          <cell r="E4" t="str">
            <v>1-00025540</v>
          </cell>
          <cell r="F4">
            <v>4607111036605</v>
          </cell>
          <cell r="G4" t="str">
            <v>не в матрице</v>
          </cell>
          <cell r="J4">
            <v>12</v>
          </cell>
          <cell r="K4">
            <v>36</v>
          </cell>
          <cell r="L4">
            <v>36</v>
          </cell>
          <cell r="M4">
            <v>6</v>
          </cell>
          <cell r="N4">
            <v>6</v>
          </cell>
          <cell r="O4">
            <v>6</v>
          </cell>
          <cell r="P4">
            <v>12</v>
          </cell>
          <cell r="Q4">
            <v>114</v>
          </cell>
        </row>
        <row r="5">
          <cell r="C5" t="str">
            <v>Наггетсы из печи 0,25кг ТМ Вязанка ТС Няняггетсы Сливушки замор.  ПОКОМ</v>
          </cell>
          <cell r="D5" t="str">
            <v>Снеки мясные Вязанка 250г Наггетсы из печи</v>
          </cell>
          <cell r="E5" t="str">
            <v>1-00002645</v>
          </cell>
          <cell r="F5">
            <v>4607111035691</v>
          </cell>
          <cell r="G5" t="str">
            <v>не в матрице</v>
          </cell>
          <cell r="J5">
            <v>12</v>
          </cell>
          <cell r="K5">
            <v>12</v>
          </cell>
          <cell r="L5">
            <v>36</v>
          </cell>
          <cell r="M5">
            <v>0</v>
          </cell>
          <cell r="N5">
            <v>12</v>
          </cell>
          <cell r="O5">
            <v>12</v>
          </cell>
          <cell r="P5">
            <v>12</v>
          </cell>
          <cell r="Q5">
            <v>96</v>
          </cell>
        </row>
        <row r="6">
          <cell r="C6" t="str">
            <v>Наггетсы Нагетосы Сочная курочка ТМ Горячая штучка 0,25 кг зам  ПОКОМ</v>
          </cell>
          <cell r="D6" t="str">
            <v>Снеки мясные Вязанка 250г Наггетсы Нагетосы Сочная курочка</v>
          </cell>
          <cell r="E6" t="str">
            <v>1-00002646</v>
          </cell>
          <cell r="F6">
            <v>4607111036537</v>
          </cell>
          <cell r="J6">
            <v>12</v>
          </cell>
          <cell r="K6">
            <v>0</v>
          </cell>
          <cell r="L6">
            <v>36</v>
          </cell>
          <cell r="M6">
            <v>6</v>
          </cell>
          <cell r="N6">
            <v>6</v>
          </cell>
          <cell r="O6">
            <v>6</v>
          </cell>
          <cell r="P6">
            <v>6</v>
          </cell>
          <cell r="Q6">
            <v>72</v>
          </cell>
        </row>
        <row r="7">
          <cell r="C7" t="str">
            <v>Нагетосы Сочная курочка в хрустящей панировке Наггетсы ГШ Фикс.вес 0,25 Лоток Горячая штучка Поком</v>
          </cell>
          <cell r="D7" t="str">
            <v>Снеки мясные Вязанка 250г Наггетсы Нагетосы Сочная курочка в хрустящей панировке</v>
          </cell>
          <cell r="E7" t="str">
            <v>1-00002647</v>
          </cell>
          <cell r="F7">
            <v>4607111036520</v>
          </cell>
          <cell r="G7" t="str">
            <v>не в матрице</v>
          </cell>
          <cell r="H7" t="str">
            <v>не в матрице</v>
          </cell>
          <cell r="J7">
            <v>6</v>
          </cell>
          <cell r="K7">
            <v>0</v>
          </cell>
          <cell r="L7">
            <v>36</v>
          </cell>
          <cell r="M7">
            <v>6</v>
          </cell>
          <cell r="N7">
            <v>6</v>
          </cell>
          <cell r="O7">
            <v>6</v>
          </cell>
          <cell r="P7">
            <v>6</v>
          </cell>
          <cell r="Q7">
            <v>66</v>
          </cell>
        </row>
        <row r="8">
          <cell r="C8" t="str">
            <v>Наггетсы с индейкой 0,25кг ТМ Вязанка ТС Няняггетсы Сливушки НД2 замор.  ПОКОМ</v>
          </cell>
          <cell r="D8" t="str">
            <v>Снеки мясные Вязанка 250г Наггетсы с индейкой</v>
          </cell>
          <cell r="E8" t="str">
            <v>1-00002648</v>
          </cell>
          <cell r="F8">
            <v>4607111035721</v>
          </cell>
          <cell r="J8">
            <v>12</v>
          </cell>
          <cell r="K8">
            <v>0</v>
          </cell>
          <cell r="L8">
            <v>36</v>
          </cell>
          <cell r="M8">
            <v>0</v>
          </cell>
          <cell r="N8">
            <v>12</v>
          </cell>
          <cell r="O8">
            <v>12</v>
          </cell>
          <cell r="P8">
            <v>12</v>
          </cell>
          <cell r="Q8">
            <v>84</v>
          </cell>
        </row>
        <row r="9">
          <cell r="C9" t="str">
            <v>Чебуречище горячая штучка 0,14кг Поком</v>
          </cell>
          <cell r="D9" t="str">
            <v>Снеки мясные Горячая штучка 140г Чебуречище</v>
          </cell>
          <cell r="E9" t="str">
            <v>1-00056544</v>
          </cell>
          <cell r="F9">
            <v>4607111035370</v>
          </cell>
          <cell r="H9" t="str">
            <v>не в матрице</v>
          </cell>
          <cell r="J9">
            <v>22</v>
          </cell>
          <cell r="K9">
            <v>0</v>
          </cell>
          <cell r="L9">
            <v>44</v>
          </cell>
          <cell r="M9">
            <v>0</v>
          </cell>
          <cell r="N9">
            <v>22</v>
          </cell>
          <cell r="O9">
            <v>22</v>
          </cell>
          <cell r="P9">
            <v>22</v>
          </cell>
          <cell r="Q9">
            <v>132</v>
          </cell>
        </row>
        <row r="10">
          <cell r="C10" t="str">
            <v>Чебупай сочное яблоко ТМ Горячая штучка ТС Чебупай 0,2 кг УВС.  зам  ПОКОМ</v>
          </cell>
          <cell r="D10" t="str">
            <v>Снеки мясные Горячая штучка 200г Чебупай сочное яблоко</v>
          </cell>
          <cell r="E10" t="str">
            <v>1-00056540</v>
          </cell>
          <cell r="F10">
            <v>4607111037053</v>
          </cell>
          <cell r="J10">
            <v>0</v>
          </cell>
          <cell r="K10">
            <v>6</v>
          </cell>
          <cell r="L10">
            <v>12</v>
          </cell>
          <cell r="M10">
            <v>0</v>
          </cell>
          <cell r="N10">
            <v>0</v>
          </cell>
          <cell r="O10">
            <v>0</v>
          </cell>
          <cell r="P10">
            <v>6</v>
          </cell>
          <cell r="Q10">
            <v>24</v>
          </cell>
        </row>
        <row r="11">
          <cell r="C11" t="str">
            <v>Чебупай спелая вишня ТМ Горячая штучка ТС Чебупай 0,2 кг УВС. зам  ПОКОМ</v>
          </cell>
          <cell r="D11" t="str">
            <v>Снеки мясные Горячая штучка 200г Чебупай Спелая вишня</v>
          </cell>
          <cell r="E11" t="str">
            <v>1-00056541</v>
          </cell>
          <cell r="F11">
            <v>4607111037060</v>
          </cell>
          <cell r="J11">
            <v>0</v>
          </cell>
          <cell r="K11">
            <v>6</v>
          </cell>
          <cell r="L11">
            <v>12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24</v>
          </cell>
        </row>
        <row r="12">
          <cell r="C12" t="str">
            <v>Чебупицца Пепперони ТМ Горячая штучка ТС Чебупицца 0.25кг зам  ПОКОМ</v>
          </cell>
          <cell r="D12" t="str">
            <v>Снеки мясные Горячая штучка 250г  Чебупицца Папперони</v>
          </cell>
          <cell r="E12" t="str">
            <v>1-00002661</v>
          </cell>
          <cell r="F12">
            <v>4607111033994</v>
          </cell>
          <cell r="J12">
            <v>12</v>
          </cell>
          <cell r="K12">
            <v>0</v>
          </cell>
          <cell r="L12">
            <v>36</v>
          </cell>
          <cell r="M12">
            <v>0</v>
          </cell>
          <cell r="N12">
            <v>12</v>
          </cell>
          <cell r="O12">
            <v>0</v>
          </cell>
          <cell r="P12">
            <v>12</v>
          </cell>
          <cell r="Q12">
            <v>72</v>
          </cell>
        </row>
        <row r="13">
          <cell r="C13" t="str">
            <v>Круггетсы с сырным соусом ТМ Горячая штучка 0,25 кг зам  ПОКОМ</v>
          </cell>
          <cell r="D13" t="str">
            <v>Снеки мясные Горячая штучка 250г Круггетсы с сырным соусом</v>
          </cell>
          <cell r="E13" t="str">
            <v>1-00002643</v>
          </cell>
          <cell r="F13">
            <v>4607111034380</v>
          </cell>
          <cell r="J13">
            <v>12</v>
          </cell>
          <cell r="K13">
            <v>0</v>
          </cell>
          <cell r="L13">
            <v>36</v>
          </cell>
          <cell r="M13">
            <v>12</v>
          </cell>
          <cell r="N13">
            <v>12</v>
          </cell>
          <cell r="O13">
            <v>12</v>
          </cell>
          <cell r="P13">
            <v>12</v>
          </cell>
          <cell r="Q13">
            <v>96</v>
          </cell>
        </row>
        <row r="14">
          <cell r="C14" t="str">
            <v>Круггетсы сочные ТМ Горячая штучка ТС Круггетсы 0,25 кг зам  ПОКОМ</v>
          </cell>
          <cell r="D14" t="str">
            <v>Снеки мясные Горячая штучка 250г Круггетсы сочные</v>
          </cell>
          <cell r="E14" t="str">
            <v>1-00002644</v>
          </cell>
          <cell r="F14">
            <v>4607111034397</v>
          </cell>
          <cell r="J14">
            <v>0</v>
          </cell>
          <cell r="K14">
            <v>0</v>
          </cell>
          <cell r="L14">
            <v>24</v>
          </cell>
          <cell r="M14">
            <v>12</v>
          </cell>
          <cell r="N14">
            <v>0</v>
          </cell>
          <cell r="O14">
            <v>12</v>
          </cell>
          <cell r="P14">
            <v>1</v>
          </cell>
          <cell r="Q14">
            <v>49</v>
          </cell>
        </row>
        <row r="15">
          <cell r="C15" t="str">
            <v>Наггетсы Нагетосы Сочная курочка со сладкой паприкой ТМ Горячая штучка ф/в 0,25 кг  ПОКОМ</v>
          </cell>
          <cell r="D15" t="str">
            <v>Снеки Мясные Горячая штучка 250г Нагетосы Сочная курочка со сладкой паприкой</v>
          </cell>
          <cell r="E15" t="str">
            <v>1-00056539</v>
          </cell>
          <cell r="F15">
            <v>4607111036599</v>
          </cell>
          <cell r="G15" t="str">
            <v>не в матрице</v>
          </cell>
          <cell r="J15">
            <v>6</v>
          </cell>
          <cell r="K15">
            <v>0</v>
          </cell>
          <cell r="L15">
            <v>18</v>
          </cell>
          <cell r="M15">
            <v>0</v>
          </cell>
          <cell r="N15">
            <v>6</v>
          </cell>
          <cell r="O15">
            <v>6</v>
          </cell>
          <cell r="P15">
            <v>2</v>
          </cell>
          <cell r="Q15">
            <v>38</v>
          </cell>
        </row>
        <row r="16">
          <cell r="C16" t="str">
            <v>Пекерсы с индейкой в сливочном соусе ТМ Горячая штучка 0,25 кг зам  ПОКОМ</v>
          </cell>
          <cell r="D16" t="str">
            <v>Снеки мясные Горячая штучка 250г Пекерсы с индейкой в сливочном соусе</v>
          </cell>
          <cell r="E16" t="str">
            <v>1-00007653</v>
          </cell>
          <cell r="F16">
            <v>4607111035806</v>
          </cell>
          <cell r="G16" t="str">
            <v>не в матрице</v>
          </cell>
          <cell r="J16">
            <v>12</v>
          </cell>
          <cell r="K16">
            <v>0</v>
          </cell>
          <cell r="L16">
            <v>24</v>
          </cell>
          <cell r="M16">
            <v>0</v>
          </cell>
          <cell r="N16">
            <v>12</v>
          </cell>
          <cell r="O16">
            <v>12</v>
          </cell>
          <cell r="P16">
            <v>12</v>
          </cell>
          <cell r="Q16">
            <v>72</v>
          </cell>
        </row>
        <row r="17">
          <cell r="C17" t="str">
            <v>Хотстеры ТМ Горячая штучка ТС Хотстеры 0,25 кг зам  ПОКОМ</v>
          </cell>
          <cell r="D17" t="str">
            <v>Снеки мясные Горячая штучка 250г Хотстеры</v>
          </cell>
          <cell r="E17" t="str">
            <v>1-00002658</v>
          </cell>
          <cell r="F17">
            <v>4607111034199</v>
          </cell>
          <cell r="J17">
            <v>0</v>
          </cell>
          <cell r="K17">
            <v>12</v>
          </cell>
          <cell r="M17">
            <v>0</v>
          </cell>
          <cell r="N17">
            <v>12</v>
          </cell>
          <cell r="O17">
            <v>12</v>
          </cell>
          <cell r="P17">
            <v>12</v>
          </cell>
          <cell r="Q17">
            <v>48</v>
          </cell>
        </row>
        <row r="18">
          <cell r="C18" t="str">
            <v>Чебупицца курочка по-итальянски Горячая штучка 0,25 кг зам  ПОКОМ</v>
          </cell>
          <cell r="D18" t="str">
            <v>Снеки мясные Горячая штучка 250г Чебупицца курочка по-итальянски</v>
          </cell>
          <cell r="E18" t="str">
            <v>1-00002660</v>
          </cell>
          <cell r="F18">
            <v>4607111034014</v>
          </cell>
          <cell r="J18">
            <v>12</v>
          </cell>
          <cell r="K18">
            <v>12</v>
          </cell>
          <cell r="L18">
            <v>36</v>
          </cell>
          <cell r="M18">
            <v>0</v>
          </cell>
          <cell r="N18">
            <v>12</v>
          </cell>
          <cell r="O18">
            <v>12</v>
          </cell>
          <cell r="P18">
            <v>12</v>
          </cell>
          <cell r="Q18">
            <v>96</v>
          </cell>
        </row>
        <row r="19">
          <cell r="C19" t="str">
            <v>Готовые бельмеши сочные с мясом ТМ Горячая штучка 0,3кг зам  ПОКОМ</v>
          </cell>
          <cell r="D19" t="str">
            <v>Снеки мясные Горячая штучка 300г Готовые бельмеши сочные с мясом</v>
          </cell>
          <cell r="E19" t="str">
            <v>1-00002636</v>
          </cell>
          <cell r="F19">
            <v>4607111033659</v>
          </cell>
          <cell r="G19" t="str">
            <v>не в матрице</v>
          </cell>
          <cell r="H19" t="str">
            <v>не в матрице</v>
          </cell>
          <cell r="J19">
            <v>12</v>
          </cell>
          <cell r="K19">
            <v>0</v>
          </cell>
          <cell r="L19">
            <v>12</v>
          </cell>
          <cell r="M19">
            <v>0</v>
          </cell>
          <cell r="N19">
            <v>12</v>
          </cell>
          <cell r="O19">
            <v>0</v>
          </cell>
          <cell r="P19">
            <v>12</v>
          </cell>
          <cell r="Q19">
            <v>48</v>
          </cell>
        </row>
        <row r="20">
          <cell r="C20" t="str">
            <v>Готовые чебупели острые с мясом Горячая штучка 0,3 кг зам  ПОКОМ</v>
          </cell>
          <cell r="D20" t="str">
            <v>Снеки мясные Горячая штучка 300г Готовые чебупели острые с мясом</v>
          </cell>
          <cell r="E20" t="str">
            <v>1-00002638</v>
          </cell>
          <cell r="F20">
            <v>4607111033628</v>
          </cell>
          <cell r="J20">
            <v>0</v>
          </cell>
          <cell r="K20">
            <v>0</v>
          </cell>
          <cell r="L20">
            <v>24</v>
          </cell>
          <cell r="M20">
            <v>0</v>
          </cell>
          <cell r="N20">
            <v>0</v>
          </cell>
          <cell r="O20">
            <v>0</v>
          </cell>
          <cell r="P20">
            <v>12</v>
          </cell>
          <cell r="Q20">
            <v>36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Снеки мясные Горячая штучка 300г Готовые чебупели с ветчиной и сыром</v>
          </cell>
          <cell r="E21" t="str">
            <v>1-00002639</v>
          </cell>
          <cell r="F21">
            <v>4607111033451</v>
          </cell>
          <cell r="J21">
            <v>0</v>
          </cell>
          <cell r="K21">
            <v>12</v>
          </cell>
          <cell r="L21">
            <v>24</v>
          </cell>
          <cell r="M21">
            <v>0</v>
          </cell>
          <cell r="N21">
            <v>12</v>
          </cell>
          <cell r="O21">
            <v>12</v>
          </cell>
          <cell r="P21">
            <v>12</v>
          </cell>
          <cell r="Q21">
            <v>72</v>
          </cell>
        </row>
        <row r="22">
          <cell r="C22" t="str">
            <v>Готовые чебупели сочные с мясом ТМ Горячая штучка  0,3кг зам  ПОКОМ</v>
          </cell>
          <cell r="D22" t="str">
            <v>Снеки мясные Горячая штучка 300г Готовые чебупели сочные с мясом</v>
          </cell>
          <cell r="E22" t="str">
            <v>1-00002640</v>
          </cell>
          <cell r="F22">
            <v>4607111033444</v>
          </cell>
          <cell r="J22">
            <v>12</v>
          </cell>
          <cell r="K22">
            <v>0</v>
          </cell>
          <cell r="L22">
            <v>24</v>
          </cell>
          <cell r="M22">
            <v>0</v>
          </cell>
          <cell r="N22">
            <v>12</v>
          </cell>
          <cell r="O22">
            <v>0</v>
          </cell>
          <cell r="P22">
            <v>12</v>
          </cell>
          <cell r="Q22">
            <v>60</v>
          </cell>
        </row>
        <row r="23">
          <cell r="C23" t="str">
            <v>Хрустящие крылышки острые к пиву ТМ Горячая штучка 0,3кг зам  ПОКОМ</v>
          </cell>
          <cell r="D23" t="str">
            <v>Снеки мясные Горячая штучка 300г Крылышки Острые к пиву</v>
          </cell>
          <cell r="E23" t="str">
            <v>1-00056542</v>
          </cell>
          <cell r="F23">
            <v>4607111034137</v>
          </cell>
          <cell r="H23" t="str">
            <v>не в матрице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12</v>
          </cell>
          <cell r="Q23">
            <v>12</v>
          </cell>
        </row>
        <row r="24">
          <cell r="C24" t="str">
            <v>Хрустящие крылышки ТМ Горячая штучка 0,3 кг зам  ПОКОМ</v>
          </cell>
          <cell r="D24" t="str">
            <v>Снеки мясные Горячая штучка 300г Хрустящие крылышки</v>
          </cell>
          <cell r="E24" t="str">
            <v>1-00002659</v>
          </cell>
          <cell r="F24">
            <v>4607111034120</v>
          </cell>
          <cell r="H24" t="str">
            <v>не в матрице</v>
          </cell>
          <cell r="J24">
            <v>12</v>
          </cell>
          <cell r="K24">
            <v>0</v>
          </cell>
          <cell r="L24">
            <v>24</v>
          </cell>
          <cell r="M24">
            <v>0</v>
          </cell>
          <cell r="N24">
            <v>12</v>
          </cell>
          <cell r="O24">
            <v>0</v>
          </cell>
          <cell r="P24">
            <v>12</v>
          </cell>
          <cell r="Q24">
            <v>60</v>
          </cell>
        </row>
        <row r="25">
          <cell r="C25" t="str">
            <v>Чебупели Курочка гриль Базовый ассортимент Фикс.вес 0,3 Пакет Горячая штучка  Поком</v>
          </cell>
          <cell r="D25" t="str">
            <v>Снеки мясные Горячая штучка 300г Чебупели Курочка гриль</v>
          </cell>
          <cell r="E25" t="str">
            <v>1-00056543</v>
          </cell>
          <cell r="F25">
            <v>4607111036407</v>
          </cell>
          <cell r="G25" t="str">
            <v>не в матрице</v>
          </cell>
          <cell r="H25" t="str">
            <v>не в матрице</v>
          </cell>
          <cell r="J25">
            <v>0</v>
          </cell>
          <cell r="K25">
            <v>0</v>
          </cell>
          <cell r="L25">
            <v>28</v>
          </cell>
          <cell r="M25">
            <v>0</v>
          </cell>
          <cell r="N25">
            <v>0</v>
          </cell>
          <cell r="O25">
            <v>0</v>
          </cell>
          <cell r="P25">
            <v>14</v>
          </cell>
          <cell r="Q25">
            <v>42</v>
          </cell>
        </row>
        <row r="26">
          <cell r="C26" t="str">
            <v>Готовые чебупели с мясом ТМ Горячая штучка Без свинины 0,3 кг  ПОКОМ</v>
          </cell>
          <cell r="D26" t="str">
            <v>Снеки мясные Горячая штучка 300г Чебупели с мясом</v>
          </cell>
          <cell r="E26" t="str">
            <v>1-00007655</v>
          </cell>
          <cell r="F26">
            <v>4607111035141</v>
          </cell>
          <cell r="G26" t="str">
            <v>не в матрице</v>
          </cell>
          <cell r="H26" t="str">
            <v>не в матрице</v>
          </cell>
          <cell r="J26">
            <v>0</v>
          </cell>
          <cell r="K26">
            <v>0</v>
          </cell>
          <cell r="L26">
            <v>24</v>
          </cell>
          <cell r="M26">
            <v>0</v>
          </cell>
          <cell r="N26">
            <v>12</v>
          </cell>
          <cell r="O26">
            <v>0</v>
          </cell>
          <cell r="P26">
            <v>12</v>
          </cell>
          <cell r="Q26">
            <v>48</v>
          </cell>
        </row>
        <row r="27">
          <cell r="C27" t="str">
            <v>Готовые чебуреки со свининой и говядиной ТМ Горячая штучка ТС Базовый ассортимент 0,36 кг  ПОКОМ</v>
          </cell>
          <cell r="D27" t="str">
            <v>Снеки мясные Горячая штучка 360г  Готовые чебуреки свинина говядина</v>
          </cell>
          <cell r="E27" t="str">
            <v>1-00002642</v>
          </cell>
          <cell r="F27">
            <v>4607025784319</v>
          </cell>
          <cell r="G27" t="str">
            <v>не в матрице</v>
          </cell>
          <cell r="J27">
            <v>10</v>
          </cell>
          <cell r="K27">
            <v>0</v>
          </cell>
          <cell r="L27">
            <v>20</v>
          </cell>
          <cell r="M27">
            <v>0</v>
          </cell>
          <cell r="N27">
            <v>0</v>
          </cell>
          <cell r="O27">
            <v>0</v>
          </cell>
          <cell r="P27">
            <v>10</v>
          </cell>
          <cell r="Q27">
            <v>40</v>
          </cell>
        </row>
        <row r="28">
          <cell r="C28" t="str">
            <v>Снеки Чебуманы с говядиной Чебуманы Фикс.вес 0,4 пакет Горячая штучка  Поком</v>
          </cell>
          <cell r="D28" t="str">
            <v>Снеки мясные Горячая штучка 400г Чебуманы с говядиной</v>
          </cell>
          <cell r="E28" t="str">
            <v>1-00056547</v>
          </cell>
          <cell r="F28">
            <v>4607111036124</v>
          </cell>
          <cell r="G28" t="str">
            <v>не в матрице</v>
          </cell>
          <cell r="H28" t="str">
            <v>не в матрице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12</v>
          </cell>
          <cell r="Q28">
            <v>12</v>
          </cell>
        </row>
        <row r="29">
          <cell r="C29" t="str">
            <v>Готовые чебуреки с мясом ТМ Горячая штучка 0,09 кг флоу-пак ПОКОМ</v>
          </cell>
          <cell r="D29" t="str">
            <v>Снеки мясные Горячая штучка 90г Готовые чебуреки с мясом</v>
          </cell>
          <cell r="E29" t="str">
            <v>1-00002641</v>
          </cell>
          <cell r="F29">
            <v>4607025784012</v>
          </cell>
          <cell r="H29" t="str">
            <v>не в матрице</v>
          </cell>
          <cell r="J29">
            <v>0</v>
          </cell>
          <cell r="K29">
            <v>0</v>
          </cell>
          <cell r="L29">
            <v>24</v>
          </cell>
          <cell r="M29">
            <v>0</v>
          </cell>
          <cell r="N29">
            <v>0</v>
          </cell>
          <cell r="O29">
            <v>0</v>
          </cell>
          <cell r="P29">
            <v>24</v>
          </cell>
          <cell r="Q29">
            <v>48</v>
          </cell>
        </row>
        <row r="30">
          <cell r="C30" t="str">
            <v>Круггетсы с сырным соусом ТМ Горячая штучка 3 кг зам вес ПОКОМ</v>
          </cell>
          <cell r="D30" t="str">
            <v>Снеки мясные Горячая штучка Круггетсы с сырным соусом вес</v>
          </cell>
          <cell r="E30" t="str">
            <v>1-00056545</v>
          </cell>
          <cell r="F30">
            <v>2320441</v>
          </cell>
          <cell r="G30" t="str">
            <v>не в матрице</v>
          </cell>
          <cell r="J30">
            <v>0</v>
          </cell>
          <cell r="K30">
            <v>0</v>
          </cell>
          <cell r="M30">
            <v>0</v>
          </cell>
          <cell r="N30">
            <v>3</v>
          </cell>
          <cell r="O30">
            <v>0</v>
          </cell>
          <cell r="P30">
            <v>6</v>
          </cell>
          <cell r="Q30">
            <v>9</v>
          </cell>
        </row>
        <row r="31">
          <cell r="C31" t="str">
            <v>Круггетсы сочные ТМ Горячая штучка ТС Круггетсы 3 кг. Изделия кулинарные рубленые в тесте куриные</v>
          </cell>
          <cell r="D31" t="str">
            <v>Снеки мясные Горячая штучка Круггетсы сочные вес</v>
          </cell>
          <cell r="E31" t="str">
            <v>1-00056546</v>
          </cell>
          <cell r="F31">
            <v>2305035</v>
          </cell>
          <cell r="G31" t="str">
            <v>не в матрице</v>
          </cell>
          <cell r="J31">
            <v>0</v>
          </cell>
          <cell r="K31">
            <v>0</v>
          </cell>
          <cell r="M31">
            <v>0</v>
          </cell>
          <cell r="N31">
            <v>3</v>
          </cell>
          <cell r="O31">
            <v>0</v>
          </cell>
          <cell r="P31">
            <v>6</v>
          </cell>
          <cell r="Q31">
            <v>9</v>
          </cell>
        </row>
        <row r="32">
          <cell r="J32">
            <v>176</v>
          </cell>
          <cell r="K32">
            <v>60</v>
          </cell>
          <cell r="L32">
            <v>626</v>
          </cell>
          <cell r="M32">
            <v>42</v>
          </cell>
          <cell r="N32">
            <v>196</v>
          </cell>
          <cell r="O32">
            <v>142</v>
          </cell>
          <cell r="P32">
            <v>301</v>
          </cell>
          <cell r="Q32">
            <v>1579</v>
          </cell>
        </row>
        <row r="33">
          <cell r="L33" t="str">
            <v>Донецк ???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6" activePane="bottomLeft" state="frozen"/>
      <selection pane="bottomLeft" activeCell="AD8" sqref="AD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8.28515625" customWidth="1"/>
    <col min="10" max="11" width="7" customWidth="1"/>
    <col min="12" max="13" width="1.140625" customWidth="1"/>
    <col min="14" max="17" width="7" customWidth="1"/>
    <col min="18" max="18" width="21.5703125" customWidth="1"/>
    <col min="19" max="20" width="5.7109375" customWidth="1"/>
    <col min="21" max="23" width="8" customWidth="1"/>
    <col min="24" max="24" width="30.7109375" customWidth="1"/>
    <col min="25" max="25" width="8" customWidth="1"/>
    <col min="26" max="26" width="8" style="8" customWidth="1"/>
    <col min="27" max="27" width="8" style="13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1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10" t="s">
        <v>97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3755.5</v>
      </c>
      <c r="F5" s="4">
        <f>SUM(F6:F496)</f>
        <v>1819.8999999999999</v>
      </c>
      <c r="G5" s="6"/>
      <c r="H5" s="1"/>
      <c r="I5" s="1"/>
      <c r="J5" s="4">
        <f t="shared" ref="J5:Q5" si="0">SUM(J6:J496)</f>
        <v>4100.8999999999996</v>
      </c>
      <c r="K5" s="4">
        <f t="shared" si="0"/>
        <v>-345.4</v>
      </c>
      <c r="L5" s="4">
        <f t="shared" si="0"/>
        <v>0</v>
      </c>
      <c r="M5" s="4">
        <f t="shared" si="0"/>
        <v>0</v>
      </c>
      <c r="N5" s="4">
        <f t="shared" si="0"/>
        <v>8529.7999999999993</v>
      </c>
      <c r="O5" s="4">
        <f t="shared" si="0"/>
        <v>751.1</v>
      </c>
      <c r="P5" s="4">
        <f t="shared" si="0"/>
        <v>7715.92</v>
      </c>
      <c r="Q5" s="4">
        <f t="shared" si="0"/>
        <v>0</v>
      </c>
      <c r="R5" s="1"/>
      <c r="S5" s="1"/>
      <c r="T5" s="1"/>
      <c r="U5" s="4">
        <f>SUM(U6:U496)</f>
        <v>1020.8399999999999</v>
      </c>
      <c r="V5" s="4">
        <f>SUM(V6:V496)</f>
        <v>712.44000000000017</v>
      </c>
      <c r="W5" s="4">
        <f>SUM(W6:W496)</f>
        <v>833.80000000000018</v>
      </c>
      <c r="X5" s="1"/>
      <c r="Y5" s="4">
        <f>SUM(Y6:Y496)</f>
        <v>3554.3700000000003</v>
      </c>
      <c r="Z5" s="6"/>
      <c r="AA5" s="12">
        <f>SUM(AA6:AA496)</f>
        <v>884</v>
      </c>
      <c r="AB5" s="4">
        <f>SUM(AB6:AB496)</f>
        <v>3565.8799999999997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44</v>
      </c>
      <c r="D6" s="1">
        <v>144</v>
      </c>
      <c r="E6" s="1">
        <v>132</v>
      </c>
      <c r="F6" s="1">
        <v>14</v>
      </c>
      <c r="G6" s="6">
        <v>0.3</v>
      </c>
      <c r="H6" s="1">
        <v>180</v>
      </c>
      <c r="I6" s="19">
        <f>VLOOKUP(A6,[1]TDSheet!$C:$Q,15,0)</f>
        <v>36</v>
      </c>
      <c r="J6" s="1">
        <v>138</v>
      </c>
      <c r="K6" s="1">
        <f t="shared" ref="K6:K36" si="1">E6-J6</f>
        <v>-6</v>
      </c>
      <c r="L6" s="1"/>
      <c r="M6" s="1"/>
      <c r="N6" s="1">
        <v>180</v>
      </c>
      <c r="O6" s="1">
        <f>E6/5</f>
        <v>26.4</v>
      </c>
      <c r="P6" s="20">
        <v>250</v>
      </c>
      <c r="Q6" s="5"/>
      <c r="R6" s="1"/>
      <c r="S6" s="1">
        <f>(F6+N6+P6)/O6</f>
        <v>16.81818181818182</v>
      </c>
      <c r="T6" s="1">
        <f>(F6+N6)/O6</f>
        <v>7.3484848484848486</v>
      </c>
      <c r="U6" s="1">
        <v>22.6</v>
      </c>
      <c r="V6" s="1">
        <v>19.399999999999999</v>
      </c>
      <c r="W6" s="1">
        <v>14.6</v>
      </c>
      <c r="X6" s="1"/>
      <c r="Y6" s="1">
        <f t="shared" ref="Y6:Y37" si="2">P6*G6</f>
        <v>75</v>
      </c>
      <c r="Z6" s="6">
        <v>12</v>
      </c>
      <c r="AA6" s="10">
        <v>21</v>
      </c>
      <c r="AB6" s="1">
        <f>AA6*Z6*G6</f>
        <v>75.599999999999994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-1</v>
      </c>
      <c r="D7" s="1">
        <v>181</v>
      </c>
      <c r="E7" s="1">
        <v>161</v>
      </c>
      <c r="F7" s="1">
        <v>19</v>
      </c>
      <c r="G7" s="6">
        <v>0.3</v>
      </c>
      <c r="H7" s="1">
        <v>180</v>
      </c>
      <c r="I7" s="19">
        <f>VLOOKUP(A7,[1]TDSheet!$C:$Q,15,0)</f>
        <v>72</v>
      </c>
      <c r="J7" s="1">
        <v>158</v>
      </c>
      <c r="K7" s="1">
        <f t="shared" si="1"/>
        <v>3</v>
      </c>
      <c r="L7" s="1"/>
      <c r="M7" s="1"/>
      <c r="N7" s="1">
        <v>0</v>
      </c>
      <c r="O7" s="1">
        <f t="shared" ref="O7:O54" si="3">E7/5</f>
        <v>32.200000000000003</v>
      </c>
      <c r="P7" s="20">
        <v>450</v>
      </c>
      <c r="Q7" s="5"/>
      <c r="R7" s="1"/>
      <c r="S7" s="1">
        <f t="shared" ref="S7:S54" si="4">(F7+N7+P7)/O7</f>
        <v>14.565217391304346</v>
      </c>
      <c r="T7" s="1">
        <f t="shared" ref="T7:T54" si="5">(F7+N7)/O7</f>
        <v>0.59006211180124213</v>
      </c>
      <c r="U7" s="1">
        <v>6.6</v>
      </c>
      <c r="V7" s="1">
        <v>22.2</v>
      </c>
      <c r="W7" s="1">
        <v>9.1999999999999993</v>
      </c>
      <c r="X7" s="1"/>
      <c r="Y7" s="1">
        <f t="shared" si="2"/>
        <v>135</v>
      </c>
      <c r="Z7" s="6">
        <v>12</v>
      </c>
      <c r="AA7" s="10">
        <v>38</v>
      </c>
      <c r="AB7" s="1">
        <f t="shared" ref="AB7:AB66" si="6">AA7*Z7*G7</f>
        <v>136.79999999999998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64</v>
      </c>
      <c r="D8" s="1">
        <v>138</v>
      </c>
      <c r="E8" s="1">
        <v>142</v>
      </c>
      <c r="F8" s="1"/>
      <c r="G8" s="6">
        <v>0.3</v>
      </c>
      <c r="H8" s="1">
        <v>180</v>
      </c>
      <c r="I8" s="19">
        <f>VLOOKUP(A8,[1]TDSheet!$C:$Q,15,0)</f>
        <v>60</v>
      </c>
      <c r="J8" s="1">
        <v>157</v>
      </c>
      <c r="K8" s="1">
        <f t="shared" si="1"/>
        <v>-15</v>
      </c>
      <c r="L8" s="1"/>
      <c r="M8" s="1"/>
      <c r="N8" s="1">
        <v>324</v>
      </c>
      <c r="O8" s="1">
        <f t="shared" si="3"/>
        <v>28.4</v>
      </c>
      <c r="P8" s="20">
        <v>220</v>
      </c>
      <c r="Q8" s="5"/>
      <c r="R8" s="1"/>
      <c r="S8" s="1">
        <f t="shared" si="4"/>
        <v>19.154929577464788</v>
      </c>
      <c r="T8" s="1">
        <f t="shared" si="5"/>
        <v>11.408450704225352</v>
      </c>
      <c r="U8" s="1">
        <v>32.799999999999997</v>
      </c>
      <c r="V8" s="1">
        <v>20.6</v>
      </c>
      <c r="W8" s="1">
        <v>23</v>
      </c>
      <c r="X8" s="1"/>
      <c r="Y8" s="1">
        <f t="shared" si="2"/>
        <v>66</v>
      </c>
      <c r="Z8" s="6">
        <v>12</v>
      </c>
      <c r="AA8" s="10">
        <v>18</v>
      </c>
      <c r="AB8" s="1">
        <f t="shared" si="6"/>
        <v>64.8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36</v>
      </c>
      <c r="C9" s="1">
        <v>-5</v>
      </c>
      <c r="D9" s="1">
        <v>5</v>
      </c>
      <c r="E9" s="1"/>
      <c r="F9" s="1"/>
      <c r="G9" s="6">
        <v>0</v>
      </c>
      <c r="H9" s="1" t="e">
        <v>#N/A</v>
      </c>
      <c r="I9" s="1"/>
      <c r="J9" s="1"/>
      <c r="K9" s="1">
        <f t="shared" si="1"/>
        <v>0</v>
      </c>
      <c r="L9" s="1"/>
      <c r="M9" s="1"/>
      <c r="N9" s="1">
        <v>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1</v>
      </c>
      <c r="V9" s="1">
        <v>0</v>
      </c>
      <c r="W9" s="1">
        <v>0</v>
      </c>
      <c r="X9" s="1"/>
      <c r="Y9" s="1">
        <f t="shared" si="2"/>
        <v>0</v>
      </c>
      <c r="Z9" s="6">
        <v>0</v>
      </c>
      <c r="AA9" s="10">
        <v>0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32</v>
      </c>
      <c r="C10" s="1">
        <v>131</v>
      </c>
      <c r="D10" s="1"/>
      <c r="E10" s="1">
        <v>43</v>
      </c>
      <c r="F10" s="1">
        <v>84</v>
      </c>
      <c r="G10" s="6">
        <v>0.09</v>
      </c>
      <c r="H10" s="1">
        <v>180</v>
      </c>
      <c r="I10" s="19">
        <f>VLOOKUP(A10,[1]TDSheet!$C:$Q,15,0)</f>
        <v>48</v>
      </c>
      <c r="J10" s="1">
        <v>40</v>
      </c>
      <c r="K10" s="1">
        <f t="shared" si="1"/>
        <v>3</v>
      </c>
      <c r="L10" s="1"/>
      <c r="M10" s="1"/>
      <c r="N10" s="1">
        <v>0</v>
      </c>
      <c r="O10" s="1">
        <f t="shared" si="3"/>
        <v>8.6</v>
      </c>
      <c r="P10" s="20">
        <v>100</v>
      </c>
      <c r="Q10" s="5"/>
      <c r="R10" s="1"/>
      <c r="S10" s="1">
        <f t="shared" si="4"/>
        <v>21.395348837209305</v>
      </c>
      <c r="T10" s="1">
        <f t="shared" si="5"/>
        <v>9.7674418604651159</v>
      </c>
      <c r="U10" s="1">
        <v>4.4000000000000004</v>
      </c>
      <c r="V10" s="1">
        <v>6.2</v>
      </c>
      <c r="W10" s="1">
        <v>11.2</v>
      </c>
      <c r="X10" s="1"/>
      <c r="Y10" s="1">
        <f t="shared" si="2"/>
        <v>9</v>
      </c>
      <c r="Z10" s="6">
        <v>24</v>
      </c>
      <c r="AA10" s="10">
        <v>4</v>
      </c>
      <c r="AB10" s="1">
        <f t="shared" si="6"/>
        <v>8.64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38</v>
      </c>
      <c r="B11" s="1" t="s">
        <v>36</v>
      </c>
      <c r="C11" s="1"/>
      <c r="D11" s="1"/>
      <c r="E11" s="1"/>
      <c r="F11" s="1"/>
      <c r="G11" s="6">
        <v>1</v>
      </c>
      <c r="H11" s="1">
        <v>180</v>
      </c>
      <c r="I11" s="1"/>
      <c r="J11" s="1"/>
      <c r="K11" s="1">
        <f t="shared" si="1"/>
        <v>0</v>
      </c>
      <c r="L11" s="1"/>
      <c r="M11" s="1"/>
      <c r="N11" s="1">
        <v>30</v>
      </c>
      <c r="O11" s="1">
        <f t="shared" si="3"/>
        <v>0</v>
      </c>
      <c r="P11" s="18">
        <v>15</v>
      </c>
      <c r="Q11" s="5"/>
      <c r="R11" s="1"/>
      <c r="S11" s="1" t="e">
        <f t="shared" si="4"/>
        <v>#DIV/0!</v>
      </c>
      <c r="T11" s="1" t="e">
        <f t="shared" si="5"/>
        <v>#DIV/0!</v>
      </c>
      <c r="U11" s="1">
        <v>3</v>
      </c>
      <c r="V11" s="1">
        <v>0.6</v>
      </c>
      <c r="W11" s="1">
        <v>0</v>
      </c>
      <c r="X11" s="1"/>
      <c r="Y11" s="1">
        <f t="shared" si="2"/>
        <v>15</v>
      </c>
      <c r="Z11" s="6">
        <v>3</v>
      </c>
      <c r="AA11" s="10">
        <v>5</v>
      </c>
      <c r="AB11" s="1">
        <f t="shared" si="6"/>
        <v>15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36</v>
      </c>
      <c r="C12" s="1">
        <v>14.8</v>
      </c>
      <c r="D12" s="1"/>
      <c r="E12" s="1">
        <v>14.8</v>
      </c>
      <c r="F12" s="1"/>
      <c r="G12" s="6">
        <v>1</v>
      </c>
      <c r="H12" s="1">
        <v>180</v>
      </c>
      <c r="I12" s="1"/>
      <c r="J12" s="1">
        <v>17.8</v>
      </c>
      <c r="K12" s="1">
        <f t="shared" si="1"/>
        <v>-3</v>
      </c>
      <c r="L12" s="1"/>
      <c r="M12" s="1"/>
      <c r="N12" s="1">
        <v>37</v>
      </c>
      <c r="O12" s="1">
        <f t="shared" si="3"/>
        <v>2.96</v>
      </c>
      <c r="P12" s="18">
        <v>20</v>
      </c>
      <c r="Q12" s="5"/>
      <c r="R12" s="1"/>
      <c r="S12" s="1">
        <f t="shared" si="4"/>
        <v>19.256756756756758</v>
      </c>
      <c r="T12" s="1">
        <f t="shared" si="5"/>
        <v>12.5</v>
      </c>
      <c r="U12" s="1">
        <v>3.56</v>
      </c>
      <c r="V12" s="1">
        <v>0.74</v>
      </c>
      <c r="W12" s="1">
        <v>2.96</v>
      </c>
      <c r="X12" s="1"/>
      <c r="Y12" s="1">
        <f t="shared" si="2"/>
        <v>20</v>
      </c>
      <c r="Z12" s="6">
        <v>3.7</v>
      </c>
      <c r="AA12" s="10">
        <v>5</v>
      </c>
      <c r="AB12" s="1">
        <f t="shared" si="6"/>
        <v>18.5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36</v>
      </c>
      <c r="C13" s="1">
        <v>25.9</v>
      </c>
      <c r="D13" s="1">
        <v>7.4</v>
      </c>
      <c r="E13" s="1">
        <v>11.1</v>
      </c>
      <c r="F13" s="1">
        <v>22.2</v>
      </c>
      <c r="G13" s="6">
        <v>1</v>
      </c>
      <c r="H13" s="1">
        <v>180</v>
      </c>
      <c r="I13" s="1"/>
      <c r="J13" s="1">
        <v>11.1</v>
      </c>
      <c r="K13" s="1">
        <f t="shared" si="1"/>
        <v>0</v>
      </c>
      <c r="L13" s="1"/>
      <c r="M13" s="1"/>
      <c r="N13" s="1">
        <v>0</v>
      </c>
      <c r="O13" s="1">
        <f t="shared" si="3"/>
        <v>2.2199999999999998</v>
      </c>
      <c r="P13" s="5">
        <f t="shared" ref="P13:P16" si="7">16*O13-N13-F13</f>
        <v>13.319999999999997</v>
      </c>
      <c r="Q13" s="5"/>
      <c r="R13" s="1"/>
      <c r="S13" s="1">
        <f t="shared" si="4"/>
        <v>16</v>
      </c>
      <c r="T13" s="1">
        <f t="shared" si="5"/>
        <v>10</v>
      </c>
      <c r="U13" s="1">
        <v>0</v>
      </c>
      <c r="V13" s="1">
        <v>2.2200000000000002</v>
      </c>
      <c r="W13" s="1">
        <v>0.74</v>
      </c>
      <c r="X13" s="1"/>
      <c r="Y13" s="1">
        <f t="shared" si="2"/>
        <v>13.319999999999997</v>
      </c>
      <c r="Z13" s="6">
        <v>3.7</v>
      </c>
      <c r="AA13" s="10">
        <v>4</v>
      </c>
      <c r="AB13" s="1">
        <f t="shared" si="6"/>
        <v>14.8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32</v>
      </c>
      <c r="C14" s="1">
        <v>78</v>
      </c>
      <c r="D14" s="1">
        <v>84</v>
      </c>
      <c r="E14" s="1">
        <v>114</v>
      </c>
      <c r="F14" s="1"/>
      <c r="G14" s="6">
        <v>0.25</v>
      </c>
      <c r="H14" s="1">
        <v>180</v>
      </c>
      <c r="I14" s="19">
        <f>VLOOKUP(A14,[1]TDSheet!$C:$Q,15,0)</f>
        <v>96</v>
      </c>
      <c r="J14" s="1">
        <v>114</v>
      </c>
      <c r="K14" s="1">
        <f t="shared" si="1"/>
        <v>0</v>
      </c>
      <c r="L14" s="1"/>
      <c r="M14" s="1"/>
      <c r="N14" s="1">
        <v>192</v>
      </c>
      <c r="O14" s="1">
        <f t="shared" si="3"/>
        <v>22.8</v>
      </c>
      <c r="P14" s="20">
        <v>280</v>
      </c>
      <c r="Q14" s="5"/>
      <c r="R14" s="1"/>
      <c r="S14" s="1">
        <f t="shared" si="4"/>
        <v>20.701754385964911</v>
      </c>
      <c r="T14" s="1">
        <f t="shared" si="5"/>
        <v>8.4210526315789469</v>
      </c>
      <c r="U14" s="1">
        <v>21</v>
      </c>
      <c r="V14" s="1">
        <v>16.8</v>
      </c>
      <c r="W14" s="1">
        <v>8.1999999999999993</v>
      </c>
      <c r="X14" s="1"/>
      <c r="Y14" s="1">
        <f t="shared" si="2"/>
        <v>70</v>
      </c>
      <c r="Z14" s="6">
        <v>12</v>
      </c>
      <c r="AA14" s="10">
        <v>23</v>
      </c>
      <c r="AB14" s="1">
        <f t="shared" si="6"/>
        <v>69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32</v>
      </c>
      <c r="C15" s="1">
        <v>44</v>
      </c>
      <c r="D15" s="1">
        <v>129</v>
      </c>
      <c r="E15" s="1">
        <v>90</v>
      </c>
      <c r="F15" s="1">
        <v>46</v>
      </c>
      <c r="G15" s="6">
        <v>0.25</v>
      </c>
      <c r="H15" s="1">
        <v>180</v>
      </c>
      <c r="I15" s="19">
        <f>VLOOKUP(A15,[1]TDSheet!$C:$Q,15,0)</f>
        <v>49</v>
      </c>
      <c r="J15" s="1">
        <v>90</v>
      </c>
      <c r="K15" s="1">
        <f t="shared" si="1"/>
        <v>0</v>
      </c>
      <c r="L15" s="1"/>
      <c r="M15" s="1"/>
      <c r="N15" s="1">
        <v>108</v>
      </c>
      <c r="O15" s="1">
        <f t="shared" si="3"/>
        <v>18</v>
      </c>
      <c r="P15" s="20">
        <v>190</v>
      </c>
      <c r="Q15" s="5"/>
      <c r="R15" s="1"/>
      <c r="S15" s="1">
        <f t="shared" si="4"/>
        <v>19.111111111111111</v>
      </c>
      <c r="T15" s="1">
        <f t="shared" si="5"/>
        <v>8.5555555555555554</v>
      </c>
      <c r="U15" s="1">
        <v>15.8</v>
      </c>
      <c r="V15" s="1">
        <v>14.8</v>
      </c>
      <c r="W15" s="1">
        <v>12.6</v>
      </c>
      <c r="X15" s="1"/>
      <c r="Y15" s="1">
        <f t="shared" si="2"/>
        <v>47.5</v>
      </c>
      <c r="Z15" s="6">
        <v>12</v>
      </c>
      <c r="AA15" s="10">
        <v>16</v>
      </c>
      <c r="AB15" s="1">
        <f t="shared" si="6"/>
        <v>48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36</v>
      </c>
      <c r="C16" s="1">
        <v>12.6</v>
      </c>
      <c r="D16" s="1">
        <v>28.8</v>
      </c>
      <c r="E16" s="1">
        <v>9</v>
      </c>
      <c r="F16" s="1">
        <v>16.2</v>
      </c>
      <c r="G16" s="6">
        <v>1</v>
      </c>
      <c r="H16" s="1">
        <v>180</v>
      </c>
      <c r="I16" s="1"/>
      <c r="J16" s="1">
        <v>14.4</v>
      </c>
      <c r="K16" s="1">
        <f t="shared" si="1"/>
        <v>-5.4</v>
      </c>
      <c r="L16" s="1"/>
      <c r="M16" s="1"/>
      <c r="N16" s="1">
        <v>0</v>
      </c>
      <c r="O16" s="1">
        <f t="shared" si="3"/>
        <v>1.8</v>
      </c>
      <c r="P16" s="5">
        <f t="shared" si="7"/>
        <v>12.600000000000001</v>
      </c>
      <c r="Q16" s="5"/>
      <c r="R16" s="1"/>
      <c r="S16" s="1">
        <f t="shared" si="4"/>
        <v>16</v>
      </c>
      <c r="T16" s="1">
        <f t="shared" si="5"/>
        <v>9</v>
      </c>
      <c r="U16" s="1">
        <v>2.44</v>
      </c>
      <c r="V16" s="1">
        <v>3.96</v>
      </c>
      <c r="W16" s="1">
        <v>2.9</v>
      </c>
      <c r="X16" s="1"/>
      <c r="Y16" s="1">
        <f t="shared" si="2"/>
        <v>12.600000000000001</v>
      </c>
      <c r="Z16" s="6">
        <v>1.8</v>
      </c>
      <c r="AA16" s="10">
        <v>7</v>
      </c>
      <c r="AB16" s="1">
        <f t="shared" si="6"/>
        <v>12.6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36</v>
      </c>
      <c r="C17" s="1">
        <v>37.299999999999997</v>
      </c>
      <c r="D17" s="1">
        <v>480.7</v>
      </c>
      <c r="E17" s="1">
        <v>85.1</v>
      </c>
      <c r="F17" s="1">
        <v>395.9</v>
      </c>
      <c r="G17" s="6">
        <v>1</v>
      </c>
      <c r="H17" s="1">
        <v>180</v>
      </c>
      <c r="I17" s="1"/>
      <c r="J17" s="1">
        <v>85.1</v>
      </c>
      <c r="K17" s="1">
        <f t="shared" si="1"/>
        <v>0</v>
      </c>
      <c r="L17" s="1"/>
      <c r="M17" s="1"/>
      <c r="N17" s="1">
        <v>0</v>
      </c>
      <c r="O17" s="1">
        <f t="shared" si="3"/>
        <v>17.02</v>
      </c>
      <c r="P17" s="18">
        <v>100</v>
      </c>
      <c r="Q17" s="5"/>
      <c r="R17" s="1"/>
      <c r="S17" s="1">
        <f t="shared" si="4"/>
        <v>29.136310223266744</v>
      </c>
      <c r="T17" s="1">
        <f t="shared" si="5"/>
        <v>23.260869565217391</v>
      </c>
      <c r="U17" s="1">
        <v>25.1</v>
      </c>
      <c r="V17" s="1">
        <v>54.760000000000012</v>
      </c>
      <c r="W17" s="1">
        <v>16.28</v>
      </c>
      <c r="X17" s="1"/>
      <c r="Y17" s="1">
        <f t="shared" si="2"/>
        <v>100</v>
      </c>
      <c r="Z17" s="6">
        <v>3.7</v>
      </c>
      <c r="AA17" s="10">
        <v>27</v>
      </c>
      <c r="AB17" s="1">
        <f t="shared" si="6"/>
        <v>99.9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32</v>
      </c>
      <c r="C18" s="1">
        <v>149</v>
      </c>
      <c r="D18" s="1">
        <v>348</v>
      </c>
      <c r="E18" s="1">
        <v>264</v>
      </c>
      <c r="F18" s="1"/>
      <c r="G18" s="6">
        <v>0.25</v>
      </c>
      <c r="H18" s="1">
        <v>180</v>
      </c>
      <c r="I18" s="19">
        <f>VLOOKUP(A18,[1]TDSheet!$C:$Q,15,0)</f>
        <v>72</v>
      </c>
      <c r="J18" s="1">
        <v>398</v>
      </c>
      <c r="K18" s="1">
        <f t="shared" si="1"/>
        <v>-134</v>
      </c>
      <c r="L18" s="1"/>
      <c r="M18" s="1"/>
      <c r="N18" s="1">
        <v>912</v>
      </c>
      <c r="O18" s="1">
        <f t="shared" si="3"/>
        <v>52.8</v>
      </c>
      <c r="P18" s="20">
        <v>280</v>
      </c>
      <c r="Q18" s="5"/>
      <c r="R18" s="1"/>
      <c r="S18" s="1">
        <f t="shared" si="4"/>
        <v>22.575757575757578</v>
      </c>
      <c r="T18" s="1">
        <f t="shared" si="5"/>
        <v>17.272727272727273</v>
      </c>
      <c r="U18" s="1">
        <v>90.2</v>
      </c>
      <c r="V18" s="1">
        <v>52.2</v>
      </c>
      <c r="W18" s="1">
        <v>57.4</v>
      </c>
      <c r="X18" s="1"/>
      <c r="Y18" s="1">
        <f t="shared" si="2"/>
        <v>70</v>
      </c>
      <c r="Z18" s="6">
        <v>6</v>
      </c>
      <c r="AA18" s="10">
        <v>47</v>
      </c>
      <c r="AB18" s="1">
        <f t="shared" si="6"/>
        <v>70.5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36</v>
      </c>
      <c r="C19" s="1">
        <v>78</v>
      </c>
      <c r="D19" s="1"/>
      <c r="E19" s="16">
        <f>36+E21</f>
        <v>42</v>
      </c>
      <c r="F19" s="1"/>
      <c r="G19" s="6">
        <v>1</v>
      </c>
      <c r="H19" s="1">
        <v>180</v>
      </c>
      <c r="I19" s="1"/>
      <c r="J19" s="1">
        <v>67</v>
      </c>
      <c r="K19" s="1">
        <f t="shared" si="1"/>
        <v>-25</v>
      </c>
      <c r="L19" s="1"/>
      <c r="M19" s="1"/>
      <c r="N19" s="1">
        <v>354</v>
      </c>
      <c r="O19" s="1">
        <f t="shared" si="3"/>
        <v>8.4</v>
      </c>
      <c r="P19" s="18">
        <v>100</v>
      </c>
      <c r="Q19" s="5"/>
      <c r="R19" s="1"/>
      <c r="S19" s="1">
        <f t="shared" si="4"/>
        <v>54.047619047619044</v>
      </c>
      <c r="T19" s="1">
        <f t="shared" si="5"/>
        <v>42.142857142857139</v>
      </c>
      <c r="U19" s="1">
        <v>35.799999999999997</v>
      </c>
      <c r="V19" s="1">
        <v>7.2</v>
      </c>
      <c r="W19" s="1">
        <v>27.6</v>
      </c>
      <c r="X19" s="1"/>
      <c r="Y19" s="1">
        <f t="shared" si="2"/>
        <v>100</v>
      </c>
      <c r="Z19" s="6">
        <v>6</v>
      </c>
      <c r="AA19" s="10">
        <v>17</v>
      </c>
      <c r="AB19" s="1">
        <f t="shared" si="6"/>
        <v>102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32</v>
      </c>
      <c r="C20" s="1">
        <v>3</v>
      </c>
      <c r="D20" s="1">
        <v>600</v>
      </c>
      <c r="E20" s="1">
        <v>369</v>
      </c>
      <c r="F20" s="1">
        <v>227</v>
      </c>
      <c r="G20" s="6">
        <v>0.25</v>
      </c>
      <c r="H20" s="1">
        <v>180</v>
      </c>
      <c r="I20" s="19">
        <f>VLOOKUP(A20,[1]TDSheet!$C:$Q,15,0)</f>
        <v>84</v>
      </c>
      <c r="J20" s="1">
        <v>347</v>
      </c>
      <c r="K20" s="1">
        <f t="shared" si="1"/>
        <v>22</v>
      </c>
      <c r="L20" s="1"/>
      <c r="M20" s="1"/>
      <c r="N20" s="1">
        <v>144</v>
      </c>
      <c r="O20" s="1">
        <f t="shared" si="3"/>
        <v>73.8</v>
      </c>
      <c r="P20" s="20">
        <v>900</v>
      </c>
      <c r="Q20" s="5"/>
      <c r="R20" s="1"/>
      <c r="S20" s="1">
        <f t="shared" si="4"/>
        <v>17.222222222222221</v>
      </c>
      <c r="T20" s="1">
        <f t="shared" si="5"/>
        <v>5.02710027100271</v>
      </c>
      <c r="U20" s="1">
        <v>49.2</v>
      </c>
      <c r="V20" s="1">
        <v>70.599999999999994</v>
      </c>
      <c r="W20" s="1">
        <v>46.2</v>
      </c>
      <c r="X20" s="1"/>
      <c r="Y20" s="1">
        <f t="shared" si="2"/>
        <v>225</v>
      </c>
      <c r="Z20" s="6">
        <v>12</v>
      </c>
      <c r="AA20" s="10">
        <v>75</v>
      </c>
      <c r="AB20" s="1">
        <f t="shared" si="6"/>
        <v>225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49</v>
      </c>
      <c r="B21" s="15" t="s">
        <v>36</v>
      </c>
      <c r="C21" s="15"/>
      <c r="D21" s="15">
        <v>6</v>
      </c>
      <c r="E21" s="16">
        <v>6</v>
      </c>
      <c r="F21" s="15"/>
      <c r="G21" s="6">
        <v>0</v>
      </c>
      <c r="H21" s="1">
        <v>180</v>
      </c>
      <c r="I21" s="1"/>
      <c r="J21" s="1">
        <v>6</v>
      </c>
      <c r="K21" s="1">
        <f t="shared" si="1"/>
        <v>0</v>
      </c>
      <c r="L21" s="1"/>
      <c r="M21" s="1"/>
      <c r="N21" s="1">
        <v>0</v>
      </c>
      <c r="O21" s="1">
        <f t="shared" si="3"/>
        <v>1.2</v>
      </c>
      <c r="P21" s="5"/>
      <c r="Q21" s="5"/>
      <c r="R21" s="1"/>
      <c r="S21" s="1">
        <f t="shared" si="4"/>
        <v>0</v>
      </c>
      <c r="T21" s="1">
        <f t="shared" si="5"/>
        <v>0</v>
      </c>
      <c r="U21" s="1">
        <v>0</v>
      </c>
      <c r="V21" s="1">
        <v>0</v>
      </c>
      <c r="W21" s="1">
        <v>3.6</v>
      </c>
      <c r="X21" s="15" t="s">
        <v>45</v>
      </c>
      <c r="Y21" s="1">
        <f t="shared" si="2"/>
        <v>0</v>
      </c>
      <c r="Z21" s="6">
        <v>0</v>
      </c>
      <c r="AA21" s="10">
        <v>0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50</v>
      </c>
      <c r="B22" s="1" t="s">
        <v>32</v>
      </c>
      <c r="C22" s="1"/>
      <c r="D22" s="1"/>
      <c r="E22" s="1"/>
      <c r="F22" s="1"/>
      <c r="G22" s="6">
        <v>0.75</v>
      </c>
      <c r="H22" s="1">
        <v>180</v>
      </c>
      <c r="I22" s="1"/>
      <c r="J22" s="1"/>
      <c r="K22" s="1">
        <f t="shared" si="1"/>
        <v>0</v>
      </c>
      <c r="L22" s="1"/>
      <c r="M22" s="1"/>
      <c r="N22" s="1">
        <v>248</v>
      </c>
      <c r="O22" s="1">
        <f t="shared" si="3"/>
        <v>0</v>
      </c>
      <c r="P22" s="18">
        <v>80</v>
      </c>
      <c r="Q22" s="5"/>
      <c r="R22" s="1"/>
      <c r="S22" s="1" t="e">
        <f t="shared" si="4"/>
        <v>#DIV/0!</v>
      </c>
      <c r="T22" s="1" t="e">
        <f t="shared" si="5"/>
        <v>#DIV/0!</v>
      </c>
      <c r="U22" s="1">
        <v>24.8</v>
      </c>
      <c r="V22" s="1">
        <v>8.4</v>
      </c>
      <c r="W22" s="1">
        <v>16.600000000000001</v>
      </c>
      <c r="X22" s="1"/>
      <c r="Y22" s="1">
        <f t="shared" si="2"/>
        <v>60</v>
      </c>
      <c r="Z22" s="6">
        <v>8</v>
      </c>
      <c r="AA22" s="10">
        <v>10</v>
      </c>
      <c r="AB22" s="1">
        <f t="shared" si="6"/>
        <v>60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51</v>
      </c>
      <c r="B23" s="1" t="s">
        <v>32</v>
      </c>
      <c r="C23" s="1">
        <v>131</v>
      </c>
      <c r="D23" s="1"/>
      <c r="E23" s="1">
        <v>88</v>
      </c>
      <c r="F23" s="1"/>
      <c r="G23" s="6">
        <v>0.9</v>
      </c>
      <c r="H23" s="1">
        <v>180</v>
      </c>
      <c r="I23" s="1"/>
      <c r="J23" s="1">
        <v>105</v>
      </c>
      <c r="K23" s="1">
        <f t="shared" si="1"/>
        <v>-17</v>
      </c>
      <c r="L23" s="1"/>
      <c r="M23" s="1"/>
      <c r="N23" s="1">
        <v>96</v>
      </c>
      <c r="O23" s="1">
        <f t="shared" si="3"/>
        <v>17.600000000000001</v>
      </c>
      <c r="P23" s="5">
        <f>16*O23-N23-F23</f>
        <v>185.60000000000002</v>
      </c>
      <c r="Q23" s="5"/>
      <c r="R23" s="1"/>
      <c r="S23" s="1">
        <f t="shared" si="4"/>
        <v>16</v>
      </c>
      <c r="T23" s="1">
        <f t="shared" si="5"/>
        <v>5.4545454545454541</v>
      </c>
      <c r="U23" s="1">
        <v>13.8</v>
      </c>
      <c r="V23" s="1">
        <v>10.199999999999999</v>
      </c>
      <c r="W23" s="1">
        <v>19.399999999999999</v>
      </c>
      <c r="X23" s="1"/>
      <c r="Y23" s="1">
        <f t="shared" si="2"/>
        <v>167.04000000000002</v>
      </c>
      <c r="Z23" s="6">
        <v>8</v>
      </c>
      <c r="AA23" s="10">
        <v>23</v>
      </c>
      <c r="AB23" s="1">
        <f t="shared" si="6"/>
        <v>165.6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52</v>
      </c>
      <c r="B24" s="1" t="s">
        <v>32</v>
      </c>
      <c r="C24" s="1">
        <v>-1</v>
      </c>
      <c r="D24" s="1">
        <v>1</v>
      </c>
      <c r="E24" s="1"/>
      <c r="F24" s="1"/>
      <c r="G24" s="6">
        <v>0</v>
      </c>
      <c r="H24" s="1" t="e">
        <v>#N/A</v>
      </c>
      <c r="I24" s="1"/>
      <c r="J24" s="1"/>
      <c r="K24" s="1">
        <f t="shared" si="1"/>
        <v>0</v>
      </c>
      <c r="L24" s="1"/>
      <c r="M24" s="1"/>
      <c r="N24" s="1">
        <v>0</v>
      </c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0.2</v>
      </c>
      <c r="V24" s="1">
        <v>0</v>
      </c>
      <c r="W24" s="1">
        <v>0</v>
      </c>
      <c r="X24" s="1"/>
      <c r="Y24" s="1">
        <f t="shared" si="2"/>
        <v>0</v>
      </c>
      <c r="Z24" s="6">
        <v>0</v>
      </c>
      <c r="AA24" s="10">
        <v>0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32</v>
      </c>
      <c r="C25" s="1">
        <v>79</v>
      </c>
      <c r="D25" s="1"/>
      <c r="E25" s="1">
        <v>36</v>
      </c>
      <c r="F25" s="1"/>
      <c r="G25" s="6">
        <v>0.9</v>
      </c>
      <c r="H25" s="1">
        <v>180</v>
      </c>
      <c r="I25" s="1"/>
      <c r="J25" s="1">
        <v>52</v>
      </c>
      <c r="K25" s="1">
        <f t="shared" si="1"/>
        <v>-16</v>
      </c>
      <c r="L25" s="1"/>
      <c r="M25" s="1"/>
      <c r="N25" s="1">
        <v>224</v>
      </c>
      <c r="O25" s="1">
        <f t="shared" si="3"/>
        <v>7.2</v>
      </c>
      <c r="P25" s="18">
        <v>100</v>
      </c>
      <c r="Q25" s="5"/>
      <c r="R25" s="1"/>
      <c r="S25" s="1">
        <f t="shared" si="4"/>
        <v>45</v>
      </c>
      <c r="T25" s="1">
        <f t="shared" si="5"/>
        <v>31.111111111111111</v>
      </c>
      <c r="U25" s="1">
        <v>22</v>
      </c>
      <c r="V25" s="1">
        <v>1.6</v>
      </c>
      <c r="W25" s="1">
        <v>18.2</v>
      </c>
      <c r="X25" s="1"/>
      <c r="Y25" s="1">
        <f t="shared" si="2"/>
        <v>90</v>
      </c>
      <c r="Z25" s="6">
        <v>8</v>
      </c>
      <c r="AA25" s="10">
        <v>13</v>
      </c>
      <c r="AB25" s="1">
        <f t="shared" si="6"/>
        <v>93.600000000000009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54</v>
      </c>
      <c r="B26" s="1" t="s">
        <v>32</v>
      </c>
      <c r="C26" s="1">
        <v>8</v>
      </c>
      <c r="D26" s="1"/>
      <c r="E26" s="1">
        <v>5</v>
      </c>
      <c r="F26" s="1"/>
      <c r="G26" s="6">
        <v>0</v>
      </c>
      <c r="H26" s="1">
        <v>180</v>
      </c>
      <c r="I26" s="1"/>
      <c r="J26" s="1">
        <v>5</v>
      </c>
      <c r="K26" s="1">
        <f t="shared" si="1"/>
        <v>0</v>
      </c>
      <c r="L26" s="1"/>
      <c r="M26" s="1"/>
      <c r="N26" s="1">
        <v>0</v>
      </c>
      <c r="O26" s="1">
        <f t="shared" si="3"/>
        <v>1</v>
      </c>
      <c r="P26" s="5"/>
      <c r="Q26" s="5"/>
      <c r="R26" s="1"/>
      <c r="S26" s="1">
        <f t="shared" si="4"/>
        <v>0</v>
      </c>
      <c r="T26" s="1">
        <f t="shared" si="5"/>
        <v>0</v>
      </c>
      <c r="U26" s="1">
        <v>2.8</v>
      </c>
      <c r="V26" s="1">
        <v>7.2</v>
      </c>
      <c r="W26" s="1">
        <v>4.5999999999999996</v>
      </c>
      <c r="X26" s="1"/>
      <c r="Y26" s="1">
        <f t="shared" si="2"/>
        <v>0</v>
      </c>
      <c r="Z26" s="6">
        <v>0</v>
      </c>
      <c r="AA26" s="10">
        <v>0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32</v>
      </c>
      <c r="C27" s="1">
        <v>53</v>
      </c>
      <c r="D27" s="1">
        <v>1</v>
      </c>
      <c r="E27" s="1">
        <v>16</v>
      </c>
      <c r="F27" s="1"/>
      <c r="G27" s="6">
        <v>0.9</v>
      </c>
      <c r="H27" s="1">
        <v>180</v>
      </c>
      <c r="I27" s="1"/>
      <c r="J27" s="1">
        <v>23</v>
      </c>
      <c r="K27" s="1">
        <f t="shared" si="1"/>
        <v>-7</v>
      </c>
      <c r="L27" s="1"/>
      <c r="M27" s="1"/>
      <c r="N27" s="1">
        <v>296</v>
      </c>
      <c r="O27" s="1">
        <f t="shared" si="3"/>
        <v>3.2</v>
      </c>
      <c r="P27" s="18">
        <v>150</v>
      </c>
      <c r="Q27" s="5"/>
      <c r="R27" s="1"/>
      <c r="S27" s="1">
        <f t="shared" si="4"/>
        <v>139.375</v>
      </c>
      <c r="T27" s="1">
        <f t="shared" si="5"/>
        <v>92.5</v>
      </c>
      <c r="U27" s="1">
        <v>30.8</v>
      </c>
      <c r="V27" s="1">
        <v>11.8</v>
      </c>
      <c r="W27" s="1">
        <v>21.8</v>
      </c>
      <c r="X27" s="1"/>
      <c r="Y27" s="1">
        <f t="shared" si="2"/>
        <v>135</v>
      </c>
      <c r="Z27" s="6">
        <v>8</v>
      </c>
      <c r="AA27" s="10">
        <v>19</v>
      </c>
      <c r="AB27" s="1">
        <f t="shared" si="6"/>
        <v>136.80000000000001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32</v>
      </c>
      <c r="C28" s="1"/>
      <c r="D28" s="1">
        <v>18</v>
      </c>
      <c r="E28" s="1">
        <v>6</v>
      </c>
      <c r="F28" s="1">
        <v>10</v>
      </c>
      <c r="G28" s="6">
        <v>0.43</v>
      </c>
      <c r="H28" s="1">
        <v>180</v>
      </c>
      <c r="I28" s="1"/>
      <c r="J28" s="1">
        <v>9</v>
      </c>
      <c r="K28" s="1">
        <f t="shared" si="1"/>
        <v>-3</v>
      </c>
      <c r="L28" s="1"/>
      <c r="M28" s="1"/>
      <c r="N28" s="1">
        <v>48</v>
      </c>
      <c r="O28" s="1">
        <f t="shared" si="3"/>
        <v>1.2</v>
      </c>
      <c r="P28" s="18">
        <v>48</v>
      </c>
      <c r="Q28" s="5"/>
      <c r="R28" s="1"/>
      <c r="S28" s="1">
        <f t="shared" si="4"/>
        <v>88.333333333333343</v>
      </c>
      <c r="T28" s="1">
        <f t="shared" si="5"/>
        <v>48.333333333333336</v>
      </c>
      <c r="U28" s="1">
        <v>3.8</v>
      </c>
      <c r="V28" s="1">
        <v>8</v>
      </c>
      <c r="W28" s="1">
        <v>6.4</v>
      </c>
      <c r="X28" s="1"/>
      <c r="Y28" s="1">
        <f t="shared" si="2"/>
        <v>20.64</v>
      </c>
      <c r="Z28" s="6">
        <v>16</v>
      </c>
      <c r="AA28" s="10">
        <v>3</v>
      </c>
      <c r="AB28" s="1">
        <f t="shared" si="6"/>
        <v>20.64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36</v>
      </c>
      <c r="C29" s="1">
        <v>325</v>
      </c>
      <c r="D29" s="1">
        <v>255</v>
      </c>
      <c r="E29" s="1">
        <v>355</v>
      </c>
      <c r="F29" s="1">
        <v>85</v>
      </c>
      <c r="G29" s="6">
        <v>1</v>
      </c>
      <c r="H29" s="1">
        <v>180</v>
      </c>
      <c r="I29" s="1"/>
      <c r="J29" s="1">
        <v>448.1</v>
      </c>
      <c r="K29" s="1">
        <f t="shared" si="1"/>
        <v>-93.100000000000023</v>
      </c>
      <c r="L29" s="1"/>
      <c r="M29" s="1"/>
      <c r="N29" s="1">
        <v>1315</v>
      </c>
      <c r="O29" s="1">
        <f t="shared" si="3"/>
        <v>71</v>
      </c>
      <c r="P29" s="18">
        <v>200</v>
      </c>
      <c r="Q29" s="5"/>
      <c r="R29" s="1"/>
      <c r="S29" s="1">
        <f t="shared" si="4"/>
        <v>22.535211267605632</v>
      </c>
      <c r="T29" s="1">
        <f t="shared" si="5"/>
        <v>19.718309859154928</v>
      </c>
      <c r="U29" s="1">
        <v>131</v>
      </c>
      <c r="V29" s="1">
        <v>72</v>
      </c>
      <c r="W29" s="1">
        <v>100</v>
      </c>
      <c r="X29" s="1"/>
      <c r="Y29" s="1">
        <f t="shared" si="2"/>
        <v>200</v>
      </c>
      <c r="Z29" s="6">
        <v>5</v>
      </c>
      <c r="AA29" s="10">
        <v>40</v>
      </c>
      <c r="AB29" s="1">
        <f t="shared" si="6"/>
        <v>200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32</v>
      </c>
      <c r="C30" s="1">
        <v>43</v>
      </c>
      <c r="D30" s="1">
        <v>32</v>
      </c>
      <c r="E30" s="1">
        <v>11</v>
      </c>
      <c r="F30" s="1">
        <v>5</v>
      </c>
      <c r="G30" s="6">
        <v>0.9</v>
      </c>
      <c r="H30" s="1">
        <v>180</v>
      </c>
      <c r="I30" s="1"/>
      <c r="J30" s="1">
        <v>58</v>
      </c>
      <c r="K30" s="1">
        <f t="shared" si="1"/>
        <v>-47</v>
      </c>
      <c r="L30" s="1"/>
      <c r="M30" s="1"/>
      <c r="N30" s="1">
        <v>592</v>
      </c>
      <c r="O30" s="1">
        <f t="shared" si="3"/>
        <v>2.2000000000000002</v>
      </c>
      <c r="P30" s="18">
        <v>100</v>
      </c>
      <c r="Q30" s="5"/>
      <c r="R30" s="1"/>
      <c r="S30" s="1">
        <f t="shared" si="4"/>
        <v>316.81818181818181</v>
      </c>
      <c r="T30" s="1">
        <f t="shared" si="5"/>
        <v>271.36363636363632</v>
      </c>
      <c r="U30" s="1">
        <v>57.6</v>
      </c>
      <c r="V30" s="1">
        <v>19</v>
      </c>
      <c r="W30" s="1">
        <v>41</v>
      </c>
      <c r="X30" s="1"/>
      <c r="Y30" s="1">
        <f t="shared" si="2"/>
        <v>90</v>
      </c>
      <c r="Z30" s="6">
        <v>8</v>
      </c>
      <c r="AA30" s="10">
        <v>13</v>
      </c>
      <c r="AB30" s="1">
        <f t="shared" si="6"/>
        <v>93.600000000000009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59</v>
      </c>
      <c r="B31" s="1" t="s">
        <v>32</v>
      </c>
      <c r="C31" s="1">
        <v>30</v>
      </c>
      <c r="D31" s="1">
        <v>48</v>
      </c>
      <c r="E31" s="1">
        <v>51</v>
      </c>
      <c r="F31" s="1">
        <v>10</v>
      </c>
      <c r="G31" s="6">
        <v>0.43</v>
      </c>
      <c r="H31" s="1">
        <v>180</v>
      </c>
      <c r="I31" s="1"/>
      <c r="J31" s="1">
        <v>51</v>
      </c>
      <c r="K31" s="1">
        <f t="shared" si="1"/>
        <v>0</v>
      </c>
      <c r="L31" s="1"/>
      <c r="M31" s="1"/>
      <c r="N31" s="1">
        <v>144</v>
      </c>
      <c r="O31" s="1">
        <f t="shared" si="3"/>
        <v>10.199999999999999</v>
      </c>
      <c r="P31" s="18">
        <v>50</v>
      </c>
      <c r="Q31" s="5"/>
      <c r="R31" s="1"/>
      <c r="S31" s="1">
        <f t="shared" si="4"/>
        <v>20</v>
      </c>
      <c r="T31" s="1">
        <f t="shared" si="5"/>
        <v>15.098039215686276</v>
      </c>
      <c r="U31" s="1">
        <v>13.8</v>
      </c>
      <c r="V31" s="1">
        <v>9.8000000000000007</v>
      </c>
      <c r="W31" s="1">
        <v>10.199999999999999</v>
      </c>
      <c r="X31" s="1"/>
      <c r="Y31" s="1">
        <f t="shared" si="2"/>
        <v>21.5</v>
      </c>
      <c r="Z31" s="6">
        <v>16</v>
      </c>
      <c r="AA31" s="10">
        <v>3</v>
      </c>
      <c r="AB31" s="1">
        <f t="shared" si="6"/>
        <v>20.64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32</v>
      </c>
      <c r="C32" s="1">
        <v>1</v>
      </c>
      <c r="D32" s="1">
        <v>225</v>
      </c>
      <c r="E32" s="1">
        <v>126</v>
      </c>
      <c r="F32" s="1">
        <v>100</v>
      </c>
      <c r="G32" s="6">
        <v>0.7</v>
      </c>
      <c r="H32" s="1">
        <v>180</v>
      </c>
      <c r="I32" s="1"/>
      <c r="J32" s="1">
        <v>120</v>
      </c>
      <c r="K32" s="1">
        <f t="shared" si="1"/>
        <v>6</v>
      </c>
      <c r="L32" s="1"/>
      <c r="M32" s="1"/>
      <c r="N32" s="1">
        <v>0</v>
      </c>
      <c r="O32" s="1">
        <f t="shared" si="3"/>
        <v>25.2</v>
      </c>
      <c r="P32" s="5">
        <f>16*O32-N32-F32</f>
        <v>303.2</v>
      </c>
      <c r="Q32" s="5"/>
      <c r="R32" s="1"/>
      <c r="S32" s="1">
        <f t="shared" si="4"/>
        <v>16</v>
      </c>
      <c r="T32" s="1">
        <f t="shared" si="5"/>
        <v>3.9682539682539684</v>
      </c>
      <c r="U32" s="1">
        <v>15</v>
      </c>
      <c r="V32" s="1">
        <v>25.2</v>
      </c>
      <c r="W32" s="1">
        <v>15.6</v>
      </c>
      <c r="X32" s="1"/>
      <c r="Y32" s="1">
        <f t="shared" si="2"/>
        <v>212.23999999999998</v>
      </c>
      <c r="Z32" s="6">
        <v>8</v>
      </c>
      <c r="AA32" s="10">
        <v>38</v>
      </c>
      <c r="AB32" s="1">
        <f t="shared" si="6"/>
        <v>212.79999999999998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61</v>
      </c>
      <c r="B33" s="1" t="s">
        <v>32</v>
      </c>
      <c r="C33" s="1"/>
      <c r="D33" s="1"/>
      <c r="E33" s="1">
        <v>2</v>
      </c>
      <c r="F33" s="1">
        <v>-2</v>
      </c>
      <c r="G33" s="6">
        <v>0</v>
      </c>
      <c r="H33" s="1" t="e">
        <v>#N/A</v>
      </c>
      <c r="I33" s="1"/>
      <c r="J33" s="1"/>
      <c r="K33" s="1">
        <f t="shared" si="1"/>
        <v>2</v>
      </c>
      <c r="L33" s="1"/>
      <c r="M33" s="1"/>
      <c r="N33" s="1"/>
      <c r="O33" s="1">
        <f t="shared" si="3"/>
        <v>0.4</v>
      </c>
      <c r="P33" s="5"/>
      <c r="Q33" s="5"/>
      <c r="R33" s="1"/>
      <c r="S33" s="1">
        <f t="shared" si="4"/>
        <v>-5</v>
      </c>
      <c r="T33" s="1">
        <f t="shared" si="5"/>
        <v>-5</v>
      </c>
      <c r="U33" s="1"/>
      <c r="V33" s="1"/>
      <c r="W33" s="1"/>
      <c r="X33" s="1"/>
      <c r="Y33" s="1">
        <f t="shared" si="2"/>
        <v>0</v>
      </c>
      <c r="Z33" s="6"/>
      <c r="AA33" s="10">
        <v>0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32</v>
      </c>
      <c r="C34" s="1"/>
      <c r="D34" s="1">
        <v>168</v>
      </c>
      <c r="E34" s="1">
        <v>154</v>
      </c>
      <c r="F34" s="1">
        <v>10</v>
      </c>
      <c r="G34" s="6">
        <v>0.9</v>
      </c>
      <c r="H34" s="1">
        <v>180</v>
      </c>
      <c r="I34" s="1"/>
      <c r="J34" s="1">
        <v>149</v>
      </c>
      <c r="K34" s="1">
        <f t="shared" si="1"/>
        <v>5</v>
      </c>
      <c r="L34" s="1"/>
      <c r="M34" s="1"/>
      <c r="N34" s="1">
        <v>88</v>
      </c>
      <c r="O34" s="1">
        <f t="shared" si="3"/>
        <v>30.8</v>
      </c>
      <c r="P34" s="5">
        <f>16*O34-N34-F34</f>
        <v>394.8</v>
      </c>
      <c r="Q34" s="5"/>
      <c r="R34" s="1"/>
      <c r="S34" s="1">
        <f t="shared" si="4"/>
        <v>16</v>
      </c>
      <c r="T34" s="1">
        <f t="shared" si="5"/>
        <v>3.1818181818181817</v>
      </c>
      <c r="U34" s="1">
        <v>16.399999999999999</v>
      </c>
      <c r="V34" s="1">
        <v>17.2</v>
      </c>
      <c r="W34" s="1">
        <v>12.8</v>
      </c>
      <c r="X34" s="1"/>
      <c r="Y34" s="1">
        <f t="shared" si="2"/>
        <v>355.32</v>
      </c>
      <c r="Z34" s="6">
        <v>8</v>
      </c>
      <c r="AA34" s="10">
        <v>49</v>
      </c>
      <c r="AB34" s="1">
        <f t="shared" si="6"/>
        <v>352.8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32</v>
      </c>
      <c r="C35" s="1">
        <v>76</v>
      </c>
      <c r="D35" s="1">
        <v>4</v>
      </c>
      <c r="E35" s="1">
        <v>46</v>
      </c>
      <c r="F35" s="1">
        <v>3</v>
      </c>
      <c r="G35" s="6">
        <v>0.9</v>
      </c>
      <c r="H35" s="1">
        <v>180</v>
      </c>
      <c r="I35" s="1"/>
      <c r="J35" s="1">
        <v>51</v>
      </c>
      <c r="K35" s="1">
        <f t="shared" si="1"/>
        <v>-5</v>
      </c>
      <c r="L35" s="1"/>
      <c r="M35" s="1"/>
      <c r="N35" s="1">
        <v>168</v>
      </c>
      <c r="O35" s="1">
        <f t="shared" si="3"/>
        <v>9.1999999999999993</v>
      </c>
      <c r="P35" s="18">
        <v>100</v>
      </c>
      <c r="Q35" s="5"/>
      <c r="R35" s="1"/>
      <c r="S35" s="1">
        <f t="shared" si="4"/>
        <v>29.456521739130437</v>
      </c>
      <c r="T35" s="1">
        <f t="shared" si="5"/>
        <v>18.586956521739133</v>
      </c>
      <c r="U35" s="1">
        <v>17.2</v>
      </c>
      <c r="V35" s="1">
        <v>5.2</v>
      </c>
      <c r="W35" s="1">
        <v>19.2</v>
      </c>
      <c r="X35" s="1"/>
      <c r="Y35" s="1">
        <f t="shared" si="2"/>
        <v>90</v>
      </c>
      <c r="Z35" s="6">
        <v>8</v>
      </c>
      <c r="AA35" s="10">
        <v>13</v>
      </c>
      <c r="AB35" s="1">
        <f t="shared" si="6"/>
        <v>93.600000000000009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64</v>
      </c>
      <c r="B36" s="1" t="s">
        <v>36</v>
      </c>
      <c r="C36" s="1">
        <v>525</v>
      </c>
      <c r="D36" s="1"/>
      <c r="E36" s="1">
        <v>270</v>
      </c>
      <c r="F36" s="1"/>
      <c r="G36" s="6">
        <v>1</v>
      </c>
      <c r="H36" s="1">
        <v>180</v>
      </c>
      <c r="I36" s="1"/>
      <c r="J36" s="1">
        <v>290</v>
      </c>
      <c r="K36" s="1">
        <f t="shared" si="1"/>
        <v>-20</v>
      </c>
      <c r="L36" s="1"/>
      <c r="M36" s="1"/>
      <c r="N36" s="1">
        <v>1105</v>
      </c>
      <c r="O36" s="1">
        <f t="shared" si="3"/>
        <v>54</v>
      </c>
      <c r="P36" s="18">
        <v>200</v>
      </c>
      <c r="Q36" s="5"/>
      <c r="R36" s="1"/>
      <c r="S36" s="1">
        <f t="shared" si="4"/>
        <v>24.166666666666668</v>
      </c>
      <c r="T36" s="1">
        <f t="shared" si="5"/>
        <v>20.462962962962962</v>
      </c>
      <c r="U36" s="1">
        <v>115.22</v>
      </c>
      <c r="V36" s="1">
        <v>32</v>
      </c>
      <c r="W36" s="1">
        <v>89</v>
      </c>
      <c r="X36" s="1"/>
      <c r="Y36" s="1">
        <f t="shared" si="2"/>
        <v>200</v>
      </c>
      <c r="Z36" s="6">
        <v>5</v>
      </c>
      <c r="AA36" s="10">
        <v>40</v>
      </c>
      <c r="AB36" s="1">
        <f t="shared" si="6"/>
        <v>200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65</v>
      </c>
      <c r="B37" s="1" t="s">
        <v>32</v>
      </c>
      <c r="C37" s="1">
        <v>54</v>
      </c>
      <c r="D37" s="1">
        <v>2</v>
      </c>
      <c r="E37" s="1">
        <v>3</v>
      </c>
      <c r="F37" s="1">
        <v>50</v>
      </c>
      <c r="G37" s="6">
        <v>0.43</v>
      </c>
      <c r="H37" s="1">
        <v>180</v>
      </c>
      <c r="I37" s="1"/>
      <c r="J37" s="1">
        <v>3</v>
      </c>
      <c r="K37" s="1">
        <f t="shared" ref="K37:K54" si="8">E37-J37</f>
        <v>0</v>
      </c>
      <c r="L37" s="1"/>
      <c r="M37" s="1"/>
      <c r="N37" s="1">
        <v>0</v>
      </c>
      <c r="O37" s="1">
        <f t="shared" si="3"/>
        <v>0.6</v>
      </c>
      <c r="P37" s="5"/>
      <c r="Q37" s="5"/>
      <c r="R37" s="1"/>
      <c r="S37" s="1">
        <f t="shared" si="4"/>
        <v>83.333333333333343</v>
      </c>
      <c r="T37" s="1">
        <f t="shared" si="5"/>
        <v>83.333333333333343</v>
      </c>
      <c r="U37" s="1">
        <v>1.4</v>
      </c>
      <c r="V37" s="1">
        <v>0.8</v>
      </c>
      <c r="W37" s="1">
        <v>0.6</v>
      </c>
      <c r="X37" s="17" t="s">
        <v>66</v>
      </c>
      <c r="Y37" s="1">
        <f t="shared" si="2"/>
        <v>0</v>
      </c>
      <c r="Z37" s="6">
        <v>16</v>
      </c>
      <c r="AA37" s="10">
        <f t="shared" ref="AA7:AA66" si="9">P37/Z37</f>
        <v>0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67</v>
      </c>
      <c r="B38" s="1" t="s">
        <v>32</v>
      </c>
      <c r="C38" s="1">
        <v>13</v>
      </c>
      <c r="D38" s="1">
        <v>56</v>
      </c>
      <c r="E38" s="1">
        <v>27</v>
      </c>
      <c r="F38" s="1">
        <v>38</v>
      </c>
      <c r="G38" s="6">
        <v>0.9</v>
      </c>
      <c r="H38" s="1">
        <v>180</v>
      </c>
      <c r="I38" s="1"/>
      <c r="J38" s="1">
        <v>21</v>
      </c>
      <c r="K38" s="1">
        <f t="shared" si="8"/>
        <v>6</v>
      </c>
      <c r="L38" s="1"/>
      <c r="M38" s="1"/>
      <c r="N38" s="1">
        <v>0</v>
      </c>
      <c r="O38" s="1">
        <f t="shared" si="3"/>
        <v>5.4</v>
      </c>
      <c r="P38" s="5">
        <f>16*O38-N38-F38</f>
        <v>48.400000000000006</v>
      </c>
      <c r="Q38" s="5"/>
      <c r="R38" s="1"/>
      <c r="S38" s="1">
        <f t="shared" si="4"/>
        <v>16</v>
      </c>
      <c r="T38" s="1">
        <f t="shared" si="5"/>
        <v>7.0370370370370363</v>
      </c>
      <c r="U38" s="1">
        <v>2.4</v>
      </c>
      <c r="V38" s="1">
        <v>6.2</v>
      </c>
      <c r="W38" s="1">
        <v>4.4000000000000004</v>
      </c>
      <c r="X38" s="1"/>
      <c r="Y38" s="1">
        <f t="shared" ref="Y38:Y66" si="10">P38*G38</f>
        <v>43.560000000000009</v>
      </c>
      <c r="Z38" s="6">
        <v>8</v>
      </c>
      <c r="AA38" s="10">
        <v>6</v>
      </c>
      <c r="AB38" s="1">
        <f t="shared" si="6"/>
        <v>43.2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32</v>
      </c>
      <c r="C39" s="1">
        <v>6</v>
      </c>
      <c r="D39" s="1"/>
      <c r="E39" s="1"/>
      <c r="F39" s="1">
        <v>6</v>
      </c>
      <c r="G39" s="6">
        <v>0</v>
      </c>
      <c r="H39" s="1">
        <v>180</v>
      </c>
      <c r="I39" s="1"/>
      <c r="J39" s="1"/>
      <c r="K39" s="1">
        <f t="shared" si="8"/>
        <v>0</v>
      </c>
      <c r="L39" s="1"/>
      <c r="M39" s="1"/>
      <c r="N39" s="1">
        <v>0</v>
      </c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1.2</v>
      </c>
      <c r="W39" s="1">
        <v>0</v>
      </c>
      <c r="X39" s="1"/>
      <c r="Y39" s="1">
        <f t="shared" si="10"/>
        <v>0</v>
      </c>
      <c r="Z39" s="6">
        <v>0</v>
      </c>
      <c r="AA39" s="10">
        <v>0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32</v>
      </c>
      <c r="C40" s="1">
        <v>101</v>
      </c>
      <c r="D40" s="1">
        <v>1</v>
      </c>
      <c r="E40" s="1">
        <v>10</v>
      </c>
      <c r="F40" s="1">
        <v>87</v>
      </c>
      <c r="G40" s="6">
        <v>0.43</v>
      </c>
      <c r="H40" s="1">
        <v>180</v>
      </c>
      <c r="I40" s="1"/>
      <c r="J40" s="1">
        <v>12</v>
      </c>
      <c r="K40" s="1">
        <f t="shared" si="8"/>
        <v>-2</v>
      </c>
      <c r="L40" s="1"/>
      <c r="M40" s="1"/>
      <c r="N40" s="1">
        <v>0</v>
      </c>
      <c r="O40" s="1">
        <f t="shared" si="3"/>
        <v>2</v>
      </c>
      <c r="P40" s="5"/>
      <c r="Q40" s="5"/>
      <c r="R40" s="1"/>
      <c r="S40" s="1">
        <f t="shared" si="4"/>
        <v>43.5</v>
      </c>
      <c r="T40" s="1">
        <f t="shared" si="5"/>
        <v>43.5</v>
      </c>
      <c r="U40" s="1">
        <v>3.2</v>
      </c>
      <c r="V40" s="1">
        <v>7.2</v>
      </c>
      <c r="W40" s="1">
        <v>4.5999999999999996</v>
      </c>
      <c r="X40" s="17" t="s">
        <v>66</v>
      </c>
      <c r="Y40" s="1">
        <f t="shared" si="10"/>
        <v>0</v>
      </c>
      <c r="Z40" s="6">
        <v>16</v>
      </c>
      <c r="AA40" s="10">
        <f t="shared" si="9"/>
        <v>0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32</v>
      </c>
      <c r="C41" s="1"/>
      <c r="D41" s="1">
        <v>64</v>
      </c>
      <c r="E41" s="1">
        <v>3</v>
      </c>
      <c r="F41" s="1">
        <v>61</v>
      </c>
      <c r="G41" s="6">
        <v>0.43</v>
      </c>
      <c r="H41" s="1">
        <v>180</v>
      </c>
      <c r="I41" s="1"/>
      <c r="J41" s="1">
        <v>3</v>
      </c>
      <c r="K41" s="1">
        <f t="shared" si="8"/>
        <v>0</v>
      </c>
      <c r="L41" s="1"/>
      <c r="M41" s="1"/>
      <c r="N41" s="1">
        <v>0</v>
      </c>
      <c r="O41" s="1">
        <f t="shared" si="3"/>
        <v>0.6</v>
      </c>
      <c r="P41" s="18">
        <v>35</v>
      </c>
      <c r="Q41" s="5"/>
      <c r="R41" s="1"/>
      <c r="S41" s="1">
        <f t="shared" si="4"/>
        <v>160</v>
      </c>
      <c r="T41" s="1">
        <f t="shared" si="5"/>
        <v>101.66666666666667</v>
      </c>
      <c r="U41" s="1">
        <v>0.8</v>
      </c>
      <c r="V41" s="1">
        <v>7.2</v>
      </c>
      <c r="W41" s="1">
        <v>3.4</v>
      </c>
      <c r="X41" s="1"/>
      <c r="Y41" s="1">
        <f t="shared" si="10"/>
        <v>15.049999999999999</v>
      </c>
      <c r="Z41" s="6">
        <v>16</v>
      </c>
      <c r="AA41" s="10">
        <v>2</v>
      </c>
      <c r="AB41" s="1">
        <f t="shared" si="6"/>
        <v>13.76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32</v>
      </c>
      <c r="C42" s="1">
        <v>76</v>
      </c>
      <c r="D42" s="1"/>
      <c r="E42" s="1"/>
      <c r="F42" s="1">
        <v>76</v>
      </c>
      <c r="G42" s="6">
        <v>0.33</v>
      </c>
      <c r="H42" s="1">
        <v>365</v>
      </c>
      <c r="I42" s="1"/>
      <c r="J42" s="1"/>
      <c r="K42" s="1">
        <f t="shared" si="8"/>
        <v>0</v>
      </c>
      <c r="L42" s="1"/>
      <c r="M42" s="1"/>
      <c r="N42" s="1">
        <v>0</v>
      </c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0</v>
      </c>
      <c r="W42" s="1">
        <v>0</v>
      </c>
      <c r="X42" s="17" t="s">
        <v>66</v>
      </c>
      <c r="Y42" s="1">
        <f t="shared" si="10"/>
        <v>0</v>
      </c>
      <c r="Z42" s="6">
        <v>6</v>
      </c>
      <c r="AA42" s="10">
        <f t="shared" si="9"/>
        <v>0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72</v>
      </c>
      <c r="B43" s="1" t="s">
        <v>36</v>
      </c>
      <c r="C43" s="1">
        <v>63</v>
      </c>
      <c r="D43" s="1"/>
      <c r="E43" s="1">
        <v>6</v>
      </c>
      <c r="F43" s="1">
        <v>48</v>
      </c>
      <c r="G43" s="6">
        <v>1</v>
      </c>
      <c r="H43" s="1">
        <v>180</v>
      </c>
      <c r="I43" s="1"/>
      <c r="J43" s="1">
        <v>12</v>
      </c>
      <c r="K43" s="1">
        <f t="shared" si="8"/>
        <v>-6</v>
      </c>
      <c r="L43" s="1"/>
      <c r="M43" s="1"/>
      <c r="N43" s="1">
        <v>0</v>
      </c>
      <c r="O43" s="1">
        <f t="shared" si="3"/>
        <v>1.2</v>
      </c>
      <c r="P43" s="5"/>
      <c r="Q43" s="5"/>
      <c r="R43" s="1"/>
      <c r="S43" s="1">
        <f t="shared" si="4"/>
        <v>40</v>
      </c>
      <c r="T43" s="1">
        <f t="shared" si="5"/>
        <v>40</v>
      </c>
      <c r="U43" s="1">
        <v>3</v>
      </c>
      <c r="V43" s="1">
        <v>1.2</v>
      </c>
      <c r="W43" s="1">
        <v>6</v>
      </c>
      <c r="X43" s="17" t="s">
        <v>66</v>
      </c>
      <c r="Y43" s="1">
        <f t="shared" si="10"/>
        <v>0</v>
      </c>
      <c r="Z43" s="6">
        <v>3</v>
      </c>
      <c r="AA43" s="10">
        <f t="shared" si="9"/>
        <v>0</v>
      </c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73</v>
      </c>
      <c r="B44" s="1" t="s">
        <v>32</v>
      </c>
      <c r="C44" s="1">
        <v>91</v>
      </c>
      <c r="D44" s="1"/>
      <c r="E44" s="1">
        <v>52</v>
      </c>
      <c r="F44" s="1"/>
      <c r="G44" s="6">
        <v>0.25</v>
      </c>
      <c r="H44" s="1">
        <v>180</v>
      </c>
      <c r="I44" s="19">
        <f>VLOOKUP(A44,[1]TDSheet!$C:$Q,15,0)</f>
        <v>48</v>
      </c>
      <c r="J44" s="1">
        <v>57</v>
      </c>
      <c r="K44" s="1">
        <f t="shared" si="8"/>
        <v>-5</v>
      </c>
      <c r="L44" s="1"/>
      <c r="M44" s="1"/>
      <c r="N44" s="1">
        <v>228</v>
      </c>
      <c r="O44" s="1">
        <f t="shared" si="3"/>
        <v>10.4</v>
      </c>
      <c r="P44" s="20">
        <v>150</v>
      </c>
      <c r="Q44" s="5"/>
      <c r="R44" s="1"/>
      <c r="S44" s="1">
        <f t="shared" si="4"/>
        <v>36.346153846153847</v>
      </c>
      <c r="T44" s="1">
        <f t="shared" si="5"/>
        <v>21.923076923076923</v>
      </c>
      <c r="U44" s="1">
        <v>23.4</v>
      </c>
      <c r="V44" s="1">
        <v>12.2</v>
      </c>
      <c r="W44" s="1">
        <v>21.8</v>
      </c>
      <c r="X44" s="1"/>
      <c r="Y44" s="1">
        <f t="shared" si="10"/>
        <v>37.5</v>
      </c>
      <c r="Z44" s="6">
        <v>12</v>
      </c>
      <c r="AA44" s="10">
        <v>13</v>
      </c>
      <c r="AB44" s="1">
        <f t="shared" si="6"/>
        <v>39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74</v>
      </c>
      <c r="B45" s="1" t="s">
        <v>32</v>
      </c>
      <c r="C45" s="1">
        <v>99</v>
      </c>
      <c r="D45" s="1">
        <v>84</v>
      </c>
      <c r="E45" s="1">
        <v>135</v>
      </c>
      <c r="F45" s="1"/>
      <c r="G45" s="6">
        <v>0.3</v>
      </c>
      <c r="H45" s="1">
        <v>180</v>
      </c>
      <c r="I45" s="19">
        <f>VLOOKUP(A45,[1]TDSheet!$C:$Q,15,0)</f>
        <v>60</v>
      </c>
      <c r="J45" s="1">
        <v>144</v>
      </c>
      <c r="K45" s="1">
        <f t="shared" si="8"/>
        <v>-9</v>
      </c>
      <c r="L45" s="1"/>
      <c r="M45" s="1"/>
      <c r="N45" s="1">
        <v>180</v>
      </c>
      <c r="O45" s="1">
        <f t="shared" si="3"/>
        <v>27</v>
      </c>
      <c r="P45" s="20">
        <v>320</v>
      </c>
      <c r="Q45" s="5"/>
      <c r="R45" s="1"/>
      <c r="S45" s="1">
        <f t="shared" si="4"/>
        <v>18.518518518518519</v>
      </c>
      <c r="T45" s="1">
        <f t="shared" si="5"/>
        <v>6.666666666666667</v>
      </c>
      <c r="U45" s="1">
        <v>21.4</v>
      </c>
      <c r="V45" s="1">
        <v>18.600000000000001</v>
      </c>
      <c r="W45" s="1">
        <v>18.2</v>
      </c>
      <c r="X45" s="1"/>
      <c r="Y45" s="1">
        <f t="shared" si="10"/>
        <v>96</v>
      </c>
      <c r="Z45" s="6">
        <v>12</v>
      </c>
      <c r="AA45" s="10">
        <v>27</v>
      </c>
      <c r="AB45" s="1">
        <f t="shared" si="6"/>
        <v>97.2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75</v>
      </c>
      <c r="B46" s="1" t="s">
        <v>36</v>
      </c>
      <c r="C46" s="1">
        <v>24.6</v>
      </c>
      <c r="D46" s="1">
        <v>76.2</v>
      </c>
      <c r="E46" s="1">
        <v>19.8</v>
      </c>
      <c r="F46" s="1">
        <v>73.8</v>
      </c>
      <c r="G46" s="6">
        <v>1</v>
      </c>
      <c r="H46" s="1">
        <v>180</v>
      </c>
      <c r="I46" s="1"/>
      <c r="J46" s="1">
        <v>18</v>
      </c>
      <c r="K46" s="1">
        <f t="shared" si="8"/>
        <v>1.8000000000000007</v>
      </c>
      <c r="L46" s="1"/>
      <c r="M46" s="1"/>
      <c r="N46" s="1">
        <v>37.799999999999997</v>
      </c>
      <c r="O46" s="1">
        <f t="shared" si="3"/>
        <v>3.96</v>
      </c>
      <c r="P46" s="5"/>
      <c r="Q46" s="5"/>
      <c r="R46" s="1"/>
      <c r="S46" s="1">
        <f t="shared" si="4"/>
        <v>28.18181818181818</v>
      </c>
      <c r="T46" s="1">
        <f t="shared" si="5"/>
        <v>28.18181818181818</v>
      </c>
      <c r="U46" s="1">
        <v>8.4</v>
      </c>
      <c r="V46" s="1">
        <v>9.36</v>
      </c>
      <c r="W46" s="1">
        <v>6.12</v>
      </c>
      <c r="X46" s="1"/>
      <c r="Y46" s="1">
        <f t="shared" si="10"/>
        <v>0</v>
      </c>
      <c r="Z46" s="6">
        <v>1.8</v>
      </c>
      <c r="AA46" s="10">
        <f t="shared" si="9"/>
        <v>0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76</v>
      </c>
      <c r="B47" s="1" t="s">
        <v>32</v>
      </c>
      <c r="C47" s="1">
        <v>46</v>
      </c>
      <c r="D47" s="1">
        <v>36</v>
      </c>
      <c r="E47" s="1">
        <v>49</v>
      </c>
      <c r="F47" s="1"/>
      <c r="G47" s="6">
        <v>0.3</v>
      </c>
      <c r="H47" s="1">
        <v>180</v>
      </c>
      <c r="I47" s="19">
        <f>VLOOKUP(A47,[1]TDSheet!$C:$Q,15,0)</f>
        <v>12</v>
      </c>
      <c r="J47" s="1">
        <v>59</v>
      </c>
      <c r="K47" s="1">
        <f t="shared" si="8"/>
        <v>-10</v>
      </c>
      <c r="L47" s="1"/>
      <c r="M47" s="1"/>
      <c r="N47" s="1">
        <v>204</v>
      </c>
      <c r="O47" s="1">
        <f t="shared" si="3"/>
        <v>9.8000000000000007</v>
      </c>
      <c r="P47" s="20">
        <v>72</v>
      </c>
      <c r="Q47" s="5"/>
      <c r="R47" s="1"/>
      <c r="S47" s="1">
        <f t="shared" si="4"/>
        <v>28.163265306122447</v>
      </c>
      <c r="T47" s="1">
        <f t="shared" si="5"/>
        <v>20.816326530612244</v>
      </c>
      <c r="U47" s="1">
        <v>19.2</v>
      </c>
      <c r="V47" s="1">
        <v>10</v>
      </c>
      <c r="W47" s="1">
        <v>13.2</v>
      </c>
      <c r="X47" s="1"/>
      <c r="Y47" s="1">
        <f t="shared" si="10"/>
        <v>21.599999999999998</v>
      </c>
      <c r="Z47" s="6">
        <v>12</v>
      </c>
      <c r="AA47" s="10">
        <v>6</v>
      </c>
      <c r="AB47" s="1">
        <f t="shared" si="6"/>
        <v>21.599999999999998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77</v>
      </c>
      <c r="B48" s="1" t="s">
        <v>32</v>
      </c>
      <c r="C48" s="1"/>
      <c r="D48" s="1">
        <v>72</v>
      </c>
      <c r="E48" s="1">
        <v>47</v>
      </c>
      <c r="F48" s="1">
        <v>25</v>
      </c>
      <c r="G48" s="6">
        <v>0.2</v>
      </c>
      <c r="H48" s="1">
        <v>365</v>
      </c>
      <c r="I48" s="19">
        <f>VLOOKUP(A48,[1]TDSheet!$C:$Q,15,0)</f>
        <v>24</v>
      </c>
      <c r="J48" s="1">
        <v>45</v>
      </c>
      <c r="K48" s="1">
        <f t="shared" si="8"/>
        <v>2</v>
      </c>
      <c r="L48" s="1"/>
      <c r="M48" s="1"/>
      <c r="N48" s="1">
        <v>42</v>
      </c>
      <c r="O48" s="1">
        <f t="shared" si="3"/>
        <v>9.4</v>
      </c>
      <c r="P48" s="20">
        <v>108</v>
      </c>
      <c r="Q48" s="5"/>
      <c r="R48" s="1"/>
      <c r="S48" s="1">
        <f t="shared" si="4"/>
        <v>18.617021276595743</v>
      </c>
      <c r="T48" s="1">
        <f t="shared" si="5"/>
        <v>7.1276595744680851</v>
      </c>
      <c r="U48" s="1">
        <v>7.4</v>
      </c>
      <c r="V48" s="1">
        <v>8</v>
      </c>
      <c r="W48" s="1">
        <v>6</v>
      </c>
      <c r="X48" s="1"/>
      <c r="Y48" s="1">
        <f t="shared" si="10"/>
        <v>21.6</v>
      </c>
      <c r="Z48" s="6">
        <v>6</v>
      </c>
      <c r="AA48" s="10">
        <v>18</v>
      </c>
      <c r="AB48" s="1">
        <f t="shared" si="6"/>
        <v>21.6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78</v>
      </c>
      <c r="B49" s="1" t="s">
        <v>32</v>
      </c>
      <c r="C49" s="1">
        <v>36</v>
      </c>
      <c r="D49" s="1">
        <v>55</v>
      </c>
      <c r="E49" s="1">
        <v>56</v>
      </c>
      <c r="F49" s="1"/>
      <c r="G49" s="6">
        <v>0.2</v>
      </c>
      <c r="H49" s="1">
        <v>365</v>
      </c>
      <c r="I49" s="19">
        <f>VLOOKUP(A49,[1]TDSheet!$C:$Q,15,0)</f>
        <v>24</v>
      </c>
      <c r="J49" s="1">
        <v>64</v>
      </c>
      <c r="K49" s="1">
        <f t="shared" si="8"/>
        <v>-8</v>
      </c>
      <c r="L49" s="1"/>
      <c r="M49" s="1"/>
      <c r="N49" s="1">
        <v>168</v>
      </c>
      <c r="O49" s="1">
        <f t="shared" si="3"/>
        <v>11.2</v>
      </c>
      <c r="P49" s="20">
        <v>108</v>
      </c>
      <c r="Q49" s="5"/>
      <c r="R49" s="1"/>
      <c r="S49" s="1">
        <f t="shared" si="4"/>
        <v>24.642857142857146</v>
      </c>
      <c r="T49" s="1">
        <f t="shared" si="5"/>
        <v>15.000000000000002</v>
      </c>
      <c r="U49" s="1">
        <v>15.8</v>
      </c>
      <c r="V49" s="1">
        <v>10.199999999999999</v>
      </c>
      <c r="W49" s="1">
        <v>11.6</v>
      </c>
      <c r="X49" s="1"/>
      <c r="Y49" s="1">
        <f t="shared" si="10"/>
        <v>21.6</v>
      </c>
      <c r="Z49" s="6">
        <v>6</v>
      </c>
      <c r="AA49" s="10">
        <v>18</v>
      </c>
      <c r="AB49" s="1">
        <f t="shared" si="6"/>
        <v>21.6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79</v>
      </c>
      <c r="B50" s="1" t="s">
        <v>32</v>
      </c>
      <c r="C50" s="1">
        <v>192</v>
      </c>
      <c r="D50" s="1">
        <v>122</v>
      </c>
      <c r="E50" s="1">
        <v>173</v>
      </c>
      <c r="F50" s="1">
        <v>88</v>
      </c>
      <c r="G50" s="6">
        <v>0.25</v>
      </c>
      <c r="H50" s="1">
        <v>180</v>
      </c>
      <c r="I50" s="19">
        <f>VLOOKUP(A50,[1]TDSheet!$C:$Q,15,0)</f>
        <v>72</v>
      </c>
      <c r="J50" s="1">
        <v>169</v>
      </c>
      <c r="K50" s="1">
        <f t="shared" si="8"/>
        <v>4</v>
      </c>
      <c r="L50" s="1"/>
      <c r="M50" s="1"/>
      <c r="N50" s="1">
        <v>240</v>
      </c>
      <c r="O50" s="1">
        <f t="shared" si="3"/>
        <v>34.6</v>
      </c>
      <c r="P50" s="20">
        <v>300</v>
      </c>
      <c r="Q50" s="5"/>
      <c r="R50" s="1"/>
      <c r="S50" s="1">
        <f t="shared" si="4"/>
        <v>18.150289017341041</v>
      </c>
      <c r="T50" s="1">
        <f t="shared" si="5"/>
        <v>9.4797687861271669</v>
      </c>
      <c r="U50" s="1">
        <v>33</v>
      </c>
      <c r="V50" s="1">
        <v>30.4</v>
      </c>
      <c r="W50" s="1">
        <v>34.6</v>
      </c>
      <c r="X50" s="1"/>
      <c r="Y50" s="1">
        <f t="shared" si="10"/>
        <v>75</v>
      </c>
      <c r="Z50" s="6">
        <v>12</v>
      </c>
      <c r="AA50" s="10">
        <v>25</v>
      </c>
      <c r="AB50" s="1">
        <f t="shared" si="6"/>
        <v>75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80</v>
      </c>
      <c r="B51" s="1" t="s">
        <v>32</v>
      </c>
      <c r="C51" s="1">
        <v>179</v>
      </c>
      <c r="D51" s="1">
        <v>61</v>
      </c>
      <c r="E51" s="1">
        <v>179</v>
      </c>
      <c r="F51" s="1"/>
      <c r="G51" s="6">
        <v>0.25</v>
      </c>
      <c r="H51" s="1">
        <v>180</v>
      </c>
      <c r="I51" s="19">
        <f>VLOOKUP(A51,[1]TDSheet!$C:$Q,15,0)</f>
        <v>96</v>
      </c>
      <c r="J51" s="1">
        <v>173</v>
      </c>
      <c r="K51" s="1">
        <f t="shared" si="8"/>
        <v>6</v>
      </c>
      <c r="L51" s="1"/>
      <c r="M51" s="1"/>
      <c r="N51" s="1">
        <v>360</v>
      </c>
      <c r="O51" s="1">
        <f t="shared" si="3"/>
        <v>35.799999999999997</v>
      </c>
      <c r="P51" s="20">
        <v>300</v>
      </c>
      <c r="Q51" s="5"/>
      <c r="R51" s="1"/>
      <c r="S51" s="1">
        <f t="shared" si="4"/>
        <v>18.435754189944134</v>
      </c>
      <c r="T51" s="1">
        <f t="shared" si="5"/>
        <v>10.05586592178771</v>
      </c>
      <c r="U51" s="1">
        <v>34.799999999999997</v>
      </c>
      <c r="V51" s="1">
        <v>25.4</v>
      </c>
      <c r="W51" s="1">
        <v>33.6</v>
      </c>
      <c r="X51" s="1"/>
      <c r="Y51" s="1">
        <f t="shared" si="10"/>
        <v>75</v>
      </c>
      <c r="Z51" s="6">
        <v>12</v>
      </c>
      <c r="AA51" s="10">
        <v>25</v>
      </c>
      <c r="AB51" s="1">
        <f t="shared" si="6"/>
        <v>75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81</v>
      </c>
      <c r="B52" s="1" t="s">
        <v>36</v>
      </c>
      <c r="C52" s="1"/>
      <c r="D52" s="1">
        <v>148.5</v>
      </c>
      <c r="E52" s="1">
        <v>29.7</v>
      </c>
      <c r="F52" s="1">
        <v>118.8</v>
      </c>
      <c r="G52" s="6">
        <v>1</v>
      </c>
      <c r="H52" s="1">
        <v>180</v>
      </c>
      <c r="I52" s="1"/>
      <c r="J52" s="1">
        <v>32.4</v>
      </c>
      <c r="K52" s="1">
        <f t="shared" si="8"/>
        <v>-2.6999999999999993</v>
      </c>
      <c r="L52" s="1"/>
      <c r="M52" s="1"/>
      <c r="N52" s="1">
        <v>0</v>
      </c>
      <c r="O52" s="1">
        <f t="shared" si="3"/>
        <v>5.9399999999999995</v>
      </c>
      <c r="P52" s="18">
        <v>100</v>
      </c>
      <c r="Q52" s="5"/>
      <c r="R52" s="1"/>
      <c r="S52" s="1">
        <f t="shared" si="4"/>
        <v>36.835016835016837</v>
      </c>
      <c r="T52" s="1">
        <f t="shared" si="5"/>
        <v>20</v>
      </c>
      <c r="U52" s="1">
        <v>3.24</v>
      </c>
      <c r="V52" s="1">
        <v>16.2</v>
      </c>
      <c r="W52" s="1">
        <v>4.32</v>
      </c>
      <c r="X52" s="1"/>
      <c r="Y52" s="1">
        <f t="shared" si="10"/>
        <v>100</v>
      </c>
      <c r="Z52" s="6">
        <v>2.7</v>
      </c>
      <c r="AA52" s="10">
        <v>37</v>
      </c>
      <c r="AB52" s="1">
        <f t="shared" si="6"/>
        <v>99.9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82</v>
      </c>
      <c r="B53" s="1" t="s">
        <v>36</v>
      </c>
      <c r="C53" s="1">
        <v>204.6</v>
      </c>
      <c r="D53" s="1"/>
      <c r="E53" s="1">
        <v>155</v>
      </c>
      <c r="F53" s="1"/>
      <c r="G53" s="6">
        <v>1</v>
      </c>
      <c r="H53" s="1">
        <v>180</v>
      </c>
      <c r="I53" s="1"/>
      <c r="J53" s="1">
        <v>151</v>
      </c>
      <c r="K53" s="1">
        <f t="shared" si="8"/>
        <v>4</v>
      </c>
      <c r="L53" s="1"/>
      <c r="M53" s="1"/>
      <c r="N53" s="1">
        <v>465</v>
      </c>
      <c r="O53" s="1">
        <f t="shared" si="3"/>
        <v>31</v>
      </c>
      <c r="P53" s="18">
        <v>200</v>
      </c>
      <c r="Q53" s="5"/>
      <c r="R53" s="1"/>
      <c r="S53" s="1">
        <f t="shared" si="4"/>
        <v>21.451612903225808</v>
      </c>
      <c r="T53" s="1">
        <f t="shared" si="5"/>
        <v>15</v>
      </c>
      <c r="U53" s="1">
        <v>48.08</v>
      </c>
      <c r="V53" s="1">
        <v>1</v>
      </c>
      <c r="W53" s="1">
        <v>37.08</v>
      </c>
      <c r="X53" s="1"/>
      <c r="Y53" s="1">
        <f t="shared" si="10"/>
        <v>200</v>
      </c>
      <c r="Z53" s="6">
        <v>5</v>
      </c>
      <c r="AA53" s="10">
        <v>40</v>
      </c>
      <c r="AB53" s="1">
        <f t="shared" si="6"/>
        <v>200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83</v>
      </c>
      <c r="B54" s="1" t="s">
        <v>32</v>
      </c>
      <c r="C54" s="1">
        <v>58</v>
      </c>
      <c r="D54" s="1">
        <v>242</v>
      </c>
      <c r="E54" s="1">
        <v>162</v>
      </c>
      <c r="F54" s="1">
        <v>103</v>
      </c>
      <c r="G54" s="6">
        <v>0.14000000000000001</v>
      </c>
      <c r="H54" s="1">
        <v>180</v>
      </c>
      <c r="I54" s="19">
        <f>VLOOKUP(A54,[1]TDSheet!$C:$Q,15,0)</f>
        <v>132</v>
      </c>
      <c r="J54" s="1">
        <v>133</v>
      </c>
      <c r="K54" s="1">
        <f t="shared" si="8"/>
        <v>29</v>
      </c>
      <c r="L54" s="1"/>
      <c r="M54" s="1"/>
      <c r="N54" s="1">
        <v>0</v>
      </c>
      <c r="O54" s="1">
        <f t="shared" si="3"/>
        <v>32.4</v>
      </c>
      <c r="P54" s="20">
        <v>550</v>
      </c>
      <c r="Q54" s="5"/>
      <c r="R54" s="1"/>
      <c r="S54" s="1">
        <f t="shared" si="4"/>
        <v>20.154320987654323</v>
      </c>
      <c r="T54" s="1">
        <f t="shared" si="5"/>
        <v>3.1790123456790127</v>
      </c>
      <c r="U54" s="1">
        <v>17.399999999999999</v>
      </c>
      <c r="V54" s="1">
        <v>27.4</v>
      </c>
      <c r="W54" s="1">
        <v>17</v>
      </c>
      <c r="X54" s="1"/>
      <c r="Y54" s="1">
        <f t="shared" si="10"/>
        <v>77.000000000000014</v>
      </c>
      <c r="Z54" s="6">
        <v>22</v>
      </c>
      <c r="AA54" s="10">
        <v>25</v>
      </c>
      <c r="AB54" s="1">
        <f t="shared" si="6"/>
        <v>77.000000000000014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84</v>
      </c>
      <c r="B55" s="1" t="s">
        <v>32</v>
      </c>
      <c r="C55" s="1"/>
      <c r="D55" s="1"/>
      <c r="E55" s="1"/>
      <c r="F55" s="1"/>
      <c r="G55" s="6">
        <v>0.25</v>
      </c>
      <c r="H55" s="1">
        <v>180</v>
      </c>
      <c r="I55" s="1"/>
      <c r="J55" s="1"/>
      <c r="K55" s="1"/>
      <c r="L55" s="1"/>
      <c r="M55" s="1"/>
      <c r="N55" s="1"/>
      <c r="O55" s="1"/>
      <c r="P55" s="1">
        <v>114</v>
      </c>
      <c r="Q55" s="1"/>
      <c r="R55" s="1"/>
      <c r="S55" s="1"/>
      <c r="T55" s="1"/>
      <c r="U55" s="1"/>
      <c r="V55" s="1"/>
      <c r="W55" s="1"/>
      <c r="X55" s="21" t="s">
        <v>96</v>
      </c>
      <c r="Y55" s="1">
        <f t="shared" si="10"/>
        <v>28.5</v>
      </c>
      <c r="Z55" s="6">
        <v>6</v>
      </c>
      <c r="AA55" s="10">
        <v>19</v>
      </c>
      <c r="AB55" s="1">
        <f t="shared" si="6"/>
        <v>28.5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85</v>
      </c>
      <c r="B56" s="1" t="s">
        <v>32</v>
      </c>
      <c r="C56" s="1"/>
      <c r="D56" s="1"/>
      <c r="E56" s="1"/>
      <c r="F56" s="1"/>
      <c r="G56" s="6">
        <v>0.25</v>
      </c>
      <c r="H56" s="1">
        <v>180</v>
      </c>
      <c r="I56" s="1"/>
      <c r="J56" s="1"/>
      <c r="K56" s="1"/>
      <c r="L56" s="1"/>
      <c r="M56" s="1"/>
      <c r="N56" s="1"/>
      <c r="O56" s="1"/>
      <c r="P56" s="1">
        <v>96</v>
      </c>
      <c r="Q56" s="1"/>
      <c r="R56" s="1"/>
      <c r="S56" s="1"/>
      <c r="T56" s="1"/>
      <c r="U56" s="1"/>
      <c r="V56" s="1"/>
      <c r="W56" s="1"/>
      <c r="X56" s="21" t="s">
        <v>96</v>
      </c>
      <c r="Y56" s="1">
        <f t="shared" si="10"/>
        <v>24</v>
      </c>
      <c r="Z56" s="6">
        <v>12</v>
      </c>
      <c r="AA56" s="10">
        <v>8</v>
      </c>
      <c r="AB56" s="1">
        <f t="shared" si="6"/>
        <v>24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86</v>
      </c>
      <c r="B57" s="1" t="s">
        <v>32</v>
      </c>
      <c r="C57" s="1"/>
      <c r="D57" s="1"/>
      <c r="E57" s="1"/>
      <c r="F57" s="1"/>
      <c r="G57" s="6">
        <v>0.25</v>
      </c>
      <c r="H57" s="1">
        <v>180</v>
      </c>
      <c r="I57" s="1"/>
      <c r="J57" s="1"/>
      <c r="K57" s="1"/>
      <c r="L57" s="1"/>
      <c r="M57" s="1"/>
      <c r="N57" s="1"/>
      <c r="O57" s="1"/>
      <c r="P57" s="1">
        <v>66</v>
      </c>
      <c r="Q57" s="1"/>
      <c r="R57" s="1"/>
      <c r="S57" s="1"/>
      <c r="T57" s="1"/>
      <c r="U57" s="1"/>
      <c r="V57" s="1"/>
      <c r="W57" s="1"/>
      <c r="X57" s="21" t="s">
        <v>96</v>
      </c>
      <c r="Y57" s="1">
        <f t="shared" si="10"/>
        <v>16.5</v>
      </c>
      <c r="Z57" s="6">
        <v>6</v>
      </c>
      <c r="AA57" s="10">
        <v>11</v>
      </c>
      <c r="AB57" s="1">
        <f t="shared" si="6"/>
        <v>16.5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87</v>
      </c>
      <c r="B58" s="1" t="s">
        <v>32</v>
      </c>
      <c r="C58" s="1"/>
      <c r="D58" s="1"/>
      <c r="E58" s="1"/>
      <c r="F58" s="1"/>
      <c r="G58" s="6">
        <v>0.25</v>
      </c>
      <c r="H58" s="1">
        <v>180</v>
      </c>
      <c r="I58" s="1"/>
      <c r="J58" s="1"/>
      <c r="K58" s="1"/>
      <c r="L58" s="1"/>
      <c r="M58" s="1"/>
      <c r="N58" s="1"/>
      <c r="O58" s="1"/>
      <c r="P58" s="1">
        <v>38</v>
      </c>
      <c r="Q58" s="1"/>
      <c r="R58" s="1"/>
      <c r="S58" s="1"/>
      <c r="T58" s="1"/>
      <c r="U58" s="1"/>
      <c r="V58" s="1"/>
      <c r="W58" s="1"/>
      <c r="X58" s="21" t="s">
        <v>96</v>
      </c>
      <c r="Y58" s="1">
        <f t="shared" si="10"/>
        <v>9.5</v>
      </c>
      <c r="Z58" s="6">
        <v>6</v>
      </c>
      <c r="AA58" s="10">
        <v>6</v>
      </c>
      <c r="AB58" s="1">
        <f t="shared" si="6"/>
        <v>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88</v>
      </c>
      <c r="B59" s="1" t="s">
        <v>32</v>
      </c>
      <c r="C59" s="1"/>
      <c r="D59" s="1"/>
      <c r="E59" s="1"/>
      <c r="F59" s="1"/>
      <c r="G59" s="6">
        <v>0.25</v>
      </c>
      <c r="H59" s="1">
        <v>180</v>
      </c>
      <c r="I59" s="1"/>
      <c r="J59" s="1"/>
      <c r="K59" s="1"/>
      <c r="L59" s="1"/>
      <c r="M59" s="1"/>
      <c r="N59" s="1"/>
      <c r="O59" s="1"/>
      <c r="P59" s="1">
        <v>72</v>
      </c>
      <c r="Q59" s="1"/>
      <c r="R59" s="1"/>
      <c r="S59" s="1"/>
      <c r="T59" s="1"/>
      <c r="U59" s="1"/>
      <c r="V59" s="1"/>
      <c r="W59" s="1"/>
      <c r="X59" s="21" t="s">
        <v>96</v>
      </c>
      <c r="Y59" s="1">
        <f t="shared" si="10"/>
        <v>18</v>
      </c>
      <c r="Z59" s="6">
        <v>12</v>
      </c>
      <c r="AA59" s="10">
        <v>6</v>
      </c>
      <c r="AB59" s="1">
        <f t="shared" si="6"/>
        <v>18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89</v>
      </c>
      <c r="B60" s="1" t="s">
        <v>32</v>
      </c>
      <c r="C60" s="1"/>
      <c r="D60" s="1"/>
      <c r="E60" s="1"/>
      <c r="F60" s="1"/>
      <c r="G60" s="6">
        <v>0.3</v>
      </c>
      <c r="H60" s="1">
        <v>180</v>
      </c>
      <c r="I60" s="1"/>
      <c r="J60" s="1"/>
      <c r="K60" s="1"/>
      <c r="L60" s="1"/>
      <c r="M60" s="1"/>
      <c r="N60" s="1"/>
      <c r="O60" s="1"/>
      <c r="P60" s="1">
        <v>48</v>
      </c>
      <c r="Q60" s="1"/>
      <c r="R60" s="1"/>
      <c r="S60" s="1"/>
      <c r="T60" s="1"/>
      <c r="U60" s="1"/>
      <c r="V60" s="1"/>
      <c r="W60" s="1"/>
      <c r="X60" s="21" t="s">
        <v>96</v>
      </c>
      <c r="Y60" s="1">
        <f t="shared" si="10"/>
        <v>14.399999999999999</v>
      </c>
      <c r="Z60" s="6">
        <v>12</v>
      </c>
      <c r="AA60" s="10">
        <v>4</v>
      </c>
      <c r="AB60" s="1">
        <f t="shared" si="6"/>
        <v>14.399999999999999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90</v>
      </c>
      <c r="B61" s="1" t="s">
        <v>32</v>
      </c>
      <c r="C61" s="1"/>
      <c r="D61" s="1"/>
      <c r="E61" s="1"/>
      <c r="F61" s="1"/>
      <c r="G61" s="6">
        <v>0.3</v>
      </c>
      <c r="H61" s="1">
        <v>180</v>
      </c>
      <c r="I61" s="1"/>
      <c r="J61" s="1"/>
      <c r="K61" s="1"/>
      <c r="L61" s="1"/>
      <c r="M61" s="1"/>
      <c r="N61" s="1"/>
      <c r="O61" s="1"/>
      <c r="P61" s="1">
        <v>42</v>
      </c>
      <c r="Q61" s="1"/>
      <c r="R61" s="1"/>
      <c r="S61" s="1"/>
      <c r="T61" s="1"/>
      <c r="U61" s="1"/>
      <c r="V61" s="1"/>
      <c r="W61" s="1"/>
      <c r="X61" s="21" t="s">
        <v>96</v>
      </c>
      <c r="Y61" s="1">
        <f t="shared" si="10"/>
        <v>12.6</v>
      </c>
      <c r="Z61" s="6">
        <v>14</v>
      </c>
      <c r="AA61" s="10">
        <v>3</v>
      </c>
      <c r="AB61" s="1">
        <f t="shared" si="6"/>
        <v>12.6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91</v>
      </c>
      <c r="B62" s="1" t="s">
        <v>32</v>
      </c>
      <c r="C62" s="1"/>
      <c r="D62" s="1"/>
      <c r="E62" s="1"/>
      <c r="F62" s="1"/>
      <c r="G62" s="6">
        <v>0.3</v>
      </c>
      <c r="H62" s="1">
        <v>180</v>
      </c>
      <c r="I62" s="1"/>
      <c r="J62" s="1"/>
      <c r="K62" s="1"/>
      <c r="L62" s="1"/>
      <c r="M62" s="1"/>
      <c r="N62" s="1"/>
      <c r="O62" s="1"/>
      <c r="P62" s="1">
        <v>48</v>
      </c>
      <c r="Q62" s="1"/>
      <c r="R62" s="1"/>
      <c r="S62" s="1"/>
      <c r="T62" s="1"/>
      <c r="U62" s="1"/>
      <c r="V62" s="1"/>
      <c r="W62" s="1"/>
      <c r="X62" s="21" t="s">
        <v>96</v>
      </c>
      <c r="Y62" s="1">
        <f t="shared" si="10"/>
        <v>14.399999999999999</v>
      </c>
      <c r="Z62" s="6">
        <v>12</v>
      </c>
      <c r="AA62" s="10">
        <v>4</v>
      </c>
      <c r="AB62" s="1">
        <f t="shared" si="6"/>
        <v>14.399999999999999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92</v>
      </c>
      <c r="B63" s="1" t="s">
        <v>32</v>
      </c>
      <c r="C63" s="1"/>
      <c r="D63" s="1"/>
      <c r="E63" s="1"/>
      <c r="F63" s="1"/>
      <c r="G63" s="6">
        <v>0.36</v>
      </c>
      <c r="H63" s="1">
        <v>180</v>
      </c>
      <c r="I63" s="1"/>
      <c r="J63" s="1"/>
      <c r="K63" s="1"/>
      <c r="L63" s="1"/>
      <c r="M63" s="1"/>
      <c r="N63" s="1"/>
      <c r="O63" s="1"/>
      <c r="P63" s="1">
        <v>40</v>
      </c>
      <c r="Q63" s="1"/>
      <c r="R63" s="1"/>
      <c r="S63" s="1"/>
      <c r="T63" s="1"/>
      <c r="U63" s="1"/>
      <c r="V63" s="1"/>
      <c r="W63" s="1"/>
      <c r="X63" s="21" t="s">
        <v>96</v>
      </c>
      <c r="Y63" s="1">
        <f t="shared" si="10"/>
        <v>14.399999999999999</v>
      </c>
      <c r="Z63" s="6">
        <v>10</v>
      </c>
      <c r="AA63" s="10">
        <v>4</v>
      </c>
      <c r="AB63" s="1">
        <f t="shared" si="6"/>
        <v>14.399999999999999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3" t="s">
        <v>93</v>
      </c>
      <c r="B64" s="1" t="s">
        <v>32</v>
      </c>
      <c r="C64" s="1"/>
      <c r="D64" s="1"/>
      <c r="E64" s="1"/>
      <c r="F64" s="1"/>
      <c r="G64" s="6">
        <v>0.4</v>
      </c>
      <c r="H64" s="1"/>
      <c r="I64" s="22">
        <v>12</v>
      </c>
      <c r="J64" s="1"/>
      <c r="K64" s="1"/>
      <c r="L64" s="1"/>
      <c r="M64" s="1"/>
      <c r="N64" s="1"/>
      <c r="O64" s="1"/>
      <c r="P64" s="1">
        <v>0</v>
      </c>
      <c r="Q64" s="1"/>
      <c r="R64" s="1"/>
      <c r="S64" s="1"/>
      <c r="T64" s="1"/>
      <c r="U64" s="1"/>
      <c r="V64" s="1"/>
      <c r="W64" s="1"/>
      <c r="X64" s="21" t="s">
        <v>96</v>
      </c>
      <c r="Y64" s="1">
        <f t="shared" si="10"/>
        <v>0</v>
      </c>
      <c r="Z64" s="6">
        <v>0</v>
      </c>
      <c r="AA64" s="10">
        <v>0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4" t="s">
        <v>94</v>
      </c>
      <c r="B65" s="1" t="s">
        <v>36</v>
      </c>
      <c r="C65" s="1"/>
      <c r="D65" s="1"/>
      <c r="E65" s="1"/>
      <c r="F65" s="1"/>
      <c r="G65" s="6">
        <v>1</v>
      </c>
      <c r="H65" s="1">
        <v>180</v>
      </c>
      <c r="I65" s="1"/>
      <c r="J65" s="1"/>
      <c r="K65" s="1"/>
      <c r="L65" s="1"/>
      <c r="M65" s="1"/>
      <c r="N65" s="1"/>
      <c r="O65" s="1"/>
      <c r="P65" s="1">
        <v>9</v>
      </c>
      <c r="Q65" s="1"/>
      <c r="R65" s="1"/>
      <c r="S65" s="1"/>
      <c r="T65" s="1"/>
      <c r="U65" s="1"/>
      <c r="V65" s="1"/>
      <c r="W65" s="1"/>
      <c r="X65" s="21" t="s">
        <v>96</v>
      </c>
      <c r="Y65" s="1">
        <f t="shared" si="10"/>
        <v>9</v>
      </c>
      <c r="Z65" s="6">
        <v>3</v>
      </c>
      <c r="AA65" s="10">
        <v>3</v>
      </c>
      <c r="AB65" s="1">
        <f t="shared" si="6"/>
        <v>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4" t="s">
        <v>95</v>
      </c>
      <c r="B66" s="1" t="s">
        <v>36</v>
      </c>
      <c r="C66" s="1"/>
      <c r="D66" s="1"/>
      <c r="E66" s="1"/>
      <c r="F66" s="1"/>
      <c r="G66" s="6">
        <v>1</v>
      </c>
      <c r="H66" s="1">
        <v>180</v>
      </c>
      <c r="I66" s="1"/>
      <c r="J66" s="1"/>
      <c r="K66" s="1"/>
      <c r="L66" s="1"/>
      <c r="M66" s="1"/>
      <c r="N66" s="1"/>
      <c r="O66" s="1"/>
      <c r="P66" s="1">
        <v>9</v>
      </c>
      <c r="Q66" s="1"/>
      <c r="R66" s="1"/>
      <c r="S66" s="1"/>
      <c r="T66" s="1"/>
      <c r="U66" s="1"/>
      <c r="V66" s="1"/>
      <c r="W66" s="1"/>
      <c r="X66" s="21" t="s">
        <v>96</v>
      </c>
      <c r="Y66" s="1">
        <f t="shared" si="10"/>
        <v>9</v>
      </c>
      <c r="Z66" s="6">
        <v>3</v>
      </c>
      <c r="AA66" s="10">
        <v>3</v>
      </c>
      <c r="AB66" s="1">
        <f t="shared" si="6"/>
        <v>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0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0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0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0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0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0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0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0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0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0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0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0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0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0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0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0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0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0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0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0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0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0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0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0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0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0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0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0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0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0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0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0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0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0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0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0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0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0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0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0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0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0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0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0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0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0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0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0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0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0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0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0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0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0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0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0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0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0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0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0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0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0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0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0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0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0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0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0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0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0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0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0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0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0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0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0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0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0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0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0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0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0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0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0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0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0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0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0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0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0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0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0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0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0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0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0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0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0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0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0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0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0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0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0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0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0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0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0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0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0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0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0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0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0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0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0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0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0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0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0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0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0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0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0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0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0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0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0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0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0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0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0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0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0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0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0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0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0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0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0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0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0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0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0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0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0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0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0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0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0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0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0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0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0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0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0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0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0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0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0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0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0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0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0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0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0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0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0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0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0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0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0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0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0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0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0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0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0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0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0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0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0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0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0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0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0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0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0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0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0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0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0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0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0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0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0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0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0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0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0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0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0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0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0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0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0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0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0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0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0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0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0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0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0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0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0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0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0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0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0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0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0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0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0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0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0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0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0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0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0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0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0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0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0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0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0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0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0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0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0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0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0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0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0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0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0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0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0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0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0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0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0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0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0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0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0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0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0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0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0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0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0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0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0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0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0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0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0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0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0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0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0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0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0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0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0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0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0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0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0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0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0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0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0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0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0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0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0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0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0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0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0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0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0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0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0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0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0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0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0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0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0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0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0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0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0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0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0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0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0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0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0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0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0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0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0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0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0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0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0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0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0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0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0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0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0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0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0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0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0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0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0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0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0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0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0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0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0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0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0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0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0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0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0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0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0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0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0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0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0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0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0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0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0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0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0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0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0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0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0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0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0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0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0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0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0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0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0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0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0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0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0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0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0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0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0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0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0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0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0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0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0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0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0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0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0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0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0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0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0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0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0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0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0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0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0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0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0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0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0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0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0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0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0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0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0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0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0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0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0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0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0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0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0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0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0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0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0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0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0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0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0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0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10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10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66" xr:uid="{89F9AD61-CA93-4296-827E-B414BEC7FB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2024-02-01T10:04:08Z</dcterms:created>
  <dcterms:modified xsi:type="dcterms:W3CDTF">2024-02-02T10:06:23Z</dcterms:modified>
</cp:coreProperties>
</file>