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4 филиалы КИ\"/>
    </mc:Choice>
  </mc:AlternateContent>
  <xr:revisionPtr revIDLastSave="0" documentId="13_ncr:1_{1D225BC4-4ACF-4F57-9017-6AFE663DD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D33" i="1"/>
  <c r="AE33" i="1"/>
  <c r="AD34" i="1"/>
  <c r="AE34" i="1"/>
  <c r="AD35" i="1"/>
  <c r="AE35" i="1"/>
  <c r="AD36" i="1"/>
  <c r="AE36" i="1"/>
  <c r="AD37" i="1"/>
  <c r="AE37" i="1"/>
  <c r="AD38" i="1"/>
  <c r="AD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E6" i="1"/>
  <c r="AD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AE32" i="1" s="1"/>
  <c r="S33" i="1"/>
  <c r="S34" i="1"/>
  <c r="S35" i="1"/>
  <c r="S36" i="1"/>
  <c r="S37" i="1"/>
  <c r="S38" i="1"/>
  <c r="AE38" i="1" s="1"/>
  <c r="S39" i="1"/>
  <c r="AE39" i="1" s="1"/>
  <c r="S40" i="1"/>
  <c r="S41" i="1"/>
  <c r="S42" i="1"/>
  <c r="S43" i="1"/>
  <c r="S44" i="1"/>
  <c r="S45" i="1"/>
  <c r="S46" i="1"/>
  <c r="S47" i="1"/>
  <c r="S48" i="1"/>
  <c r="S49" i="1"/>
  <c r="S50" i="1"/>
  <c r="AE50" i="1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6" i="1"/>
  <c r="AE5" i="1" l="1"/>
  <c r="R5" i="1"/>
  <c r="S5" i="1"/>
  <c r="Q38" i="1" l="1"/>
  <c r="Q35" i="1"/>
  <c r="Q32" i="1"/>
  <c r="L7" i="1" l="1"/>
  <c r="P7" i="1" s="1"/>
  <c r="L8" i="1"/>
  <c r="P8" i="1" s="1"/>
  <c r="L9" i="1"/>
  <c r="P9" i="1" s="1"/>
  <c r="Q9" i="1" s="1"/>
  <c r="L10" i="1"/>
  <c r="P10" i="1" s="1"/>
  <c r="Q10" i="1" s="1"/>
  <c r="L11" i="1"/>
  <c r="P11" i="1" s="1"/>
  <c r="L12" i="1"/>
  <c r="P12" i="1" s="1"/>
  <c r="Q12" i="1" s="1"/>
  <c r="L13" i="1"/>
  <c r="P13" i="1" s="1"/>
  <c r="Q13" i="1" s="1"/>
  <c r="L14" i="1"/>
  <c r="P14" i="1" s="1"/>
  <c r="L15" i="1"/>
  <c r="P15" i="1" s="1"/>
  <c r="L16" i="1"/>
  <c r="P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Q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L38" i="1"/>
  <c r="P38" i="1" s="1"/>
  <c r="L39" i="1"/>
  <c r="P39" i="1" s="1"/>
  <c r="Q39" i="1" s="1"/>
  <c r="L40" i="1"/>
  <c r="P40" i="1" s="1"/>
  <c r="Q40" i="1" s="1"/>
  <c r="L41" i="1"/>
  <c r="P41" i="1" s="1"/>
  <c r="Q41" i="1" s="1"/>
  <c r="L42" i="1"/>
  <c r="P42" i="1" s="1"/>
  <c r="L43" i="1"/>
  <c r="P43" i="1" s="1"/>
  <c r="Q43" i="1" s="1"/>
  <c r="L44" i="1"/>
  <c r="P44" i="1" s="1"/>
  <c r="Q44" i="1" s="1"/>
  <c r="L45" i="1"/>
  <c r="P45" i="1" s="1"/>
  <c r="Q45" i="1" s="1"/>
  <c r="L46" i="1"/>
  <c r="P46" i="1" s="1"/>
  <c r="L47" i="1"/>
  <c r="P47" i="1" s="1"/>
  <c r="Q47" i="1" s="1"/>
  <c r="L48" i="1"/>
  <c r="P48" i="1" s="1"/>
  <c r="L49" i="1"/>
  <c r="P49" i="1" s="1"/>
  <c r="L50" i="1"/>
  <c r="P50" i="1" s="1"/>
  <c r="Q50" i="1" s="1"/>
  <c r="L51" i="1"/>
  <c r="P51" i="1" s="1"/>
  <c r="L52" i="1"/>
  <c r="P52" i="1" s="1"/>
  <c r="L53" i="1"/>
  <c r="P53" i="1" s="1"/>
  <c r="Q53" i="1" s="1"/>
  <c r="L54" i="1"/>
  <c r="P54" i="1" s="1"/>
  <c r="L55" i="1"/>
  <c r="P55" i="1" s="1"/>
  <c r="L56" i="1"/>
  <c r="P56" i="1" s="1"/>
  <c r="Q56" i="1" s="1"/>
  <c r="L57" i="1"/>
  <c r="P57" i="1" s="1"/>
  <c r="L58" i="1"/>
  <c r="P58" i="1" s="1"/>
  <c r="L59" i="1"/>
  <c r="P59" i="1" s="1"/>
  <c r="L60" i="1"/>
  <c r="P60" i="1" s="1"/>
  <c r="Q60" i="1" s="1"/>
  <c r="L61" i="1"/>
  <c r="P61" i="1" s="1"/>
  <c r="Q61" i="1" s="1"/>
  <c r="L62" i="1"/>
  <c r="P62" i="1" s="1"/>
  <c r="L63" i="1"/>
  <c r="P63" i="1" s="1"/>
  <c r="L64" i="1"/>
  <c r="P64" i="1" s="1"/>
  <c r="L65" i="1"/>
  <c r="P65" i="1" s="1"/>
  <c r="Q65" i="1" s="1"/>
  <c r="L67" i="1"/>
  <c r="P67" i="1" s="1"/>
  <c r="Q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Q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Q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Q93" i="1" s="1"/>
  <c r="L94" i="1"/>
  <c r="P94" i="1" s="1"/>
  <c r="Q94" i="1" s="1"/>
  <c r="L95" i="1"/>
  <c r="P95" i="1" s="1"/>
  <c r="Q95" i="1" s="1"/>
  <c r="L96" i="1"/>
  <c r="P96" i="1" s="1"/>
  <c r="Q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6" i="1"/>
  <c r="P6" i="1" s="1"/>
  <c r="Q6" i="1" s="1"/>
  <c r="E66" i="1"/>
  <c r="K66" i="1" s="1"/>
  <c r="F9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J5" i="1"/>
  <c r="Q83" i="1" l="1"/>
  <c r="E5" i="1"/>
  <c r="V6" i="1"/>
  <c r="W6" i="1"/>
  <c r="W99" i="1"/>
  <c r="V99" i="1"/>
  <c r="W95" i="1"/>
  <c r="V95" i="1"/>
  <c r="V91" i="1"/>
  <c r="W91" i="1"/>
  <c r="V87" i="1"/>
  <c r="W87" i="1"/>
  <c r="V83" i="1"/>
  <c r="W83" i="1"/>
  <c r="V79" i="1"/>
  <c r="W79" i="1"/>
  <c r="V75" i="1"/>
  <c r="W75" i="1"/>
  <c r="V71" i="1"/>
  <c r="W71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102" i="1"/>
  <c r="V102" i="1"/>
  <c r="W100" i="1"/>
  <c r="V100" i="1"/>
  <c r="W98" i="1"/>
  <c r="V98" i="1"/>
  <c r="W96" i="1"/>
  <c r="V96" i="1"/>
  <c r="W94" i="1"/>
  <c r="V94" i="1"/>
  <c r="W92" i="1"/>
  <c r="V92" i="1"/>
  <c r="V90" i="1"/>
  <c r="W90" i="1"/>
  <c r="V88" i="1"/>
  <c r="W88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W101" i="1"/>
  <c r="V101" i="1"/>
  <c r="W93" i="1"/>
  <c r="V93" i="1"/>
  <c r="V89" i="1"/>
  <c r="W89" i="1"/>
  <c r="V85" i="1"/>
  <c r="W85" i="1"/>
  <c r="V81" i="1"/>
  <c r="W81" i="1"/>
  <c r="V77" i="1"/>
  <c r="W77" i="1"/>
  <c r="V73" i="1"/>
  <c r="W73" i="1"/>
  <c r="V69" i="1"/>
  <c r="W69" i="1"/>
  <c r="F5" i="1"/>
  <c r="W97" i="1"/>
  <c r="V97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L66" i="1"/>
  <c r="P66" i="1" s="1"/>
  <c r="Q66" i="1" s="1"/>
  <c r="K5" i="1"/>
  <c r="AD5" i="1" l="1"/>
  <c r="Q5" i="1"/>
  <c r="V66" i="1"/>
  <c r="W66" i="1"/>
  <c r="L5" i="1"/>
  <c r="P5" i="1"/>
</calcChain>
</file>

<file path=xl/sharedStrings.xml><?xml version="1.0" encoding="utf-8"?>
<sst xmlns="http://schemas.openxmlformats.org/spreadsheetml/2006/main" count="248" uniqueCount="140">
  <si>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</si>
  <si>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</si>
  <si>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</si>
  <si>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</si>
  <si>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</si>
  <si>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</si>
  <si>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</si>
  <si>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</si>
  <si>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</si>
  <si>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</si>
  <si>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</si>
  <si>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</si>
  <si>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</si>
  <si>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</si>
  <si>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</si>
  <si>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</si>
  <si>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</si>
  <si>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</si>
  <si>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</si>
  <si>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</si>
  <si>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</si>
  <si>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</si>
  <si>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</si>
  <si>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28,01,(1)</t>
  </si>
  <si>
    <t>28,01,(2)</t>
  </si>
  <si>
    <t>30,01,</t>
  </si>
  <si>
    <t>25,01,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</si>
  <si>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</si>
  <si>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</si>
  <si>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</si>
  <si>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</si>
  <si>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</si>
  <si>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</si>
  <si>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</si>
  <si>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новинка 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</si>
  <si>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</si>
  <si>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</si>
  <si>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</si>
  <si>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</si>
  <si>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</si>
  <si>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</si>
  <si>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</si>
  <si>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</si>
  <si>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</si>
  <si>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</si>
  <si>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</si>
  <si>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</si>
  <si>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</si>
  <si>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</si>
  <si>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</si>
  <si>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</si>
  <si>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</si>
  <si>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</si>
  <si>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</si>
  <si>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</si>
  <si>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</si>
  <si>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</si>
  <si>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</si>
  <si>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</si>
  <si>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</si>
  <si>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</si>
  <si>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</si>
  <si>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</si>
  <si>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</si>
  <si>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</si>
  <si>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</si>
  <si>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</si>
  <si>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</si>
  <si>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</si>
  <si>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</si>
  <si>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</si>
  <si>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</si>
  <si>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</si>
  <si>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</si>
  <si>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</si>
  <si>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</si>
  <si>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</si>
  <si>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</si>
  <si>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</si>
  <si>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</si>
  <si>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</si>
  <si>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</si>
  <si>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</si>
  <si>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</si>
  <si>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</si>
  <si>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</si>
  <si>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</si>
  <si>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</si>
  <si>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</si>
  <si>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</si>
  <si>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</si>
  <si>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</si>
  <si>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</si>
  <si>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</si>
  <si>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</si>
  <si>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</si>
  <si>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</si>
  <si>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</si>
  <si>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</si>
  <si>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</si>
  <si>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</si>
  <si>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</si>
  <si>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необходимо увеличить продажи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</si>
  <si>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</si>
  <si>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</si>
  <si>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</si>
  <si>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</si>
  <si>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</si>
  <si>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</si>
  <si>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</si>
  <si>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</si>
  <si>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</si>
  <si>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</si>
  <si>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</si>
  <si>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</si>
  <si>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</si>
  <si>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</si>
  <si>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</si>
  <si>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</si>
  <si>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</si>
  <si>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</si>
  <si>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</si>
  <si>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</si>
  <si>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</si>
  <si>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</si>
  <si>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</si>
  <si>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</si>
  <si>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</si>
  <si>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</si>
  <si>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</si>
  <si>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</si>
  <si>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</si>
  <si>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</si>
  <si>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</si>
  <si>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</si>
  <si>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то же что и 094, 460</t>
  </si>
  <si>
    <t>то же что и 451 (задвоенное СКЮ)</t>
  </si>
  <si>
    <t>заказ</t>
  </si>
  <si>
    <t>02,02,(1)</t>
  </si>
  <si>
    <t>02,02,(2)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</si>
</sst>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ySplit="5" topLeftCell="A6" activePane="bottomLeft" state="frozen"/>
      <selection pane="bottomLeft" activeCell="AC24" sqref="AC24"/>
    </sheetView>
  </sheetViews>
  <sheetFormatPr defaultRowHeight="15" x14ac:dyDescent="0.25"/>
  <cols>
    <col min="1" max="1" width="60" customWidth="1"/>
    <col min="2" max="2" width="4.140625" customWidth="1"/>
    <col min="3" max="6" width="8" customWidth="1"/>
    <col min="7" max="7" width="5.140625" style="8" customWidth="1"/>
    <col min="8" max="8" width="5.140625" customWidth="1"/>
    <col min="9" max="9" width="0.7109375" customWidth="1"/>
    <col min="10" max="20" width="7.28515625" customWidth="1"/>
    <col min="21" max="21" width="22.7109375" customWidth="1"/>
    <col min="22" max="23" width="6.28515625" customWidth="1"/>
    <col min="24" max="28" width="7.140625" customWidth="1"/>
    <col min="29" max="29" width="30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137</v>
      </c>
      <c r="S3" s="3" t="s">
        <v>137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138</v>
      </c>
      <c r="S4" s="1" t="s">
        <v>139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138</v>
      </c>
      <c r="AE4" s="1" t="s">
        <v>139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36181.24700000001</v>
      </c>
      <c r="F5" s="4">
        <f>SUM(F6:F495)</f>
        <v>38090.69000000001</v>
      </c>
      <c r="G5" s="6"/>
      <c r="H5" s="1"/>
      <c r="I5" s="1"/>
      <c r="J5" s="4">
        <f t="shared" ref="J5:T5" si="0">SUM(J6:J495)</f>
        <v>38090.118999999999</v>
      </c>
      <c r="K5" s="4">
        <f t="shared" si="0"/>
        <v>-1908.8720000000003</v>
      </c>
      <c r="L5" s="4">
        <f t="shared" si="0"/>
        <v>30370.977999999999</v>
      </c>
      <c r="M5" s="4">
        <f t="shared" si="0"/>
        <v>5810.2690000000002</v>
      </c>
      <c r="N5" s="4">
        <f t="shared" si="0"/>
        <v>13502.478191472868</v>
      </c>
      <c r="O5" s="4">
        <f t="shared" si="0"/>
        <v>1500</v>
      </c>
      <c r="P5" s="4">
        <f t="shared" si="0"/>
        <v>6074.1956000000018</v>
      </c>
      <c r="Q5" s="4">
        <f t="shared" si="0"/>
        <v>26870.345608527132</v>
      </c>
      <c r="R5" s="4">
        <f t="shared" si="0"/>
        <v>7900</v>
      </c>
      <c r="S5" s="4">
        <f t="shared" si="0"/>
        <v>18970.345608527132</v>
      </c>
      <c r="T5" s="4">
        <f t="shared" si="0"/>
        <v>0</v>
      </c>
      <c r="U5" s="1"/>
      <c r="V5" s="1"/>
      <c r="W5" s="1"/>
      <c r="X5" s="4">
        <f>SUM(X6:X495)</f>
        <v>5312.0609999999997</v>
      </c>
      <c r="Y5" s="4">
        <f>SUM(Y6:Y495)</f>
        <v>5108.5876000000017</v>
      </c>
      <c r="Z5" s="4">
        <f>SUM(Z6:Z495)</f>
        <v>5524.4334000000017</v>
      </c>
      <c r="AA5" s="4">
        <f>SUM(AA6:AA495)</f>
        <v>5599.2990000000027</v>
      </c>
      <c r="AB5" s="4">
        <f>SUM(AB6:AB495)</f>
        <v>8525.8306666666649</v>
      </c>
      <c r="AC5" s="1"/>
      <c r="AD5" s="4">
        <f>SUM(AD6:AD495)</f>
        <v>7900</v>
      </c>
      <c r="AE5" s="4">
        <f>SUM(AE6:AE495)</f>
        <v>17146.929608527131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195.49700000000001</v>
      </c>
      <c r="D6" s="1">
        <v>771.47199999999998</v>
      </c>
      <c r="E6" s="1">
        <v>289.858</v>
      </c>
      <c r="F6" s="1">
        <v>606.56299999999999</v>
      </c>
      <c r="G6" s="6">
        <v>1</v>
      </c>
      <c r="H6" s="1">
        <v>50</v>
      </c>
      <c r="I6" s="1"/>
      <c r="J6" s="1">
        <v>292.10000000000002</v>
      </c>
      <c r="K6" s="1">
        <f t="shared" ref="K6:K35" si="1">E6-J6</f>
        <v>-2.2420000000000186</v>
      </c>
      <c r="L6" s="1">
        <f>E6-M6</f>
        <v>289.858</v>
      </c>
      <c r="M6" s="1"/>
      <c r="N6" s="1">
        <v>0</v>
      </c>
      <c r="O6" s="1"/>
      <c r="P6" s="1">
        <f>L6/5</f>
        <v>57.971600000000002</v>
      </c>
      <c r="Q6" s="5">
        <f>12*P6-O6-N6-F6</f>
        <v>89.096200000000067</v>
      </c>
      <c r="R6" s="5"/>
      <c r="S6" s="5">
        <f>Q6-R6</f>
        <v>89.096200000000067</v>
      </c>
      <c r="T6" s="5"/>
      <c r="U6" s="1"/>
      <c r="V6" s="1">
        <f>(F6+N6+O6+Q6)/P6</f>
        <v>12</v>
      </c>
      <c r="W6" s="1">
        <f>(F6+N6+O6)/P6</f>
        <v>10.463106072628666</v>
      </c>
      <c r="X6" s="1">
        <v>41.651799999999987</v>
      </c>
      <c r="Y6" s="1">
        <v>16.9788</v>
      </c>
      <c r="Z6" s="1">
        <v>58.901200000000003</v>
      </c>
      <c r="AA6" s="1">
        <v>58.822400000000002</v>
      </c>
      <c r="AB6" s="1">
        <v>1.522</v>
      </c>
      <c r="AC6" s="1"/>
      <c r="AD6" s="1">
        <f>R6*G6</f>
        <v>0</v>
      </c>
      <c r="AE6" s="1">
        <f>S6*G6</f>
        <v>89.096200000000067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/>
      <c r="D7" s="1">
        <v>55.802</v>
      </c>
      <c r="E7" s="1"/>
      <c r="F7" s="1">
        <v>55.802</v>
      </c>
      <c r="G7" s="6">
        <v>1</v>
      </c>
      <c r="H7" s="1">
        <v>30</v>
      </c>
      <c r="I7" s="1"/>
      <c r="J7" s="1"/>
      <c r="K7" s="1">
        <f t="shared" si="1"/>
        <v>0</v>
      </c>
      <c r="L7" s="1">
        <f t="shared" ref="L7:L70" si="2">E7-M7</f>
        <v>0</v>
      </c>
      <c r="M7" s="1"/>
      <c r="N7" s="1">
        <v>0</v>
      </c>
      <c r="O7" s="1"/>
      <c r="P7" s="1">
        <f t="shared" ref="P7:P70" si="3">L7/5</f>
        <v>0</v>
      </c>
      <c r="Q7" s="5"/>
      <c r="R7" s="5"/>
      <c r="S7" s="5">
        <f t="shared" ref="S7:S70" si="4">Q7-R7</f>
        <v>0</v>
      </c>
      <c r="T7" s="5"/>
      <c r="U7" s="1"/>
      <c r="V7" s="1" t="e">
        <f t="shared" ref="V7:V70" si="5">(F7+N7+O7+Q7)/P7</f>
        <v>#DIV/0!</v>
      </c>
      <c r="W7" s="1" t="e">
        <f t="shared" ref="W7:W70" si="6">(F7+N7+O7)/P7</f>
        <v>#DIV/0!</v>
      </c>
      <c r="X7" s="1">
        <v>0</v>
      </c>
      <c r="Y7" s="1">
        <v>0</v>
      </c>
      <c r="Z7" s="1">
        <v>0.26800000000000002</v>
      </c>
      <c r="AA7" s="1">
        <v>0.26800000000000002</v>
      </c>
      <c r="AB7" s="1">
        <v>0</v>
      </c>
      <c r="AC7" s="14" t="s">
        <v>34</v>
      </c>
      <c r="AD7" s="1">
        <f t="shared" ref="AD7:AD70" si="7">R7*G7</f>
        <v>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251.41</v>
      </c>
      <c r="D8" s="1">
        <v>301.59800000000001</v>
      </c>
      <c r="E8" s="1">
        <v>138.43600000000001</v>
      </c>
      <c r="F8" s="1">
        <v>300.19400000000002</v>
      </c>
      <c r="G8" s="6">
        <v>1</v>
      </c>
      <c r="H8" s="1">
        <v>45</v>
      </c>
      <c r="I8" s="1"/>
      <c r="J8" s="1">
        <v>147.42400000000001</v>
      </c>
      <c r="K8" s="1">
        <f t="shared" si="1"/>
        <v>-8.9879999999999995</v>
      </c>
      <c r="L8" s="1">
        <f t="shared" si="2"/>
        <v>138.43600000000001</v>
      </c>
      <c r="M8" s="1"/>
      <c r="N8" s="1">
        <v>330.77839999999981</v>
      </c>
      <c r="O8" s="1"/>
      <c r="P8" s="1">
        <f t="shared" si="3"/>
        <v>27.687200000000001</v>
      </c>
      <c r="Q8" s="5"/>
      <c r="R8" s="5"/>
      <c r="S8" s="5">
        <f t="shared" si="4"/>
        <v>0</v>
      </c>
      <c r="T8" s="5"/>
      <c r="U8" s="1"/>
      <c r="V8" s="1">
        <f t="shared" si="5"/>
        <v>22.789317807506713</v>
      </c>
      <c r="W8" s="1">
        <f t="shared" si="6"/>
        <v>22.789317807506713</v>
      </c>
      <c r="X8" s="1">
        <v>54.738199999999992</v>
      </c>
      <c r="Y8" s="1">
        <v>43.059600000000003</v>
      </c>
      <c r="Z8" s="1">
        <v>19.882999999999999</v>
      </c>
      <c r="AA8" s="1">
        <v>29.276399999999999</v>
      </c>
      <c r="AB8" s="1">
        <v>51.955000000000013</v>
      </c>
      <c r="AC8" s="1"/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462.09</v>
      </c>
      <c r="D9" s="1">
        <v>236.53299999999999</v>
      </c>
      <c r="E9" s="1">
        <v>411.28399999999999</v>
      </c>
      <c r="F9" s="1">
        <v>222.22900000000001</v>
      </c>
      <c r="G9" s="6">
        <v>1</v>
      </c>
      <c r="H9" s="1">
        <v>45</v>
      </c>
      <c r="I9" s="1"/>
      <c r="J9" s="1">
        <v>383.339</v>
      </c>
      <c r="K9" s="1">
        <f t="shared" si="1"/>
        <v>27.944999999999993</v>
      </c>
      <c r="L9" s="1">
        <f t="shared" si="2"/>
        <v>411.28399999999999</v>
      </c>
      <c r="M9" s="1"/>
      <c r="N9" s="1">
        <v>262.67840000000001</v>
      </c>
      <c r="O9" s="1"/>
      <c r="P9" s="1">
        <f t="shared" si="3"/>
        <v>82.256799999999998</v>
      </c>
      <c r="Q9" s="5">
        <f t="shared" ref="Q9:Q10" si="9">12*P9-O9-N9-F9</f>
        <v>502.17419999999993</v>
      </c>
      <c r="R9" s="5"/>
      <c r="S9" s="5">
        <f t="shared" si="4"/>
        <v>502.17419999999993</v>
      </c>
      <c r="T9" s="5"/>
      <c r="U9" s="1"/>
      <c r="V9" s="1">
        <f t="shared" si="5"/>
        <v>12</v>
      </c>
      <c r="W9" s="1">
        <f t="shared" si="6"/>
        <v>5.8950433277248822</v>
      </c>
      <c r="X9" s="1">
        <v>62.293599999999998</v>
      </c>
      <c r="Y9" s="1">
        <v>51.148400000000002</v>
      </c>
      <c r="Z9" s="1">
        <v>49.139800000000001</v>
      </c>
      <c r="AA9" s="1">
        <v>55.1706</v>
      </c>
      <c r="AB9" s="1">
        <v>94.547666666666657</v>
      </c>
      <c r="AC9" s="1"/>
      <c r="AD9" s="1">
        <f t="shared" si="7"/>
        <v>0</v>
      </c>
      <c r="AE9" s="1">
        <f t="shared" si="8"/>
        <v>502.17419999999993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38</v>
      </c>
      <c r="C10" s="1">
        <v>100</v>
      </c>
      <c r="D10" s="1">
        <v>100</v>
      </c>
      <c r="E10" s="1">
        <v>100</v>
      </c>
      <c r="F10" s="1">
        <v>91</v>
      </c>
      <c r="G10" s="6">
        <v>0.4</v>
      </c>
      <c r="H10" s="1">
        <v>50</v>
      </c>
      <c r="I10" s="1"/>
      <c r="J10" s="1">
        <v>100</v>
      </c>
      <c r="K10" s="1">
        <f t="shared" si="1"/>
        <v>0</v>
      </c>
      <c r="L10" s="1">
        <f t="shared" si="2"/>
        <v>100</v>
      </c>
      <c r="M10" s="1"/>
      <c r="N10" s="1">
        <v>0</v>
      </c>
      <c r="O10" s="1"/>
      <c r="P10" s="1">
        <f t="shared" si="3"/>
        <v>20</v>
      </c>
      <c r="Q10" s="5">
        <f t="shared" si="9"/>
        <v>149</v>
      </c>
      <c r="R10" s="5"/>
      <c r="S10" s="5">
        <f t="shared" si="4"/>
        <v>149</v>
      </c>
      <c r="T10" s="5"/>
      <c r="U10" s="1"/>
      <c r="V10" s="1">
        <f t="shared" si="5"/>
        <v>12</v>
      </c>
      <c r="W10" s="1">
        <f t="shared" si="6"/>
        <v>4.55</v>
      </c>
      <c r="X10" s="1">
        <v>12.4</v>
      </c>
      <c r="Y10" s="1">
        <v>15</v>
      </c>
      <c r="Z10" s="1">
        <v>12</v>
      </c>
      <c r="AA10" s="1">
        <v>9.1999999999999993</v>
      </c>
      <c r="AB10" s="1">
        <v>17.333333333333329</v>
      </c>
      <c r="AC10" s="1"/>
      <c r="AD10" s="1">
        <f t="shared" si="7"/>
        <v>0</v>
      </c>
      <c r="AE10" s="1">
        <f t="shared" si="8"/>
        <v>59.6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38</v>
      </c>
      <c r="C11" s="1"/>
      <c r="D11" s="1">
        <v>84</v>
      </c>
      <c r="E11" s="1">
        <v>84</v>
      </c>
      <c r="F11" s="1"/>
      <c r="G11" s="6">
        <v>0</v>
      </c>
      <c r="H11" s="1" t="e">
        <v>#N/A</v>
      </c>
      <c r="I11" s="1"/>
      <c r="J11" s="1">
        <v>84</v>
      </c>
      <c r="K11" s="1">
        <f t="shared" si="1"/>
        <v>0</v>
      </c>
      <c r="L11" s="1">
        <f t="shared" si="2"/>
        <v>0</v>
      </c>
      <c r="M11" s="1">
        <v>84</v>
      </c>
      <c r="N11" s="1">
        <v>0</v>
      </c>
      <c r="O11" s="1"/>
      <c r="P11" s="1">
        <f t="shared" si="3"/>
        <v>0</v>
      </c>
      <c r="Q11" s="5"/>
      <c r="R11" s="5"/>
      <c r="S11" s="5">
        <f t="shared" si="4"/>
        <v>0</v>
      </c>
      <c r="T11" s="5"/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0.26800000000000002</v>
      </c>
      <c r="AA11" s="1">
        <v>0.26800000000000002</v>
      </c>
      <c r="AB11" s="1">
        <v>0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38</v>
      </c>
      <c r="C12" s="1">
        <v>387</v>
      </c>
      <c r="D12" s="1">
        <v>390</v>
      </c>
      <c r="E12" s="1">
        <v>420</v>
      </c>
      <c r="F12" s="1">
        <v>300</v>
      </c>
      <c r="G12" s="6">
        <v>0.45</v>
      </c>
      <c r="H12" s="1">
        <v>45</v>
      </c>
      <c r="I12" s="1"/>
      <c r="J12" s="1">
        <v>511</v>
      </c>
      <c r="K12" s="1">
        <f t="shared" si="1"/>
        <v>-91</v>
      </c>
      <c r="L12" s="1">
        <f t="shared" si="2"/>
        <v>420</v>
      </c>
      <c r="M12" s="1"/>
      <c r="N12" s="1">
        <v>669.60000000000014</v>
      </c>
      <c r="O12" s="1"/>
      <c r="P12" s="1">
        <f t="shared" si="3"/>
        <v>84</v>
      </c>
      <c r="Q12" s="5">
        <f t="shared" ref="Q12:Q13" si="10">12*P12-O12-N12-F12</f>
        <v>38.399999999999864</v>
      </c>
      <c r="R12" s="5"/>
      <c r="S12" s="5">
        <f t="shared" si="4"/>
        <v>38.399999999999864</v>
      </c>
      <c r="T12" s="5"/>
      <c r="U12" s="1"/>
      <c r="V12" s="1">
        <f t="shared" si="5"/>
        <v>12</v>
      </c>
      <c r="W12" s="1">
        <f t="shared" si="6"/>
        <v>11.542857142857144</v>
      </c>
      <c r="X12" s="1">
        <v>95.2</v>
      </c>
      <c r="Y12" s="1">
        <v>61.4</v>
      </c>
      <c r="Z12" s="1">
        <v>36.6</v>
      </c>
      <c r="AA12" s="1">
        <v>51.2</v>
      </c>
      <c r="AB12" s="1">
        <v>92.333333333333329</v>
      </c>
      <c r="AC12" s="1" t="s">
        <v>41</v>
      </c>
      <c r="AD12" s="1">
        <f t="shared" si="7"/>
        <v>0</v>
      </c>
      <c r="AE12" s="1">
        <f t="shared" si="8"/>
        <v>17.279999999999941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38</v>
      </c>
      <c r="C13" s="1">
        <v>544</v>
      </c>
      <c r="D13" s="1">
        <v>836</v>
      </c>
      <c r="E13" s="1">
        <v>759</v>
      </c>
      <c r="F13" s="1">
        <v>521</v>
      </c>
      <c r="G13" s="6">
        <v>0.45</v>
      </c>
      <c r="H13" s="1">
        <v>45</v>
      </c>
      <c r="I13" s="1"/>
      <c r="J13" s="1">
        <v>779</v>
      </c>
      <c r="K13" s="1">
        <f t="shared" si="1"/>
        <v>-20</v>
      </c>
      <c r="L13" s="1">
        <f t="shared" si="2"/>
        <v>759</v>
      </c>
      <c r="M13" s="1"/>
      <c r="N13" s="1">
        <v>421.00000000000011</v>
      </c>
      <c r="O13" s="1"/>
      <c r="P13" s="1">
        <f t="shared" si="3"/>
        <v>151.80000000000001</v>
      </c>
      <c r="Q13" s="5">
        <f t="shared" si="10"/>
        <v>879.59999999999991</v>
      </c>
      <c r="R13" s="5"/>
      <c r="S13" s="5">
        <f t="shared" si="4"/>
        <v>879.59999999999991</v>
      </c>
      <c r="T13" s="5"/>
      <c r="U13" s="1"/>
      <c r="V13" s="1">
        <f t="shared" si="5"/>
        <v>11.999999999999998</v>
      </c>
      <c r="W13" s="1">
        <f t="shared" si="6"/>
        <v>6.2055335968379453</v>
      </c>
      <c r="X13" s="1">
        <v>116.6</v>
      </c>
      <c r="Y13" s="1">
        <v>105.6</v>
      </c>
      <c r="Z13" s="1">
        <v>104.4</v>
      </c>
      <c r="AA13" s="1">
        <v>106.8</v>
      </c>
      <c r="AB13" s="1">
        <v>148</v>
      </c>
      <c r="AC13" s="1"/>
      <c r="AD13" s="1">
        <f t="shared" si="7"/>
        <v>0</v>
      </c>
      <c r="AE13" s="1">
        <f t="shared" si="8"/>
        <v>395.82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38</v>
      </c>
      <c r="C14" s="1"/>
      <c r="D14" s="1">
        <v>120</v>
      </c>
      <c r="E14" s="1">
        <v>120</v>
      </c>
      <c r="F14" s="1"/>
      <c r="G14" s="6">
        <v>0</v>
      </c>
      <c r="H14" s="1">
        <v>50</v>
      </c>
      <c r="I14" s="1"/>
      <c r="J14" s="1">
        <v>121</v>
      </c>
      <c r="K14" s="1">
        <f t="shared" si="1"/>
        <v>-1</v>
      </c>
      <c r="L14" s="1">
        <f t="shared" si="2"/>
        <v>0</v>
      </c>
      <c r="M14" s="1">
        <v>120</v>
      </c>
      <c r="N14" s="1">
        <v>0</v>
      </c>
      <c r="O14" s="1"/>
      <c r="P14" s="1">
        <f t="shared" si="3"/>
        <v>0</v>
      </c>
      <c r="Q14" s="5"/>
      <c r="R14" s="5"/>
      <c r="S14" s="5">
        <f t="shared" si="4"/>
        <v>0</v>
      </c>
      <c r="T14" s="5"/>
      <c r="U14" s="1"/>
      <c r="V14" s="1" t="e">
        <f t="shared" si="5"/>
        <v>#DIV/0!</v>
      </c>
      <c r="W14" s="1" t="e">
        <f t="shared" si="6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3.333333333333333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38</v>
      </c>
      <c r="C15" s="1">
        <v>116</v>
      </c>
      <c r="D15" s="1">
        <v>210</v>
      </c>
      <c r="E15" s="1">
        <v>242</v>
      </c>
      <c r="F15" s="1">
        <v>78</v>
      </c>
      <c r="G15" s="6">
        <v>0.17</v>
      </c>
      <c r="H15" s="1">
        <v>180</v>
      </c>
      <c r="I15" s="1"/>
      <c r="J15" s="1">
        <v>241</v>
      </c>
      <c r="K15" s="1">
        <f t="shared" si="1"/>
        <v>1</v>
      </c>
      <c r="L15" s="1">
        <f t="shared" si="2"/>
        <v>32</v>
      </c>
      <c r="M15" s="1">
        <v>210</v>
      </c>
      <c r="N15" s="1">
        <v>14.80000000000001</v>
      </c>
      <c r="O15" s="1"/>
      <c r="P15" s="1">
        <f t="shared" si="3"/>
        <v>6.4</v>
      </c>
      <c r="Q15" s="5"/>
      <c r="R15" s="5"/>
      <c r="S15" s="5">
        <f t="shared" si="4"/>
        <v>0</v>
      </c>
      <c r="T15" s="5"/>
      <c r="U15" s="1"/>
      <c r="V15" s="1">
        <f t="shared" si="5"/>
        <v>14.500000000000002</v>
      </c>
      <c r="W15" s="1">
        <f t="shared" si="6"/>
        <v>14.500000000000002</v>
      </c>
      <c r="X15" s="1">
        <v>8.4</v>
      </c>
      <c r="Y15" s="1">
        <v>6</v>
      </c>
      <c r="Z15" s="1">
        <v>7.8</v>
      </c>
      <c r="AA15" s="1">
        <v>7.6</v>
      </c>
      <c r="AB15" s="1">
        <v>12.66666666666667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38</v>
      </c>
      <c r="C16" s="1"/>
      <c r="D16" s="1">
        <v>102</v>
      </c>
      <c r="E16" s="1">
        <v>102</v>
      </c>
      <c r="F16" s="1"/>
      <c r="G16" s="6">
        <v>0</v>
      </c>
      <c r="H16" s="1" t="e">
        <v>#N/A</v>
      </c>
      <c r="I16" s="1"/>
      <c r="J16" s="1">
        <v>102</v>
      </c>
      <c r="K16" s="1">
        <f t="shared" si="1"/>
        <v>0</v>
      </c>
      <c r="L16" s="1">
        <f t="shared" si="2"/>
        <v>0</v>
      </c>
      <c r="M16" s="1">
        <v>102</v>
      </c>
      <c r="N16" s="1">
        <v>0</v>
      </c>
      <c r="O16" s="1"/>
      <c r="P16" s="1">
        <f t="shared" si="3"/>
        <v>0</v>
      </c>
      <c r="Q16" s="5"/>
      <c r="R16" s="5"/>
      <c r="S16" s="5">
        <f t="shared" si="4"/>
        <v>0</v>
      </c>
      <c r="T16" s="5"/>
      <c r="U16" s="1"/>
      <c r="V16" s="1" t="e">
        <f t="shared" si="5"/>
        <v>#DIV/0!</v>
      </c>
      <c r="W16" s="1" t="e">
        <f t="shared" si="6"/>
        <v>#DIV/0!</v>
      </c>
      <c r="X16" s="1">
        <v>0</v>
      </c>
      <c r="Y16" s="1">
        <v>0</v>
      </c>
      <c r="Z16" s="1">
        <v>0.26800000000000002</v>
      </c>
      <c r="AA16" s="1">
        <v>0.26800000000000002</v>
      </c>
      <c r="AB16" s="1">
        <v>0</v>
      </c>
      <c r="AC16" s="1"/>
      <c r="AD16" s="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38</v>
      </c>
      <c r="C17" s="1"/>
      <c r="D17" s="1">
        <v>120</v>
      </c>
      <c r="E17" s="1">
        <v>120</v>
      </c>
      <c r="F17" s="1"/>
      <c r="G17" s="6">
        <v>0</v>
      </c>
      <c r="H17" s="1" t="e">
        <v>#N/A</v>
      </c>
      <c r="I17" s="1"/>
      <c r="J17" s="1">
        <v>120</v>
      </c>
      <c r="K17" s="1">
        <f t="shared" si="1"/>
        <v>0</v>
      </c>
      <c r="L17" s="1">
        <f t="shared" si="2"/>
        <v>0</v>
      </c>
      <c r="M17" s="1">
        <v>120</v>
      </c>
      <c r="N17" s="1">
        <v>0</v>
      </c>
      <c r="O17" s="1"/>
      <c r="P17" s="1">
        <f t="shared" si="3"/>
        <v>0</v>
      </c>
      <c r="Q17" s="5"/>
      <c r="R17" s="5"/>
      <c r="S17" s="5">
        <f t="shared" si="4"/>
        <v>0</v>
      </c>
      <c r="T17" s="5"/>
      <c r="U17" s="1"/>
      <c r="V17" s="1" t="e">
        <f t="shared" si="5"/>
        <v>#DIV/0!</v>
      </c>
      <c r="W17" s="1" t="e">
        <f t="shared" si="6"/>
        <v>#DIV/0!</v>
      </c>
      <c r="X17" s="1">
        <v>0</v>
      </c>
      <c r="Y17" s="1">
        <v>0</v>
      </c>
      <c r="Z17" s="1">
        <v>0.26800000000000002</v>
      </c>
      <c r="AA17" s="1">
        <v>0.26800000000000002</v>
      </c>
      <c r="AB17" s="1">
        <v>0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38</v>
      </c>
      <c r="C18" s="1">
        <v>45</v>
      </c>
      <c r="D18" s="1"/>
      <c r="E18" s="1">
        <v>36</v>
      </c>
      <c r="F18" s="1">
        <v>7</v>
      </c>
      <c r="G18" s="6">
        <v>0.5</v>
      </c>
      <c r="H18" s="1">
        <v>60</v>
      </c>
      <c r="I18" s="1"/>
      <c r="J18" s="1">
        <v>46</v>
      </c>
      <c r="K18" s="1">
        <f t="shared" si="1"/>
        <v>-10</v>
      </c>
      <c r="L18" s="1">
        <f t="shared" si="2"/>
        <v>36</v>
      </c>
      <c r="M18" s="1"/>
      <c r="N18" s="1">
        <v>49</v>
      </c>
      <c r="O18" s="1"/>
      <c r="P18" s="1">
        <f t="shared" si="3"/>
        <v>7.2</v>
      </c>
      <c r="Q18" s="5">
        <f>12*P18-O18-N18-F18</f>
        <v>30.400000000000006</v>
      </c>
      <c r="R18" s="5"/>
      <c r="S18" s="5">
        <f t="shared" si="4"/>
        <v>30.400000000000006</v>
      </c>
      <c r="T18" s="5"/>
      <c r="U18" s="1"/>
      <c r="V18" s="1">
        <f t="shared" si="5"/>
        <v>12</v>
      </c>
      <c r="W18" s="1">
        <f t="shared" si="6"/>
        <v>7.7777777777777777</v>
      </c>
      <c r="X18" s="1">
        <v>6</v>
      </c>
      <c r="Y18" s="1">
        <v>2.6</v>
      </c>
      <c r="Z18" s="1">
        <v>4</v>
      </c>
      <c r="AA18" s="1">
        <v>3.6</v>
      </c>
      <c r="AB18" s="1">
        <v>6.666666666666667</v>
      </c>
      <c r="AC18" s="1"/>
      <c r="AD18" s="1">
        <f t="shared" si="7"/>
        <v>0</v>
      </c>
      <c r="AE18" s="1">
        <f t="shared" si="8"/>
        <v>15.200000000000003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38</v>
      </c>
      <c r="C19" s="1"/>
      <c r="D19" s="1">
        <v>120</v>
      </c>
      <c r="E19" s="1">
        <v>120</v>
      </c>
      <c r="F19" s="1"/>
      <c r="G19" s="6">
        <v>0</v>
      </c>
      <c r="H19" s="1" t="e">
        <v>#N/A</v>
      </c>
      <c r="I19" s="1"/>
      <c r="J19" s="1">
        <v>120</v>
      </c>
      <c r="K19" s="1">
        <f t="shared" si="1"/>
        <v>0</v>
      </c>
      <c r="L19" s="1">
        <f t="shared" si="2"/>
        <v>0</v>
      </c>
      <c r="M19" s="1">
        <v>120</v>
      </c>
      <c r="N19" s="1">
        <v>0</v>
      </c>
      <c r="O19" s="1"/>
      <c r="P19" s="1">
        <f t="shared" si="3"/>
        <v>0</v>
      </c>
      <c r="Q19" s="5"/>
      <c r="R19" s="5"/>
      <c r="S19" s="5">
        <f t="shared" si="4"/>
        <v>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0</v>
      </c>
      <c r="Y19" s="1">
        <v>0</v>
      </c>
      <c r="Z19" s="1">
        <v>0.26800000000000002</v>
      </c>
      <c r="AA19" s="1">
        <v>0.26800000000000002</v>
      </c>
      <c r="AB19" s="1">
        <v>0</v>
      </c>
      <c r="AC19" s="1"/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38</v>
      </c>
      <c r="C20" s="1"/>
      <c r="D20" s="1">
        <v>130</v>
      </c>
      <c r="E20" s="1">
        <v>130</v>
      </c>
      <c r="F20" s="1"/>
      <c r="G20" s="6">
        <v>0</v>
      </c>
      <c r="H20" s="1" t="e">
        <v>#N/A</v>
      </c>
      <c r="I20" s="1"/>
      <c r="J20" s="1">
        <v>130</v>
      </c>
      <c r="K20" s="1">
        <f t="shared" si="1"/>
        <v>0</v>
      </c>
      <c r="L20" s="1">
        <f t="shared" si="2"/>
        <v>0</v>
      </c>
      <c r="M20" s="1">
        <v>130</v>
      </c>
      <c r="N20" s="1">
        <v>0</v>
      </c>
      <c r="O20" s="1"/>
      <c r="P20" s="1">
        <f t="shared" si="3"/>
        <v>0</v>
      </c>
      <c r="Q20" s="5"/>
      <c r="R20" s="5"/>
      <c r="S20" s="5">
        <f t="shared" si="4"/>
        <v>0</v>
      </c>
      <c r="T20" s="5"/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0.26800000000000002</v>
      </c>
      <c r="AA20" s="1">
        <v>0.26800000000000002</v>
      </c>
      <c r="AB20" s="1">
        <v>0</v>
      </c>
      <c r="AC20" s="1"/>
      <c r="AD20" s="1">
        <f t="shared" si="7"/>
        <v>0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38</v>
      </c>
      <c r="C21" s="1">
        <v>63</v>
      </c>
      <c r="D21" s="1">
        <v>66</v>
      </c>
      <c r="E21" s="1">
        <v>98</v>
      </c>
      <c r="F21" s="1">
        <v>28</v>
      </c>
      <c r="G21" s="6">
        <v>0.3</v>
      </c>
      <c r="H21" s="1">
        <v>40</v>
      </c>
      <c r="I21" s="1"/>
      <c r="J21" s="1">
        <v>98</v>
      </c>
      <c r="K21" s="1">
        <f t="shared" si="1"/>
        <v>0</v>
      </c>
      <c r="L21" s="1">
        <f t="shared" si="2"/>
        <v>32</v>
      </c>
      <c r="M21" s="1">
        <v>66</v>
      </c>
      <c r="N21" s="1">
        <v>44.599999999999987</v>
      </c>
      <c r="O21" s="1"/>
      <c r="P21" s="1">
        <f t="shared" si="3"/>
        <v>6.4</v>
      </c>
      <c r="Q21" s="5"/>
      <c r="R21" s="5"/>
      <c r="S21" s="5">
        <f t="shared" si="4"/>
        <v>0</v>
      </c>
      <c r="T21" s="5"/>
      <c r="U21" s="1"/>
      <c r="V21" s="1">
        <f t="shared" si="5"/>
        <v>11.343749999999998</v>
      </c>
      <c r="W21" s="1">
        <f t="shared" si="6"/>
        <v>11.343749999999998</v>
      </c>
      <c r="X21" s="1">
        <v>6.8</v>
      </c>
      <c r="Y21" s="1">
        <v>3.8</v>
      </c>
      <c r="Z21" s="1">
        <v>1.6</v>
      </c>
      <c r="AA21" s="1">
        <v>3</v>
      </c>
      <c r="AB21" s="1">
        <v>9.6666666666666661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38</v>
      </c>
      <c r="C22" s="1"/>
      <c r="D22" s="1">
        <v>120</v>
      </c>
      <c r="E22" s="1">
        <v>120</v>
      </c>
      <c r="F22" s="1"/>
      <c r="G22" s="6">
        <v>0</v>
      </c>
      <c r="H22" s="1" t="e">
        <v>#N/A</v>
      </c>
      <c r="I22" s="1"/>
      <c r="J22" s="1">
        <v>120</v>
      </c>
      <c r="K22" s="1">
        <f t="shared" si="1"/>
        <v>0</v>
      </c>
      <c r="L22" s="1">
        <f t="shared" si="2"/>
        <v>0</v>
      </c>
      <c r="M22" s="1">
        <v>120</v>
      </c>
      <c r="N22" s="1">
        <v>0</v>
      </c>
      <c r="O22" s="1"/>
      <c r="P22" s="1">
        <f t="shared" si="3"/>
        <v>0</v>
      </c>
      <c r="Q22" s="5"/>
      <c r="R22" s="5"/>
      <c r="S22" s="5">
        <f t="shared" si="4"/>
        <v>0</v>
      </c>
      <c r="T22" s="5"/>
      <c r="U22" s="1"/>
      <c r="V22" s="1" t="e">
        <f t="shared" si="5"/>
        <v>#DIV/0!</v>
      </c>
      <c r="W22" s="1" t="e">
        <f t="shared" si="6"/>
        <v>#DIV/0!</v>
      </c>
      <c r="X22" s="1">
        <v>0</v>
      </c>
      <c r="Y22" s="1">
        <v>0</v>
      </c>
      <c r="Z22" s="1">
        <v>0.26800000000000002</v>
      </c>
      <c r="AA22" s="1">
        <v>0.26800000000000002</v>
      </c>
      <c r="AB22" s="1">
        <v>0</v>
      </c>
      <c r="AC22" s="1"/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38</v>
      </c>
      <c r="C23" s="1">
        <v>183</v>
      </c>
      <c r="D23" s="1">
        <v>45</v>
      </c>
      <c r="E23" s="1">
        <v>66</v>
      </c>
      <c r="F23" s="1">
        <v>150</v>
      </c>
      <c r="G23" s="6">
        <v>0.17</v>
      </c>
      <c r="H23" s="1">
        <v>180</v>
      </c>
      <c r="I23" s="1"/>
      <c r="J23" s="1">
        <v>66</v>
      </c>
      <c r="K23" s="1">
        <f t="shared" si="1"/>
        <v>0</v>
      </c>
      <c r="L23" s="1">
        <f t="shared" si="2"/>
        <v>66</v>
      </c>
      <c r="M23" s="1"/>
      <c r="N23" s="1">
        <v>58.400000000000013</v>
      </c>
      <c r="O23" s="1"/>
      <c r="P23" s="1">
        <f t="shared" si="3"/>
        <v>13.2</v>
      </c>
      <c r="Q23" s="5"/>
      <c r="R23" s="5"/>
      <c r="S23" s="5">
        <f t="shared" si="4"/>
        <v>0</v>
      </c>
      <c r="T23" s="5"/>
      <c r="U23" s="1"/>
      <c r="V23" s="1">
        <f t="shared" si="5"/>
        <v>15.787878787878789</v>
      </c>
      <c r="W23" s="1">
        <f t="shared" si="6"/>
        <v>15.787878787878789</v>
      </c>
      <c r="X23" s="1">
        <v>18.8</v>
      </c>
      <c r="Y23" s="1">
        <v>17.600000000000001</v>
      </c>
      <c r="Z23" s="1">
        <v>21.2</v>
      </c>
      <c r="AA23" s="1">
        <v>22.8</v>
      </c>
      <c r="AB23" s="1">
        <v>22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38</v>
      </c>
      <c r="C24" s="1"/>
      <c r="D24" s="1">
        <v>42</v>
      </c>
      <c r="E24" s="1">
        <v>42</v>
      </c>
      <c r="F24" s="1"/>
      <c r="G24" s="6">
        <v>0</v>
      </c>
      <c r="H24" s="1" t="e">
        <v>#N/A</v>
      </c>
      <c r="I24" s="1"/>
      <c r="J24" s="1">
        <v>42</v>
      </c>
      <c r="K24" s="1">
        <f t="shared" si="1"/>
        <v>0</v>
      </c>
      <c r="L24" s="1">
        <f t="shared" si="2"/>
        <v>0</v>
      </c>
      <c r="M24" s="1">
        <v>42</v>
      </c>
      <c r="N24" s="1">
        <v>0</v>
      </c>
      <c r="O24" s="1"/>
      <c r="P24" s="1">
        <f t="shared" si="3"/>
        <v>0</v>
      </c>
      <c r="Q24" s="5"/>
      <c r="R24" s="5"/>
      <c r="S24" s="5">
        <f t="shared" si="4"/>
        <v>0</v>
      </c>
      <c r="T24" s="5"/>
      <c r="U24" s="1"/>
      <c r="V24" s="1" t="e">
        <f t="shared" si="5"/>
        <v>#DIV/0!</v>
      </c>
      <c r="W24" s="1" t="e">
        <f t="shared" si="6"/>
        <v>#DIV/0!</v>
      </c>
      <c r="X24" s="1">
        <v>0</v>
      </c>
      <c r="Y24" s="1">
        <v>0</v>
      </c>
      <c r="Z24" s="1">
        <v>0.26800000000000002</v>
      </c>
      <c r="AA24" s="1">
        <v>0.26800000000000002</v>
      </c>
      <c r="AB24" s="1">
        <v>0</v>
      </c>
      <c r="AC24" s="1"/>
      <c r="AD24" s="1">
        <f t="shared" si="7"/>
        <v>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38</v>
      </c>
      <c r="C25" s="1"/>
      <c r="D25" s="1">
        <v>100</v>
      </c>
      <c r="E25" s="1">
        <v>100</v>
      </c>
      <c r="F25" s="1"/>
      <c r="G25" s="6">
        <v>0</v>
      </c>
      <c r="H25" s="1" t="e">
        <v>#N/A</v>
      </c>
      <c r="I25" s="1"/>
      <c r="J25" s="1">
        <v>100</v>
      </c>
      <c r="K25" s="1">
        <f t="shared" si="1"/>
        <v>0</v>
      </c>
      <c r="L25" s="1">
        <f t="shared" si="2"/>
        <v>0</v>
      </c>
      <c r="M25" s="1">
        <v>100</v>
      </c>
      <c r="N25" s="1">
        <v>0</v>
      </c>
      <c r="O25" s="1"/>
      <c r="P25" s="1">
        <f t="shared" si="3"/>
        <v>0</v>
      </c>
      <c r="Q25" s="5"/>
      <c r="R25" s="5"/>
      <c r="S25" s="5">
        <f t="shared" si="4"/>
        <v>0</v>
      </c>
      <c r="T25" s="5"/>
      <c r="U25" s="1"/>
      <c r="V25" s="1" t="e">
        <f t="shared" si="5"/>
        <v>#DIV/0!</v>
      </c>
      <c r="W25" s="1" t="e">
        <f t="shared" si="6"/>
        <v>#DIV/0!</v>
      </c>
      <c r="X25" s="1">
        <v>0</v>
      </c>
      <c r="Y25" s="1">
        <v>0</v>
      </c>
      <c r="Z25" s="1">
        <v>0.26800000000000002</v>
      </c>
      <c r="AA25" s="1">
        <v>0.26800000000000002</v>
      </c>
      <c r="AB25" s="1">
        <v>0</v>
      </c>
      <c r="AC25" s="1"/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38</v>
      </c>
      <c r="C26" s="1"/>
      <c r="D26" s="1">
        <v>42</v>
      </c>
      <c r="E26" s="1">
        <v>42</v>
      </c>
      <c r="F26" s="1"/>
      <c r="G26" s="6">
        <v>0</v>
      </c>
      <c r="H26" s="1" t="e">
        <v>#N/A</v>
      </c>
      <c r="I26" s="1"/>
      <c r="J26" s="1">
        <v>42</v>
      </c>
      <c r="K26" s="1">
        <f t="shared" si="1"/>
        <v>0</v>
      </c>
      <c r="L26" s="1">
        <f t="shared" si="2"/>
        <v>0</v>
      </c>
      <c r="M26" s="1">
        <v>42</v>
      </c>
      <c r="N26" s="1">
        <v>0</v>
      </c>
      <c r="O26" s="1"/>
      <c r="P26" s="1">
        <f t="shared" si="3"/>
        <v>0</v>
      </c>
      <c r="Q26" s="5"/>
      <c r="R26" s="5"/>
      <c r="S26" s="5">
        <f t="shared" si="4"/>
        <v>0</v>
      </c>
      <c r="T26" s="5"/>
      <c r="U26" s="1"/>
      <c r="V26" s="1" t="e">
        <f t="shared" si="5"/>
        <v>#DIV/0!</v>
      </c>
      <c r="W26" s="1" t="e">
        <f t="shared" si="6"/>
        <v>#DIV/0!</v>
      </c>
      <c r="X26" s="1">
        <v>0</v>
      </c>
      <c r="Y26" s="1">
        <v>0</v>
      </c>
      <c r="Z26" s="1">
        <v>0.26800000000000002</v>
      </c>
      <c r="AA26" s="1">
        <v>0.26800000000000002</v>
      </c>
      <c r="AB26" s="1">
        <v>0</v>
      </c>
      <c r="AC26" s="1"/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38</v>
      </c>
      <c r="C27" s="1"/>
      <c r="D27" s="1">
        <v>64</v>
      </c>
      <c r="E27" s="1">
        <v>64</v>
      </c>
      <c r="F27" s="1"/>
      <c r="G27" s="6">
        <v>0</v>
      </c>
      <c r="H27" s="1" t="e">
        <v>#N/A</v>
      </c>
      <c r="I27" s="1"/>
      <c r="J27" s="1">
        <v>64</v>
      </c>
      <c r="K27" s="1">
        <f t="shared" si="1"/>
        <v>0</v>
      </c>
      <c r="L27" s="1">
        <f t="shared" si="2"/>
        <v>0</v>
      </c>
      <c r="M27" s="1">
        <v>64</v>
      </c>
      <c r="N27" s="1">
        <v>0</v>
      </c>
      <c r="O27" s="1"/>
      <c r="P27" s="1">
        <f t="shared" si="3"/>
        <v>0</v>
      </c>
      <c r="Q27" s="5"/>
      <c r="R27" s="5"/>
      <c r="S27" s="5">
        <f t="shared" si="4"/>
        <v>0</v>
      </c>
      <c r="T27" s="5"/>
      <c r="U27" s="1"/>
      <c r="V27" s="1" t="e">
        <f t="shared" si="5"/>
        <v>#DIV/0!</v>
      </c>
      <c r="W27" s="1" t="e">
        <f t="shared" si="6"/>
        <v>#DIV/0!</v>
      </c>
      <c r="X27" s="1">
        <v>0</v>
      </c>
      <c r="Y27" s="1">
        <v>0</v>
      </c>
      <c r="Z27" s="1">
        <v>0.26800000000000002</v>
      </c>
      <c r="AA27" s="1">
        <v>0.26800000000000002</v>
      </c>
      <c r="AB27" s="1">
        <v>0</v>
      </c>
      <c r="AC27" s="1"/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38</v>
      </c>
      <c r="C28" s="1">
        <v>7</v>
      </c>
      <c r="D28" s="1">
        <v>210</v>
      </c>
      <c r="E28" s="1">
        <v>184</v>
      </c>
      <c r="F28" s="1">
        <v>19</v>
      </c>
      <c r="G28" s="6">
        <v>0.35</v>
      </c>
      <c r="H28" s="1">
        <v>45</v>
      </c>
      <c r="I28" s="1"/>
      <c r="J28" s="1">
        <v>185</v>
      </c>
      <c r="K28" s="1">
        <f t="shared" si="1"/>
        <v>-1</v>
      </c>
      <c r="L28" s="1">
        <f t="shared" si="2"/>
        <v>4</v>
      </c>
      <c r="M28" s="1">
        <v>180</v>
      </c>
      <c r="N28" s="1">
        <v>0</v>
      </c>
      <c r="O28" s="1"/>
      <c r="P28" s="1">
        <f t="shared" si="3"/>
        <v>0.8</v>
      </c>
      <c r="Q28" s="5"/>
      <c r="R28" s="5"/>
      <c r="S28" s="5">
        <f t="shared" si="4"/>
        <v>0</v>
      </c>
      <c r="T28" s="5"/>
      <c r="U28" s="1"/>
      <c r="V28" s="1">
        <f t="shared" si="5"/>
        <v>23.75</v>
      </c>
      <c r="W28" s="1">
        <f t="shared" si="6"/>
        <v>23.75</v>
      </c>
      <c r="X28" s="1">
        <v>2</v>
      </c>
      <c r="Y28" s="1">
        <v>2.4</v>
      </c>
      <c r="Z28" s="1">
        <v>1</v>
      </c>
      <c r="AA28" s="1">
        <v>2.4</v>
      </c>
      <c r="AB28" s="1">
        <v>2</v>
      </c>
      <c r="AC28" s="1"/>
      <c r="AD28" s="1">
        <f t="shared" si="7"/>
        <v>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38</v>
      </c>
      <c r="C29" s="1"/>
      <c r="D29" s="1">
        <v>102</v>
      </c>
      <c r="E29" s="1">
        <v>102</v>
      </c>
      <c r="F29" s="1"/>
      <c r="G29" s="6">
        <v>0</v>
      </c>
      <c r="H29" s="1" t="e">
        <v>#N/A</v>
      </c>
      <c r="I29" s="1"/>
      <c r="J29" s="1">
        <v>102</v>
      </c>
      <c r="K29" s="1">
        <f t="shared" si="1"/>
        <v>0</v>
      </c>
      <c r="L29" s="1">
        <f t="shared" si="2"/>
        <v>0</v>
      </c>
      <c r="M29" s="1">
        <v>102</v>
      </c>
      <c r="N29" s="1">
        <v>0</v>
      </c>
      <c r="O29" s="1"/>
      <c r="P29" s="1">
        <f t="shared" si="3"/>
        <v>0</v>
      </c>
      <c r="Q29" s="5"/>
      <c r="R29" s="5"/>
      <c r="S29" s="5">
        <f t="shared" si="4"/>
        <v>0</v>
      </c>
      <c r="T29" s="5"/>
      <c r="U29" s="1"/>
      <c r="V29" s="1" t="e">
        <f t="shared" si="5"/>
        <v>#DIV/0!</v>
      </c>
      <c r="W29" s="1" t="e">
        <f t="shared" si="6"/>
        <v>#DIV/0!</v>
      </c>
      <c r="X29" s="1">
        <v>0</v>
      </c>
      <c r="Y29" s="1">
        <v>0</v>
      </c>
      <c r="Z29" s="1">
        <v>0.26800000000000002</v>
      </c>
      <c r="AA29" s="1">
        <v>0.26800000000000002</v>
      </c>
      <c r="AB29" s="1">
        <v>0</v>
      </c>
      <c r="AC29" s="1"/>
      <c r="AD29" s="1">
        <f t="shared" si="7"/>
        <v>0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38</v>
      </c>
      <c r="C30" s="1"/>
      <c r="D30" s="1">
        <v>120</v>
      </c>
      <c r="E30" s="1">
        <v>120</v>
      </c>
      <c r="F30" s="1"/>
      <c r="G30" s="6">
        <v>0</v>
      </c>
      <c r="H30" s="1" t="e">
        <v>#N/A</v>
      </c>
      <c r="I30" s="1"/>
      <c r="J30" s="1">
        <v>120</v>
      </c>
      <c r="K30" s="1">
        <f t="shared" si="1"/>
        <v>0</v>
      </c>
      <c r="L30" s="1">
        <f t="shared" si="2"/>
        <v>0</v>
      </c>
      <c r="M30" s="1">
        <v>120</v>
      </c>
      <c r="N30" s="1">
        <v>0</v>
      </c>
      <c r="O30" s="1"/>
      <c r="P30" s="1">
        <f t="shared" si="3"/>
        <v>0</v>
      </c>
      <c r="Q30" s="5"/>
      <c r="R30" s="5"/>
      <c r="S30" s="5">
        <f t="shared" si="4"/>
        <v>0</v>
      </c>
      <c r="T30" s="5"/>
      <c r="U30" s="1"/>
      <c r="V30" s="1" t="e">
        <f t="shared" si="5"/>
        <v>#DIV/0!</v>
      </c>
      <c r="W30" s="1" t="e">
        <f t="shared" si="6"/>
        <v>#DIV/0!</v>
      </c>
      <c r="X30" s="1">
        <v>0</v>
      </c>
      <c r="Y30" s="1">
        <v>0</v>
      </c>
      <c r="Z30" s="1">
        <v>0.26800000000000002</v>
      </c>
      <c r="AA30" s="1">
        <v>0.26800000000000002</v>
      </c>
      <c r="AB30" s="1">
        <v>0</v>
      </c>
      <c r="AC30" s="1"/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32</v>
      </c>
      <c r="C31" s="1">
        <v>1048.67</v>
      </c>
      <c r="D31" s="1">
        <v>1722.894</v>
      </c>
      <c r="E31" s="1">
        <v>1296.2760000000001</v>
      </c>
      <c r="F31" s="1">
        <v>1210.6590000000001</v>
      </c>
      <c r="G31" s="6">
        <v>1</v>
      </c>
      <c r="H31" s="1">
        <v>55</v>
      </c>
      <c r="I31" s="1"/>
      <c r="J31" s="1">
        <v>1473.42</v>
      </c>
      <c r="K31" s="1">
        <f t="shared" si="1"/>
        <v>-177.14400000000001</v>
      </c>
      <c r="L31" s="1">
        <f t="shared" si="2"/>
        <v>1296.2760000000001</v>
      </c>
      <c r="M31" s="1"/>
      <c r="N31" s="1">
        <v>992.96440000000064</v>
      </c>
      <c r="O31" s="1"/>
      <c r="P31" s="1">
        <f t="shared" si="3"/>
        <v>259.2552</v>
      </c>
      <c r="Q31" s="5">
        <f t="shared" ref="Q31:Q43" si="11">12*P31-O31-N31-F31</f>
        <v>907.43899999999894</v>
      </c>
      <c r="R31" s="5"/>
      <c r="S31" s="5">
        <f t="shared" si="4"/>
        <v>907.43899999999894</v>
      </c>
      <c r="T31" s="5"/>
      <c r="U31" s="1"/>
      <c r="V31" s="1">
        <f t="shared" si="5"/>
        <v>12</v>
      </c>
      <c r="W31" s="1">
        <f t="shared" si="6"/>
        <v>8.4998233400911563</v>
      </c>
      <c r="X31" s="1">
        <v>240.85079999999999</v>
      </c>
      <c r="Y31" s="1">
        <v>208.5026</v>
      </c>
      <c r="Z31" s="1">
        <v>202.505</v>
      </c>
      <c r="AA31" s="1">
        <v>202.30439999999999</v>
      </c>
      <c r="AB31" s="1">
        <v>272.44333333333333</v>
      </c>
      <c r="AC31" s="1"/>
      <c r="AD31" s="1">
        <f t="shared" si="7"/>
        <v>0</v>
      </c>
      <c r="AE31" s="1">
        <f t="shared" si="8"/>
        <v>907.43899999999894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32</v>
      </c>
      <c r="C32" s="1">
        <v>7276.3</v>
      </c>
      <c r="D32" s="1">
        <v>1723.7159999999999</v>
      </c>
      <c r="E32" s="1">
        <v>3334.8240000000001</v>
      </c>
      <c r="F32" s="1">
        <v>4432.9049999999997</v>
      </c>
      <c r="G32" s="6">
        <v>1</v>
      </c>
      <c r="H32" s="1">
        <v>50</v>
      </c>
      <c r="I32" s="1"/>
      <c r="J32" s="1">
        <v>3403.11</v>
      </c>
      <c r="K32" s="1">
        <f t="shared" si="1"/>
        <v>-68.286000000000058</v>
      </c>
      <c r="L32" s="1">
        <f t="shared" si="2"/>
        <v>3334.8240000000001</v>
      </c>
      <c r="M32" s="1"/>
      <c r="N32" s="1">
        <v>721.37139999999908</v>
      </c>
      <c r="O32" s="1"/>
      <c r="P32" s="1">
        <f t="shared" si="3"/>
        <v>666.96479999999997</v>
      </c>
      <c r="Q32" s="5">
        <f>13*P32-O32-N32-F32</f>
        <v>3516.2660000000014</v>
      </c>
      <c r="R32" s="5">
        <v>1000</v>
      </c>
      <c r="S32" s="5">
        <f t="shared" si="4"/>
        <v>2516.2660000000014</v>
      </c>
      <c r="T32" s="5"/>
      <c r="U32" s="1"/>
      <c r="V32" s="1">
        <f t="shared" si="5"/>
        <v>13.000000000000002</v>
      </c>
      <c r="W32" s="1">
        <f t="shared" si="6"/>
        <v>7.7279586568886378</v>
      </c>
      <c r="X32" s="1">
        <v>645.43920000000003</v>
      </c>
      <c r="Y32" s="1">
        <v>651.81000000000006</v>
      </c>
      <c r="Z32" s="1">
        <v>648.98299999999995</v>
      </c>
      <c r="AA32" s="1">
        <v>671.86080000000004</v>
      </c>
      <c r="AB32" s="1">
        <v>1093.5936666666671</v>
      </c>
      <c r="AC32" s="1"/>
      <c r="AD32" s="1">
        <f t="shared" si="7"/>
        <v>1000</v>
      </c>
      <c r="AE32" s="1">
        <f t="shared" si="8"/>
        <v>2516.2660000000014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32</v>
      </c>
      <c r="C33" s="1">
        <v>35.44</v>
      </c>
      <c r="D33" s="1">
        <v>33.429000000000002</v>
      </c>
      <c r="E33" s="1">
        <v>17.599</v>
      </c>
      <c r="F33" s="1">
        <v>50.405000000000001</v>
      </c>
      <c r="G33" s="6">
        <v>1</v>
      </c>
      <c r="H33" s="1">
        <v>55</v>
      </c>
      <c r="I33" s="1"/>
      <c r="J33" s="1">
        <v>27.75</v>
      </c>
      <c r="K33" s="1">
        <f t="shared" si="1"/>
        <v>-10.151</v>
      </c>
      <c r="L33" s="1">
        <f t="shared" si="2"/>
        <v>17.599</v>
      </c>
      <c r="M33" s="1"/>
      <c r="N33" s="1">
        <v>0</v>
      </c>
      <c r="O33" s="1"/>
      <c r="P33" s="1">
        <f t="shared" si="3"/>
        <v>3.5198</v>
      </c>
      <c r="Q33" s="5"/>
      <c r="R33" s="5"/>
      <c r="S33" s="5">
        <f t="shared" si="4"/>
        <v>0</v>
      </c>
      <c r="T33" s="5"/>
      <c r="U33" s="1"/>
      <c r="V33" s="1">
        <f t="shared" si="5"/>
        <v>14.320415932723451</v>
      </c>
      <c r="W33" s="1">
        <f t="shared" si="6"/>
        <v>14.320415932723451</v>
      </c>
      <c r="X33" s="1">
        <v>3.6379999999999999</v>
      </c>
      <c r="Y33" s="1">
        <v>4.8878000000000004</v>
      </c>
      <c r="Z33" s="1">
        <v>4.2244000000000002</v>
      </c>
      <c r="AA33" s="1">
        <v>4.7522000000000002</v>
      </c>
      <c r="AB33" s="1">
        <v>12.927666666666671</v>
      </c>
      <c r="AC33" s="1"/>
      <c r="AD33" s="1">
        <f t="shared" si="7"/>
        <v>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32</v>
      </c>
      <c r="C34" s="1">
        <v>1113.585</v>
      </c>
      <c r="D34" s="1">
        <v>2124.58</v>
      </c>
      <c r="E34" s="1">
        <v>747.38199999999995</v>
      </c>
      <c r="F34" s="1">
        <v>2117.5419999999999</v>
      </c>
      <c r="G34" s="6">
        <v>1</v>
      </c>
      <c r="H34" s="1">
        <v>55</v>
      </c>
      <c r="I34" s="1"/>
      <c r="J34" s="1">
        <v>1435.97</v>
      </c>
      <c r="K34" s="1">
        <f t="shared" si="1"/>
        <v>-688.58800000000008</v>
      </c>
      <c r="L34" s="1">
        <f t="shared" si="2"/>
        <v>747.38199999999995</v>
      </c>
      <c r="M34" s="1"/>
      <c r="N34" s="1">
        <v>1494.0658000000001</v>
      </c>
      <c r="O34" s="1"/>
      <c r="P34" s="1">
        <f t="shared" si="3"/>
        <v>149.47639999999998</v>
      </c>
      <c r="Q34" s="5"/>
      <c r="R34" s="5"/>
      <c r="S34" s="5">
        <f t="shared" si="4"/>
        <v>0</v>
      </c>
      <c r="T34" s="5"/>
      <c r="U34" s="1"/>
      <c r="V34" s="1">
        <f t="shared" si="5"/>
        <v>24.161725864417395</v>
      </c>
      <c r="W34" s="1">
        <f t="shared" si="6"/>
        <v>24.161725864417395</v>
      </c>
      <c r="X34" s="1">
        <v>306.5224</v>
      </c>
      <c r="Y34" s="1">
        <v>290.2722</v>
      </c>
      <c r="Z34" s="1">
        <v>105.5818</v>
      </c>
      <c r="AA34" s="1">
        <v>96.067599999999999</v>
      </c>
      <c r="AB34" s="1">
        <v>341.69133333333338</v>
      </c>
      <c r="AC34" s="1"/>
      <c r="AD34" s="1">
        <f t="shared" si="7"/>
        <v>0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32</v>
      </c>
      <c r="C35" s="1">
        <v>10102.049999999999</v>
      </c>
      <c r="D35" s="1"/>
      <c r="E35" s="1">
        <v>4895.13</v>
      </c>
      <c r="F35" s="1">
        <v>4126.5540000000001</v>
      </c>
      <c r="G35" s="6">
        <v>1</v>
      </c>
      <c r="H35" s="1">
        <v>60</v>
      </c>
      <c r="I35" s="1"/>
      <c r="J35" s="1">
        <v>4812.5249999999996</v>
      </c>
      <c r="K35" s="1">
        <f t="shared" si="1"/>
        <v>82.605000000000473</v>
      </c>
      <c r="L35" s="1">
        <f t="shared" si="2"/>
        <v>4895.13</v>
      </c>
      <c r="M35" s="1"/>
      <c r="N35" s="1">
        <v>2000</v>
      </c>
      <c r="O35" s="1">
        <v>1500</v>
      </c>
      <c r="P35" s="1">
        <f t="shared" si="3"/>
        <v>979.02600000000007</v>
      </c>
      <c r="Q35" s="5">
        <f>13*P35-O35-N35-F35</f>
        <v>5100.7840000000015</v>
      </c>
      <c r="R35" s="5">
        <v>2000</v>
      </c>
      <c r="S35" s="5">
        <f t="shared" si="4"/>
        <v>3100.7840000000015</v>
      </c>
      <c r="T35" s="5"/>
      <c r="U35" s="1"/>
      <c r="V35" s="1">
        <f t="shared" si="5"/>
        <v>13</v>
      </c>
      <c r="W35" s="1">
        <f t="shared" si="6"/>
        <v>7.7899402058780867</v>
      </c>
      <c r="X35" s="1">
        <v>934.74959999999987</v>
      </c>
      <c r="Y35" s="1">
        <v>746.37599999999998</v>
      </c>
      <c r="Z35" s="1">
        <v>1033.3044</v>
      </c>
      <c r="AA35" s="1">
        <v>1006.1342</v>
      </c>
      <c r="AB35" s="1">
        <v>1522.5920000000001</v>
      </c>
      <c r="AC35" s="1"/>
      <c r="AD35" s="1">
        <f t="shared" si="7"/>
        <v>2000</v>
      </c>
      <c r="AE35" s="1">
        <f t="shared" si="8"/>
        <v>3100.7840000000015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32</v>
      </c>
      <c r="C36" s="1">
        <v>227.53</v>
      </c>
      <c r="D36" s="1">
        <v>360.46100000000001</v>
      </c>
      <c r="E36" s="1">
        <v>195.12700000000001</v>
      </c>
      <c r="F36" s="1">
        <v>312.52199999999999</v>
      </c>
      <c r="G36" s="6">
        <v>1</v>
      </c>
      <c r="H36" s="1">
        <v>50</v>
      </c>
      <c r="I36" s="1"/>
      <c r="J36" s="1">
        <v>224.55</v>
      </c>
      <c r="K36" s="1">
        <f t="shared" ref="K36:K67" si="12">E36-J36</f>
        <v>-29.423000000000002</v>
      </c>
      <c r="L36" s="1">
        <f t="shared" si="2"/>
        <v>195.12700000000001</v>
      </c>
      <c r="M36" s="1"/>
      <c r="N36" s="1">
        <v>228.67640000000009</v>
      </c>
      <c r="O36" s="1"/>
      <c r="P36" s="1">
        <f t="shared" si="3"/>
        <v>39.025400000000005</v>
      </c>
      <c r="Q36" s="5"/>
      <c r="R36" s="5"/>
      <c r="S36" s="5">
        <f t="shared" si="4"/>
        <v>0</v>
      </c>
      <c r="T36" s="5"/>
      <c r="U36" s="1"/>
      <c r="V36" s="1">
        <f t="shared" si="5"/>
        <v>13.867850169376869</v>
      </c>
      <c r="W36" s="1">
        <f t="shared" si="6"/>
        <v>13.867850169376869</v>
      </c>
      <c r="X36" s="1">
        <v>51.111800000000002</v>
      </c>
      <c r="Y36" s="1">
        <v>41.037599999999998</v>
      </c>
      <c r="Z36" s="1">
        <v>30.660399999999999</v>
      </c>
      <c r="AA36" s="1">
        <v>37.157600000000002</v>
      </c>
      <c r="AB36" s="1">
        <v>52.654333333333327</v>
      </c>
      <c r="AC36" s="1"/>
      <c r="AD36" s="1">
        <f t="shared" si="7"/>
        <v>0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32</v>
      </c>
      <c r="C37" s="1">
        <v>1050.05</v>
      </c>
      <c r="D37" s="1">
        <v>2834.54</v>
      </c>
      <c r="E37" s="1">
        <v>1844.7239999999999</v>
      </c>
      <c r="F37" s="1">
        <v>1612.712</v>
      </c>
      <c r="G37" s="6">
        <v>1</v>
      </c>
      <c r="H37" s="1">
        <v>55</v>
      </c>
      <c r="I37" s="1"/>
      <c r="J37" s="1">
        <v>2194.5250000000001</v>
      </c>
      <c r="K37" s="1">
        <f t="shared" si="12"/>
        <v>-349.80100000000016</v>
      </c>
      <c r="L37" s="1">
        <f t="shared" si="2"/>
        <v>1844.7239999999999</v>
      </c>
      <c r="M37" s="1"/>
      <c r="N37" s="1">
        <v>750.06087209302245</v>
      </c>
      <c r="O37" s="1"/>
      <c r="P37" s="1">
        <f t="shared" si="3"/>
        <v>368.94479999999999</v>
      </c>
      <c r="Q37" s="5">
        <f t="shared" si="11"/>
        <v>2064.5647279069776</v>
      </c>
      <c r="R37" s="5">
        <v>1000</v>
      </c>
      <c r="S37" s="5">
        <f t="shared" si="4"/>
        <v>1064.5647279069776</v>
      </c>
      <c r="T37" s="5"/>
      <c r="U37" s="1"/>
      <c r="V37" s="1">
        <f t="shared" si="5"/>
        <v>12.000000000000002</v>
      </c>
      <c r="W37" s="1">
        <f t="shared" si="6"/>
        <v>6.4041365323295594</v>
      </c>
      <c r="X37" s="1">
        <v>299.48160000000001</v>
      </c>
      <c r="Y37" s="1">
        <v>287.59640000000002</v>
      </c>
      <c r="Z37" s="1">
        <v>295.28359999999998</v>
      </c>
      <c r="AA37" s="1">
        <v>265.16980000000001</v>
      </c>
      <c r="AB37" s="1">
        <v>309.02733333333327</v>
      </c>
      <c r="AC37" s="1"/>
      <c r="AD37" s="1">
        <f t="shared" si="7"/>
        <v>1000</v>
      </c>
      <c r="AE37" s="1">
        <f t="shared" si="8"/>
        <v>1064.5647279069776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32</v>
      </c>
      <c r="C38" s="1">
        <v>8862.9850000000006</v>
      </c>
      <c r="D38" s="1">
        <v>152.99299999999999</v>
      </c>
      <c r="E38" s="1">
        <v>3433.9180000000001</v>
      </c>
      <c r="F38" s="1">
        <v>4444.0640000000003</v>
      </c>
      <c r="G38" s="6">
        <v>1</v>
      </c>
      <c r="H38" s="1">
        <v>60</v>
      </c>
      <c r="I38" s="1"/>
      <c r="J38" s="1">
        <v>3473.2750000000001</v>
      </c>
      <c r="K38" s="1">
        <f t="shared" si="12"/>
        <v>-39.356999999999971</v>
      </c>
      <c r="L38" s="1">
        <f t="shared" si="2"/>
        <v>3433.9180000000001</v>
      </c>
      <c r="M38" s="1"/>
      <c r="N38" s="1">
        <v>0</v>
      </c>
      <c r="O38" s="1"/>
      <c r="P38" s="1">
        <f t="shared" si="3"/>
        <v>686.78359999999998</v>
      </c>
      <c r="Q38" s="5">
        <f>13*P38-O38-N38-F38</f>
        <v>4484.1227999999992</v>
      </c>
      <c r="R38" s="5">
        <v>2000</v>
      </c>
      <c r="S38" s="5">
        <f t="shared" si="4"/>
        <v>2484.1227999999992</v>
      </c>
      <c r="T38" s="5"/>
      <c r="U38" s="1"/>
      <c r="V38" s="1">
        <f t="shared" si="5"/>
        <v>13</v>
      </c>
      <c r="W38" s="1">
        <f t="shared" si="6"/>
        <v>6.4708359372588404</v>
      </c>
      <c r="X38" s="1">
        <v>548.52440000000001</v>
      </c>
      <c r="Y38" s="1">
        <v>655.10599999999999</v>
      </c>
      <c r="Z38" s="1">
        <v>616.72180000000003</v>
      </c>
      <c r="AA38" s="1">
        <v>571.97259999999994</v>
      </c>
      <c r="AB38" s="1">
        <v>1265.691333333333</v>
      </c>
      <c r="AC38" s="1"/>
      <c r="AD38" s="1">
        <f t="shared" si="7"/>
        <v>2000</v>
      </c>
      <c r="AE38" s="1">
        <f t="shared" si="8"/>
        <v>2484.1227999999992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68</v>
      </c>
      <c r="B39" s="1" t="s">
        <v>32</v>
      </c>
      <c r="C39" s="1">
        <v>3202.8</v>
      </c>
      <c r="D39" s="1">
        <v>1271.625</v>
      </c>
      <c r="E39" s="1">
        <v>1651.2349999999999</v>
      </c>
      <c r="F39" s="1">
        <v>2069.9520000000002</v>
      </c>
      <c r="G39" s="6">
        <v>1</v>
      </c>
      <c r="H39" s="1">
        <v>60</v>
      </c>
      <c r="I39" s="1"/>
      <c r="J39" s="1">
        <v>1290.07</v>
      </c>
      <c r="K39" s="1">
        <f t="shared" si="12"/>
        <v>361.16499999999996</v>
      </c>
      <c r="L39" s="1">
        <f t="shared" si="2"/>
        <v>1651.2349999999999</v>
      </c>
      <c r="M39" s="1"/>
      <c r="N39" s="1">
        <v>0</v>
      </c>
      <c r="O39" s="1"/>
      <c r="P39" s="1">
        <f t="shared" si="3"/>
        <v>330.24699999999996</v>
      </c>
      <c r="Q39" s="5">
        <f t="shared" si="11"/>
        <v>1893.0119999999993</v>
      </c>
      <c r="R39" s="5">
        <v>500</v>
      </c>
      <c r="S39" s="5">
        <f t="shared" si="4"/>
        <v>1393.0119999999993</v>
      </c>
      <c r="T39" s="5"/>
      <c r="U39" s="1"/>
      <c r="V39" s="1">
        <f t="shared" si="5"/>
        <v>12</v>
      </c>
      <c r="W39" s="1">
        <f t="shared" si="6"/>
        <v>6.2678903971875615</v>
      </c>
      <c r="X39" s="1">
        <v>244.49420000000001</v>
      </c>
      <c r="Y39" s="1">
        <v>287.4932</v>
      </c>
      <c r="Z39" s="1">
        <v>398.49939999999998</v>
      </c>
      <c r="AA39" s="1">
        <v>382.19040000000001</v>
      </c>
      <c r="AB39" s="1">
        <v>517.68099999999993</v>
      </c>
      <c r="AC39" s="1"/>
      <c r="AD39" s="1">
        <f t="shared" si="7"/>
        <v>500</v>
      </c>
      <c r="AE39" s="1">
        <f t="shared" si="8"/>
        <v>1393.0119999999993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32</v>
      </c>
      <c r="C40" s="1">
        <v>420.62</v>
      </c>
      <c r="D40" s="1">
        <v>917.15</v>
      </c>
      <c r="E40" s="1">
        <v>503.916</v>
      </c>
      <c r="F40" s="1">
        <v>619.81799999999998</v>
      </c>
      <c r="G40" s="6">
        <v>1</v>
      </c>
      <c r="H40" s="1">
        <v>60</v>
      </c>
      <c r="I40" s="1"/>
      <c r="J40" s="1">
        <v>610.07000000000005</v>
      </c>
      <c r="K40" s="1">
        <f t="shared" si="12"/>
        <v>-106.15400000000005</v>
      </c>
      <c r="L40" s="1">
        <f t="shared" si="2"/>
        <v>503.916</v>
      </c>
      <c r="M40" s="1"/>
      <c r="N40" s="1">
        <v>438.12474186046541</v>
      </c>
      <c r="O40" s="1"/>
      <c r="P40" s="1">
        <f t="shared" si="3"/>
        <v>100.78319999999999</v>
      </c>
      <c r="Q40" s="5">
        <f t="shared" si="11"/>
        <v>151.45565813953465</v>
      </c>
      <c r="R40" s="5"/>
      <c r="S40" s="5">
        <f t="shared" si="4"/>
        <v>151.45565813953465</v>
      </c>
      <c r="T40" s="5"/>
      <c r="U40" s="1"/>
      <c r="V40" s="1">
        <f t="shared" si="5"/>
        <v>12.000000000000002</v>
      </c>
      <c r="W40" s="1">
        <f t="shared" si="6"/>
        <v>10.497213244473937</v>
      </c>
      <c r="X40" s="1">
        <v>111.57</v>
      </c>
      <c r="Y40" s="1">
        <v>100.4966</v>
      </c>
      <c r="Z40" s="1">
        <v>67.662999999999997</v>
      </c>
      <c r="AA40" s="1">
        <v>82.924599999999998</v>
      </c>
      <c r="AB40" s="1">
        <v>123.39133333333329</v>
      </c>
      <c r="AC40" s="1"/>
      <c r="AD40" s="1">
        <f t="shared" si="7"/>
        <v>0</v>
      </c>
      <c r="AE40" s="1">
        <f t="shared" si="8"/>
        <v>151.45565813953465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32</v>
      </c>
      <c r="C41" s="1">
        <v>585.72900000000004</v>
      </c>
      <c r="D41" s="1">
        <v>1188.9480000000001</v>
      </c>
      <c r="E41" s="1">
        <v>867.95</v>
      </c>
      <c r="F41" s="1">
        <v>706.26</v>
      </c>
      <c r="G41" s="6">
        <v>1</v>
      </c>
      <c r="H41" s="1">
        <v>60</v>
      </c>
      <c r="I41" s="1"/>
      <c r="J41" s="1">
        <v>866.89200000000005</v>
      </c>
      <c r="K41" s="1">
        <f t="shared" si="12"/>
        <v>1.0579999999999927</v>
      </c>
      <c r="L41" s="1">
        <f t="shared" si="2"/>
        <v>867.95</v>
      </c>
      <c r="M41" s="1"/>
      <c r="N41" s="1">
        <v>730.60627441860447</v>
      </c>
      <c r="O41" s="1"/>
      <c r="P41" s="1">
        <f t="shared" si="3"/>
        <v>173.59</v>
      </c>
      <c r="Q41" s="5">
        <f t="shared" si="11"/>
        <v>646.21372558139547</v>
      </c>
      <c r="R41" s="5"/>
      <c r="S41" s="5">
        <f t="shared" si="4"/>
        <v>646.21372558139547</v>
      </c>
      <c r="T41" s="5"/>
      <c r="U41" s="1"/>
      <c r="V41" s="1">
        <f t="shared" si="5"/>
        <v>12</v>
      </c>
      <c r="W41" s="1">
        <f t="shared" si="6"/>
        <v>8.2773562671732499</v>
      </c>
      <c r="X41" s="1">
        <v>159.4008</v>
      </c>
      <c r="Y41" s="1">
        <v>130.10380000000001</v>
      </c>
      <c r="Z41" s="1">
        <v>125.3428</v>
      </c>
      <c r="AA41" s="1">
        <v>134.60939999999999</v>
      </c>
      <c r="AB41" s="1">
        <v>168.23099999999999</v>
      </c>
      <c r="AC41" s="1"/>
      <c r="AD41" s="1">
        <f t="shared" si="7"/>
        <v>0</v>
      </c>
      <c r="AE41" s="1">
        <f t="shared" si="8"/>
        <v>646.21372558139547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32</v>
      </c>
      <c r="C42" s="1">
        <v>21.36</v>
      </c>
      <c r="D42" s="1">
        <v>11.694000000000001</v>
      </c>
      <c r="E42" s="1">
        <v>9.5980000000000008</v>
      </c>
      <c r="F42" s="1">
        <v>22.728999999999999</v>
      </c>
      <c r="G42" s="6">
        <v>1</v>
      </c>
      <c r="H42" s="1">
        <v>180</v>
      </c>
      <c r="I42" s="1"/>
      <c r="J42" s="1">
        <v>9.73</v>
      </c>
      <c r="K42" s="1">
        <f t="shared" si="12"/>
        <v>-0.13199999999999967</v>
      </c>
      <c r="L42" s="1">
        <f t="shared" si="2"/>
        <v>9.5980000000000008</v>
      </c>
      <c r="M42" s="1"/>
      <c r="N42" s="1">
        <v>10</v>
      </c>
      <c r="O42" s="1"/>
      <c r="P42" s="1">
        <f t="shared" si="3"/>
        <v>1.9196000000000002</v>
      </c>
      <c r="Q42" s="5"/>
      <c r="R42" s="5"/>
      <c r="S42" s="5">
        <f t="shared" si="4"/>
        <v>0</v>
      </c>
      <c r="T42" s="5"/>
      <c r="U42" s="1"/>
      <c r="V42" s="1">
        <f t="shared" si="5"/>
        <v>17.049906230464678</v>
      </c>
      <c r="W42" s="1">
        <f t="shared" si="6"/>
        <v>17.049906230464678</v>
      </c>
      <c r="X42" s="1">
        <v>2.4403999999999999</v>
      </c>
      <c r="Y42" s="1">
        <v>2.3353999999999999</v>
      </c>
      <c r="Z42" s="1">
        <v>0.40699999999999997</v>
      </c>
      <c r="AA42" s="1">
        <v>0</v>
      </c>
      <c r="AB42" s="1">
        <v>-0.1253333333333333</v>
      </c>
      <c r="AC42" s="1"/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32</v>
      </c>
      <c r="C43" s="1">
        <v>656.82</v>
      </c>
      <c r="D43" s="1">
        <v>2300.0509999999999</v>
      </c>
      <c r="E43" s="1">
        <v>1373.818</v>
      </c>
      <c r="F43" s="1">
        <v>1256.0360000000001</v>
      </c>
      <c r="G43" s="6">
        <v>1</v>
      </c>
      <c r="H43" s="1">
        <v>60</v>
      </c>
      <c r="I43" s="1"/>
      <c r="J43" s="1">
        <v>1466.075</v>
      </c>
      <c r="K43" s="1">
        <f t="shared" si="12"/>
        <v>-92.257000000000062</v>
      </c>
      <c r="L43" s="1">
        <f t="shared" si="2"/>
        <v>1373.818</v>
      </c>
      <c r="M43" s="1"/>
      <c r="N43" s="1">
        <v>476.66104496124001</v>
      </c>
      <c r="O43" s="1"/>
      <c r="P43" s="1">
        <f t="shared" si="3"/>
        <v>274.7636</v>
      </c>
      <c r="Q43" s="5">
        <f t="shared" si="11"/>
        <v>1564.46615503876</v>
      </c>
      <c r="R43" s="5">
        <v>500</v>
      </c>
      <c r="S43" s="5">
        <f t="shared" si="4"/>
        <v>1064.46615503876</v>
      </c>
      <c r="T43" s="5"/>
      <c r="U43" s="1"/>
      <c r="V43" s="1">
        <f t="shared" si="5"/>
        <v>12</v>
      </c>
      <c r="W43" s="1">
        <f t="shared" si="6"/>
        <v>6.3061375122514045</v>
      </c>
      <c r="X43" s="1">
        <v>216.79259999999999</v>
      </c>
      <c r="Y43" s="1">
        <v>209.85079999999999</v>
      </c>
      <c r="Z43" s="1">
        <v>212.7362</v>
      </c>
      <c r="AA43" s="1">
        <v>227.99039999999999</v>
      </c>
      <c r="AB43" s="1">
        <v>243.54433333333341</v>
      </c>
      <c r="AC43" s="1"/>
      <c r="AD43" s="1">
        <f t="shared" si="7"/>
        <v>500</v>
      </c>
      <c r="AE43" s="1">
        <f t="shared" si="8"/>
        <v>1064.46615503876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32</v>
      </c>
      <c r="C44" s="1">
        <v>12.582000000000001</v>
      </c>
      <c r="D44" s="1">
        <v>58.576000000000001</v>
      </c>
      <c r="E44" s="1">
        <v>29.041</v>
      </c>
      <c r="F44" s="1">
        <v>33.677999999999997</v>
      </c>
      <c r="G44" s="6">
        <v>1</v>
      </c>
      <c r="H44" s="1">
        <v>35</v>
      </c>
      <c r="I44" s="1"/>
      <c r="J44" s="1">
        <v>40.200000000000003</v>
      </c>
      <c r="K44" s="1">
        <f t="shared" si="12"/>
        <v>-11.159000000000002</v>
      </c>
      <c r="L44" s="1">
        <f t="shared" si="2"/>
        <v>29.041</v>
      </c>
      <c r="M44" s="1"/>
      <c r="N44" s="1">
        <v>0</v>
      </c>
      <c r="O44" s="1"/>
      <c r="P44" s="1">
        <f t="shared" si="3"/>
        <v>5.8082000000000003</v>
      </c>
      <c r="Q44" s="5">
        <f>11*P44-O44-N44-F44</f>
        <v>30.212200000000003</v>
      </c>
      <c r="R44" s="5"/>
      <c r="S44" s="5">
        <f t="shared" si="4"/>
        <v>30.212200000000003</v>
      </c>
      <c r="T44" s="5"/>
      <c r="U44" s="1"/>
      <c r="V44" s="1">
        <f t="shared" si="5"/>
        <v>11</v>
      </c>
      <c r="W44" s="1">
        <f t="shared" si="6"/>
        <v>5.7983540511690359</v>
      </c>
      <c r="X44" s="1">
        <v>1.9681999999999999</v>
      </c>
      <c r="Y44" s="1">
        <v>3.5202</v>
      </c>
      <c r="Z44" s="1">
        <v>5.0045999999999999</v>
      </c>
      <c r="AA44" s="1">
        <v>4.867</v>
      </c>
      <c r="AB44" s="1">
        <v>-0.23666666666666669</v>
      </c>
      <c r="AC44" s="1"/>
      <c r="AD44" s="1">
        <f t="shared" si="7"/>
        <v>0</v>
      </c>
      <c r="AE44" s="1">
        <f t="shared" si="8"/>
        <v>30.212200000000003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32</v>
      </c>
      <c r="C45" s="1">
        <v>25.853999999999999</v>
      </c>
      <c r="D45" s="1">
        <v>366.786</v>
      </c>
      <c r="E45" s="1">
        <v>218.358</v>
      </c>
      <c r="F45" s="1">
        <v>151.476</v>
      </c>
      <c r="G45" s="6">
        <v>1</v>
      </c>
      <c r="H45" s="1">
        <v>30</v>
      </c>
      <c r="I45" s="1"/>
      <c r="J45" s="1">
        <v>233.46899999999999</v>
      </c>
      <c r="K45" s="1">
        <f t="shared" si="12"/>
        <v>-15.11099999999999</v>
      </c>
      <c r="L45" s="1">
        <f t="shared" si="2"/>
        <v>130.089</v>
      </c>
      <c r="M45" s="1">
        <v>88.269000000000005</v>
      </c>
      <c r="N45" s="1">
        <v>0</v>
      </c>
      <c r="O45" s="1"/>
      <c r="P45" s="1">
        <f t="shared" si="3"/>
        <v>26.017800000000001</v>
      </c>
      <c r="Q45" s="5">
        <f>11*P45-O45-N45-F45</f>
        <v>134.71980000000002</v>
      </c>
      <c r="R45" s="5"/>
      <c r="S45" s="5">
        <f t="shared" si="4"/>
        <v>134.71980000000002</v>
      </c>
      <c r="T45" s="5"/>
      <c r="U45" s="1"/>
      <c r="V45" s="1">
        <f t="shared" si="5"/>
        <v>11</v>
      </c>
      <c r="W45" s="1">
        <f t="shared" si="6"/>
        <v>5.8220141595369324</v>
      </c>
      <c r="X45" s="1">
        <v>14.3188</v>
      </c>
      <c r="Y45" s="1">
        <v>21.552199999999999</v>
      </c>
      <c r="Z45" s="1">
        <v>21.630400000000002</v>
      </c>
      <c r="AA45" s="1">
        <v>23.367000000000001</v>
      </c>
      <c r="AB45" s="1">
        <v>18.129666666666669</v>
      </c>
      <c r="AC45" s="1"/>
      <c r="AD45" s="1">
        <f t="shared" si="7"/>
        <v>0</v>
      </c>
      <c r="AE45" s="1">
        <f t="shared" si="8"/>
        <v>134.71980000000002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1" t="s">
        <v>75</v>
      </c>
      <c r="B46" s="1" t="s">
        <v>32</v>
      </c>
      <c r="C46" s="1"/>
      <c r="D46" s="1">
        <v>1.2649999999999999</v>
      </c>
      <c r="E46" s="1">
        <v>1.2649999999999999</v>
      </c>
      <c r="F46" s="1"/>
      <c r="G46" s="6">
        <v>0</v>
      </c>
      <c r="H46" s="1" t="e">
        <v>#N/A</v>
      </c>
      <c r="I46" s="1"/>
      <c r="J46" s="1">
        <v>1.3</v>
      </c>
      <c r="K46" s="1">
        <f t="shared" si="12"/>
        <v>-3.5000000000000142E-2</v>
      </c>
      <c r="L46" s="1">
        <f t="shared" si="2"/>
        <v>1.2649999999999999</v>
      </c>
      <c r="M46" s="1"/>
      <c r="N46" s="1"/>
      <c r="O46" s="1"/>
      <c r="P46" s="1">
        <f t="shared" si="3"/>
        <v>0.253</v>
      </c>
      <c r="Q46" s="5"/>
      <c r="R46" s="5"/>
      <c r="S46" s="5">
        <f t="shared" si="4"/>
        <v>0</v>
      </c>
      <c r="T46" s="5"/>
      <c r="U46" s="1"/>
      <c r="V46" s="1">
        <f t="shared" si="5"/>
        <v>0</v>
      </c>
      <c r="W46" s="1">
        <f t="shared" si="6"/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32</v>
      </c>
      <c r="C47" s="1">
        <v>569.70000000000005</v>
      </c>
      <c r="D47" s="1">
        <v>474.59100000000001</v>
      </c>
      <c r="E47" s="1">
        <v>342.86599999999999</v>
      </c>
      <c r="F47" s="1">
        <v>530.91499999999996</v>
      </c>
      <c r="G47" s="6">
        <v>1</v>
      </c>
      <c r="H47" s="1">
        <v>30</v>
      </c>
      <c r="I47" s="1"/>
      <c r="J47" s="1">
        <v>363.625</v>
      </c>
      <c r="K47" s="1">
        <f t="shared" si="12"/>
        <v>-20.759000000000015</v>
      </c>
      <c r="L47" s="1">
        <f t="shared" si="2"/>
        <v>342.86599999999999</v>
      </c>
      <c r="M47" s="1"/>
      <c r="N47" s="1">
        <v>156.7826</v>
      </c>
      <c r="O47" s="1"/>
      <c r="P47" s="1">
        <f t="shared" si="3"/>
        <v>68.5732</v>
      </c>
      <c r="Q47" s="5">
        <f>11*P47-O47-N47-F47</f>
        <v>66.607600000000048</v>
      </c>
      <c r="R47" s="5"/>
      <c r="S47" s="5">
        <f t="shared" si="4"/>
        <v>66.607600000000048</v>
      </c>
      <c r="T47" s="5"/>
      <c r="U47" s="1"/>
      <c r="V47" s="1">
        <f t="shared" si="5"/>
        <v>11</v>
      </c>
      <c r="W47" s="1">
        <f t="shared" si="6"/>
        <v>10.028664259506629</v>
      </c>
      <c r="X47" s="1">
        <v>86.824399999999997</v>
      </c>
      <c r="Y47" s="1">
        <v>72.759199999999993</v>
      </c>
      <c r="Z47" s="1">
        <v>18.869800000000001</v>
      </c>
      <c r="AA47" s="1">
        <v>34.999400000000001</v>
      </c>
      <c r="AB47" s="1">
        <v>133.017</v>
      </c>
      <c r="AC47" s="1"/>
      <c r="AD47" s="1">
        <f t="shared" si="7"/>
        <v>0</v>
      </c>
      <c r="AE47" s="1">
        <f t="shared" si="8"/>
        <v>66.607600000000048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32</v>
      </c>
      <c r="C48" s="1">
        <v>3.927</v>
      </c>
      <c r="D48" s="1"/>
      <c r="E48" s="1">
        <v>1.3</v>
      </c>
      <c r="F48" s="1">
        <v>1</v>
      </c>
      <c r="G48" s="6">
        <v>0</v>
      </c>
      <c r="H48" s="1" t="e">
        <v>#N/A</v>
      </c>
      <c r="I48" s="1"/>
      <c r="J48" s="1">
        <v>351.3</v>
      </c>
      <c r="K48" s="1">
        <f t="shared" si="12"/>
        <v>-350</v>
      </c>
      <c r="L48" s="1">
        <f t="shared" si="2"/>
        <v>1.3</v>
      </c>
      <c r="M48" s="1"/>
      <c r="N48" s="1">
        <v>0</v>
      </c>
      <c r="O48" s="1"/>
      <c r="P48" s="1">
        <f t="shared" si="3"/>
        <v>0.26</v>
      </c>
      <c r="Q48" s="5"/>
      <c r="R48" s="5"/>
      <c r="S48" s="5">
        <f t="shared" si="4"/>
        <v>0</v>
      </c>
      <c r="T48" s="5"/>
      <c r="U48" s="1"/>
      <c r="V48" s="1">
        <f t="shared" si="5"/>
        <v>3.8461538461538458</v>
      </c>
      <c r="W48" s="1">
        <f t="shared" si="6"/>
        <v>3.8461538461538458</v>
      </c>
      <c r="X48" s="1">
        <v>0</v>
      </c>
      <c r="Y48" s="1">
        <v>-1.59</v>
      </c>
      <c r="Z48" s="1">
        <v>2.1118000000000001</v>
      </c>
      <c r="AA48" s="1">
        <v>2.8898000000000001</v>
      </c>
      <c r="AB48" s="1">
        <v>7.7719999999999994</v>
      </c>
      <c r="AC48" s="1"/>
      <c r="AD48" s="1">
        <f t="shared" si="7"/>
        <v>0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78</v>
      </c>
      <c r="B49" s="1" t="s">
        <v>32</v>
      </c>
      <c r="C49" s="1">
        <v>7.8179999999999996</v>
      </c>
      <c r="D49" s="1"/>
      <c r="E49" s="13">
        <v>7.8179999999999996</v>
      </c>
      <c r="F49" s="1"/>
      <c r="G49" s="6">
        <v>0</v>
      </c>
      <c r="H49" s="1">
        <v>40</v>
      </c>
      <c r="I49" s="1"/>
      <c r="J49" s="1">
        <v>14.5</v>
      </c>
      <c r="K49" s="1">
        <f t="shared" si="12"/>
        <v>-6.6820000000000004</v>
      </c>
      <c r="L49" s="1">
        <f t="shared" si="2"/>
        <v>7.8179999999999996</v>
      </c>
      <c r="M49" s="1"/>
      <c r="N49" s="1">
        <v>0</v>
      </c>
      <c r="O49" s="1"/>
      <c r="P49" s="1">
        <f t="shared" si="3"/>
        <v>1.5635999999999999</v>
      </c>
      <c r="Q49" s="5"/>
      <c r="R49" s="5"/>
      <c r="S49" s="5">
        <f t="shared" si="4"/>
        <v>0</v>
      </c>
      <c r="T49" s="5"/>
      <c r="U49" s="1"/>
      <c r="V49" s="1">
        <f t="shared" si="5"/>
        <v>0</v>
      </c>
      <c r="W49" s="1">
        <f t="shared" si="6"/>
        <v>0</v>
      </c>
      <c r="X49" s="1">
        <v>0.25640000000000002</v>
      </c>
      <c r="Y49" s="1">
        <v>0</v>
      </c>
      <c r="Z49" s="1">
        <v>14.658200000000001</v>
      </c>
      <c r="AA49" s="1">
        <v>34.562600000000003</v>
      </c>
      <c r="AB49" s="1">
        <v>51.704000000000001</v>
      </c>
      <c r="AC49" s="10" t="s">
        <v>79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32</v>
      </c>
      <c r="C50" s="1">
        <v>4.1449999999999996</v>
      </c>
      <c r="D50" s="1">
        <v>7240.6049999999996</v>
      </c>
      <c r="E50" s="1">
        <v>2727.56</v>
      </c>
      <c r="F50" s="1">
        <v>4513.085</v>
      </c>
      <c r="G50" s="6">
        <v>1</v>
      </c>
      <c r="H50" s="1">
        <v>40</v>
      </c>
      <c r="I50" s="1"/>
      <c r="J50" s="1">
        <v>2690.7</v>
      </c>
      <c r="K50" s="1">
        <f t="shared" si="12"/>
        <v>36.860000000000127</v>
      </c>
      <c r="L50" s="1">
        <f t="shared" si="2"/>
        <v>2727.56</v>
      </c>
      <c r="M50" s="1"/>
      <c r="N50" s="1">
        <v>0</v>
      </c>
      <c r="O50" s="1"/>
      <c r="P50" s="1">
        <f t="shared" si="3"/>
        <v>545.51199999999994</v>
      </c>
      <c r="Q50" s="5">
        <f t="shared" ref="Q50:Q67" si="13">12*P50-O50-N50-F50</f>
        <v>2033.0589999999993</v>
      </c>
      <c r="R50" s="5">
        <v>900</v>
      </c>
      <c r="S50" s="5">
        <f t="shared" si="4"/>
        <v>1133.0589999999993</v>
      </c>
      <c r="T50" s="5"/>
      <c r="U50" s="1"/>
      <c r="V50" s="1">
        <f t="shared" si="5"/>
        <v>12</v>
      </c>
      <c r="W50" s="1">
        <f t="shared" si="6"/>
        <v>8.2731177315989388</v>
      </c>
      <c r="X50" s="1">
        <v>135.59819999999999</v>
      </c>
      <c r="Y50" s="1">
        <v>278.78160000000003</v>
      </c>
      <c r="Z50" s="1">
        <v>633.77760000000001</v>
      </c>
      <c r="AA50" s="1">
        <v>566.07619999999997</v>
      </c>
      <c r="AB50" s="1">
        <v>374.89466666666658</v>
      </c>
      <c r="AC50" s="1"/>
      <c r="AD50" s="1">
        <f t="shared" si="7"/>
        <v>900</v>
      </c>
      <c r="AE50" s="1">
        <f t="shared" si="8"/>
        <v>1133.0589999999993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32</v>
      </c>
      <c r="C51" s="1">
        <v>17.463999999999999</v>
      </c>
      <c r="D51" s="1">
        <v>16.305</v>
      </c>
      <c r="E51" s="1">
        <v>6.6550000000000002</v>
      </c>
      <c r="F51" s="1">
        <v>21.756</v>
      </c>
      <c r="G51" s="6">
        <v>1</v>
      </c>
      <c r="H51" s="1">
        <v>35</v>
      </c>
      <c r="I51" s="1"/>
      <c r="J51" s="1">
        <v>6.5</v>
      </c>
      <c r="K51" s="1">
        <f t="shared" si="12"/>
        <v>0.15500000000000025</v>
      </c>
      <c r="L51" s="1">
        <f t="shared" si="2"/>
        <v>6.6550000000000002</v>
      </c>
      <c r="M51" s="1"/>
      <c r="N51" s="1">
        <v>8.7834000000000092</v>
      </c>
      <c r="O51" s="1"/>
      <c r="P51" s="1">
        <f t="shared" si="3"/>
        <v>1.331</v>
      </c>
      <c r="Q51" s="5"/>
      <c r="R51" s="5"/>
      <c r="S51" s="5">
        <f t="shared" si="4"/>
        <v>0</v>
      </c>
      <c r="T51" s="5"/>
      <c r="U51" s="1"/>
      <c r="V51" s="1">
        <f t="shared" si="5"/>
        <v>22.944703230653651</v>
      </c>
      <c r="W51" s="1">
        <f t="shared" si="6"/>
        <v>22.944703230653651</v>
      </c>
      <c r="X51" s="1">
        <v>2.4201999999999999</v>
      </c>
      <c r="Y51" s="1">
        <v>1.6188</v>
      </c>
      <c r="Z51" s="1">
        <v>0.82040000000000002</v>
      </c>
      <c r="AA51" s="1">
        <v>0.82040000000000002</v>
      </c>
      <c r="AB51" s="1">
        <v>0.42466666666666669</v>
      </c>
      <c r="AC51" s="1"/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32</v>
      </c>
      <c r="C52" s="1">
        <v>24.318999999999999</v>
      </c>
      <c r="D52" s="1">
        <v>29.202000000000002</v>
      </c>
      <c r="E52" s="1">
        <v>5.0010000000000003</v>
      </c>
      <c r="F52" s="1">
        <v>45.682000000000002</v>
      </c>
      <c r="G52" s="6">
        <v>1</v>
      </c>
      <c r="H52" s="1">
        <v>45</v>
      </c>
      <c r="I52" s="1"/>
      <c r="J52" s="1">
        <v>6.5</v>
      </c>
      <c r="K52" s="1">
        <f t="shared" si="12"/>
        <v>-1.4989999999999997</v>
      </c>
      <c r="L52" s="1">
        <f t="shared" si="2"/>
        <v>5.0010000000000003</v>
      </c>
      <c r="M52" s="1"/>
      <c r="N52" s="1">
        <v>0</v>
      </c>
      <c r="O52" s="1"/>
      <c r="P52" s="1">
        <f t="shared" si="3"/>
        <v>1.0002</v>
      </c>
      <c r="Q52" s="5"/>
      <c r="R52" s="5"/>
      <c r="S52" s="5">
        <f t="shared" si="4"/>
        <v>0</v>
      </c>
      <c r="T52" s="5"/>
      <c r="U52" s="1"/>
      <c r="V52" s="1">
        <f t="shared" si="5"/>
        <v>45.672865426914619</v>
      </c>
      <c r="W52" s="1">
        <f t="shared" si="6"/>
        <v>45.672865426914619</v>
      </c>
      <c r="X52" s="1">
        <v>1.2764</v>
      </c>
      <c r="Y52" s="1">
        <v>1.8475999999999999</v>
      </c>
      <c r="Z52" s="1">
        <v>3.277600000000001</v>
      </c>
      <c r="AA52" s="1">
        <v>3.4236</v>
      </c>
      <c r="AB52" s="1">
        <v>3.0819999999999999</v>
      </c>
      <c r="AC52" s="1"/>
      <c r="AD52" s="1">
        <f t="shared" si="7"/>
        <v>0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32</v>
      </c>
      <c r="C53" s="1">
        <v>122.49299999999999</v>
      </c>
      <c r="D53" s="1"/>
      <c r="E53" s="1">
        <v>42.3</v>
      </c>
      <c r="F53" s="1">
        <v>72.097999999999999</v>
      </c>
      <c r="G53" s="6">
        <v>1</v>
      </c>
      <c r="H53" s="1">
        <v>45</v>
      </c>
      <c r="I53" s="1"/>
      <c r="J53" s="1">
        <v>41.4</v>
      </c>
      <c r="K53" s="1">
        <f t="shared" si="12"/>
        <v>0.89999999999999858</v>
      </c>
      <c r="L53" s="1">
        <f t="shared" si="2"/>
        <v>42.3</v>
      </c>
      <c r="M53" s="1"/>
      <c r="N53" s="1">
        <v>16.615000000000009</v>
      </c>
      <c r="O53" s="1"/>
      <c r="P53" s="1">
        <f t="shared" si="3"/>
        <v>8.4599999999999991</v>
      </c>
      <c r="Q53" s="5">
        <f t="shared" si="13"/>
        <v>12.806999999999974</v>
      </c>
      <c r="R53" s="5"/>
      <c r="S53" s="5">
        <f t="shared" si="4"/>
        <v>12.806999999999974</v>
      </c>
      <c r="T53" s="5"/>
      <c r="U53" s="1"/>
      <c r="V53" s="1">
        <f t="shared" si="5"/>
        <v>12</v>
      </c>
      <c r="W53" s="1">
        <f t="shared" si="6"/>
        <v>10.486170212765959</v>
      </c>
      <c r="X53" s="1">
        <v>8.9060000000000006</v>
      </c>
      <c r="Y53" s="1">
        <v>5.64</v>
      </c>
      <c r="Z53" s="1">
        <v>9.4817999999999998</v>
      </c>
      <c r="AA53" s="1">
        <v>10.7432</v>
      </c>
      <c r="AB53" s="1">
        <v>14.968666666666669</v>
      </c>
      <c r="AC53" s="1"/>
      <c r="AD53" s="1">
        <f t="shared" si="7"/>
        <v>0</v>
      </c>
      <c r="AE53" s="1">
        <f t="shared" si="8"/>
        <v>12.806999999999974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32</v>
      </c>
      <c r="C54" s="1">
        <v>143.53100000000001</v>
      </c>
      <c r="D54" s="1">
        <v>1.5309999999999999</v>
      </c>
      <c r="E54" s="1">
        <v>33.722000000000001</v>
      </c>
      <c r="F54" s="1">
        <v>100.55</v>
      </c>
      <c r="G54" s="6">
        <v>1</v>
      </c>
      <c r="H54" s="1">
        <v>45</v>
      </c>
      <c r="I54" s="1"/>
      <c r="J54" s="1">
        <v>34.700000000000003</v>
      </c>
      <c r="K54" s="1">
        <f t="shared" si="12"/>
        <v>-0.97800000000000153</v>
      </c>
      <c r="L54" s="1">
        <f t="shared" si="2"/>
        <v>33.722000000000001</v>
      </c>
      <c r="M54" s="1"/>
      <c r="N54" s="1">
        <v>0</v>
      </c>
      <c r="O54" s="1"/>
      <c r="P54" s="1">
        <f t="shared" si="3"/>
        <v>6.7444000000000006</v>
      </c>
      <c r="Q54" s="5"/>
      <c r="R54" s="5"/>
      <c r="S54" s="5">
        <f t="shared" si="4"/>
        <v>0</v>
      </c>
      <c r="T54" s="5"/>
      <c r="U54" s="1"/>
      <c r="V54" s="1">
        <f t="shared" si="5"/>
        <v>14.908664966490717</v>
      </c>
      <c r="W54" s="1">
        <f t="shared" si="6"/>
        <v>14.908664966490717</v>
      </c>
      <c r="X54" s="1">
        <v>8.7542000000000009</v>
      </c>
      <c r="Y54" s="1">
        <v>6.1726000000000001</v>
      </c>
      <c r="Z54" s="1">
        <v>5.6494</v>
      </c>
      <c r="AA54" s="1">
        <v>8.8073999999999995</v>
      </c>
      <c r="AB54" s="1">
        <v>17.705666666666669</v>
      </c>
      <c r="AC54" s="1"/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85</v>
      </c>
      <c r="B55" s="1" t="s">
        <v>38</v>
      </c>
      <c r="C55" s="1">
        <v>42</v>
      </c>
      <c r="D55" s="1">
        <v>108</v>
      </c>
      <c r="E55" s="1">
        <v>31</v>
      </c>
      <c r="F55" s="1">
        <v>110</v>
      </c>
      <c r="G55" s="6">
        <v>0.35</v>
      </c>
      <c r="H55" s="1">
        <v>40</v>
      </c>
      <c r="I55" s="1"/>
      <c r="J55" s="1">
        <v>34</v>
      </c>
      <c r="K55" s="1">
        <f t="shared" si="12"/>
        <v>-3</v>
      </c>
      <c r="L55" s="1">
        <f t="shared" si="2"/>
        <v>31</v>
      </c>
      <c r="M55" s="1"/>
      <c r="N55" s="1">
        <v>0</v>
      </c>
      <c r="O55" s="1"/>
      <c r="P55" s="1">
        <f t="shared" si="3"/>
        <v>6.2</v>
      </c>
      <c r="Q55" s="5"/>
      <c r="R55" s="5"/>
      <c r="S55" s="5">
        <f t="shared" si="4"/>
        <v>0</v>
      </c>
      <c r="T55" s="5"/>
      <c r="U55" s="1"/>
      <c r="V55" s="1">
        <f t="shared" si="5"/>
        <v>17.741935483870968</v>
      </c>
      <c r="W55" s="1">
        <f t="shared" si="6"/>
        <v>17.741935483870968</v>
      </c>
      <c r="X55" s="1">
        <v>10</v>
      </c>
      <c r="Y55" s="1">
        <v>11</v>
      </c>
      <c r="Z55" s="1">
        <v>11.6</v>
      </c>
      <c r="AA55" s="1">
        <v>9.1999999999999993</v>
      </c>
      <c r="AB55" s="1">
        <v>10.33333333333333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38</v>
      </c>
      <c r="C56" s="1">
        <v>625</v>
      </c>
      <c r="D56" s="1">
        <v>836</v>
      </c>
      <c r="E56" s="1">
        <v>964</v>
      </c>
      <c r="F56" s="1">
        <v>428</v>
      </c>
      <c r="G56" s="6">
        <v>0.4</v>
      </c>
      <c r="H56" s="1">
        <v>45</v>
      </c>
      <c r="I56" s="1"/>
      <c r="J56" s="1">
        <v>960</v>
      </c>
      <c r="K56" s="1">
        <f t="shared" si="12"/>
        <v>4</v>
      </c>
      <c r="L56" s="1">
        <f t="shared" si="2"/>
        <v>964</v>
      </c>
      <c r="M56" s="1"/>
      <c r="N56" s="1">
        <v>1036.5999999999999</v>
      </c>
      <c r="O56" s="1"/>
      <c r="P56" s="1">
        <f t="shared" si="3"/>
        <v>192.8</v>
      </c>
      <c r="Q56" s="5">
        <f t="shared" si="13"/>
        <v>849.00000000000045</v>
      </c>
      <c r="R56" s="5"/>
      <c r="S56" s="5">
        <f t="shared" si="4"/>
        <v>849.00000000000045</v>
      </c>
      <c r="T56" s="5"/>
      <c r="U56" s="1"/>
      <c r="V56" s="1">
        <f t="shared" si="5"/>
        <v>12.000000000000002</v>
      </c>
      <c r="W56" s="1">
        <f t="shared" si="6"/>
        <v>7.5964730290456419</v>
      </c>
      <c r="X56" s="1">
        <v>157.4</v>
      </c>
      <c r="Y56" s="1">
        <v>108.8</v>
      </c>
      <c r="Z56" s="1">
        <v>114.6</v>
      </c>
      <c r="AA56" s="1">
        <v>138.6</v>
      </c>
      <c r="AB56" s="1">
        <v>186.33333333333329</v>
      </c>
      <c r="AC56" s="1"/>
      <c r="AD56" s="1">
        <f t="shared" si="7"/>
        <v>0</v>
      </c>
      <c r="AE56" s="1">
        <f t="shared" si="8"/>
        <v>339.60000000000019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38</v>
      </c>
      <c r="C57" s="1">
        <v>11</v>
      </c>
      <c r="D57" s="1">
        <v>140</v>
      </c>
      <c r="E57" s="1">
        <v>34</v>
      </c>
      <c r="F57" s="1">
        <v>107</v>
      </c>
      <c r="G57" s="6">
        <v>0.45</v>
      </c>
      <c r="H57" s="1">
        <v>50</v>
      </c>
      <c r="I57" s="1"/>
      <c r="J57" s="1">
        <v>45</v>
      </c>
      <c r="K57" s="1">
        <f t="shared" si="12"/>
        <v>-11</v>
      </c>
      <c r="L57" s="1">
        <f t="shared" si="2"/>
        <v>34</v>
      </c>
      <c r="M57" s="1"/>
      <c r="N57" s="1">
        <v>0</v>
      </c>
      <c r="O57" s="1"/>
      <c r="P57" s="1">
        <f t="shared" si="3"/>
        <v>6.8</v>
      </c>
      <c r="Q57" s="5"/>
      <c r="R57" s="5"/>
      <c r="S57" s="5">
        <f t="shared" si="4"/>
        <v>0</v>
      </c>
      <c r="T57" s="5"/>
      <c r="U57" s="1"/>
      <c r="V57" s="1">
        <f t="shared" si="5"/>
        <v>15.73529411764706</v>
      </c>
      <c r="W57" s="1">
        <f t="shared" si="6"/>
        <v>15.73529411764706</v>
      </c>
      <c r="X57" s="1">
        <v>5.4</v>
      </c>
      <c r="Y57" s="1">
        <v>11.6</v>
      </c>
      <c r="Z57" s="1">
        <v>8.1999999999999993</v>
      </c>
      <c r="AA57" s="1">
        <v>5.6</v>
      </c>
      <c r="AB57" s="1">
        <v>0</v>
      </c>
      <c r="AC57" s="1"/>
      <c r="AD57" s="1">
        <f t="shared" si="7"/>
        <v>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32</v>
      </c>
      <c r="C58" s="1">
        <v>490.86200000000002</v>
      </c>
      <c r="D58" s="1">
        <v>459.72</v>
      </c>
      <c r="E58" s="1">
        <v>298.09199999999998</v>
      </c>
      <c r="F58" s="1">
        <v>436.05799999999999</v>
      </c>
      <c r="G58" s="6">
        <v>1</v>
      </c>
      <c r="H58" s="1">
        <v>45</v>
      </c>
      <c r="I58" s="1"/>
      <c r="J58" s="1">
        <v>297.60000000000002</v>
      </c>
      <c r="K58" s="1">
        <f t="shared" si="12"/>
        <v>0.4919999999999618</v>
      </c>
      <c r="L58" s="1">
        <f t="shared" si="2"/>
        <v>298.09199999999998</v>
      </c>
      <c r="M58" s="1"/>
      <c r="N58" s="1">
        <v>299.30099999999987</v>
      </c>
      <c r="O58" s="1"/>
      <c r="P58" s="1">
        <f t="shared" si="3"/>
        <v>59.618399999999994</v>
      </c>
      <c r="Q58" s="5"/>
      <c r="R58" s="5"/>
      <c r="S58" s="5">
        <f t="shared" si="4"/>
        <v>0</v>
      </c>
      <c r="T58" s="5"/>
      <c r="U58" s="1"/>
      <c r="V58" s="1">
        <f t="shared" si="5"/>
        <v>12.334430310105605</v>
      </c>
      <c r="W58" s="1">
        <f t="shared" si="6"/>
        <v>12.334430310105605</v>
      </c>
      <c r="X58" s="1">
        <v>76.845799999999997</v>
      </c>
      <c r="Y58" s="1">
        <v>63.458799999999997</v>
      </c>
      <c r="Z58" s="1">
        <v>6.9816000000000003</v>
      </c>
      <c r="AA58" s="1">
        <v>28.730799999999999</v>
      </c>
      <c r="AB58" s="1">
        <v>99.577333333333343</v>
      </c>
      <c r="AC58" s="1"/>
      <c r="AD58" s="1">
        <f t="shared" si="7"/>
        <v>0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38</v>
      </c>
      <c r="C59" s="1">
        <v>294</v>
      </c>
      <c r="D59" s="1"/>
      <c r="E59" s="1">
        <v>71</v>
      </c>
      <c r="F59" s="1">
        <v>200</v>
      </c>
      <c r="G59" s="6">
        <v>0.35</v>
      </c>
      <c r="H59" s="1">
        <v>40</v>
      </c>
      <c r="I59" s="1"/>
      <c r="J59" s="1">
        <v>79</v>
      </c>
      <c r="K59" s="1">
        <f t="shared" si="12"/>
        <v>-8</v>
      </c>
      <c r="L59" s="1">
        <f t="shared" si="2"/>
        <v>71</v>
      </c>
      <c r="M59" s="1"/>
      <c r="N59" s="1">
        <v>0</v>
      </c>
      <c r="O59" s="1"/>
      <c r="P59" s="1">
        <f t="shared" si="3"/>
        <v>14.2</v>
      </c>
      <c r="Q59" s="5"/>
      <c r="R59" s="5"/>
      <c r="S59" s="5">
        <f t="shared" si="4"/>
        <v>0</v>
      </c>
      <c r="T59" s="5"/>
      <c r="U59" s="1"/>
      <c r="V59" s="1">
        <f t="shared" si="5"/>
        <v>14.084507042253522</v>
      </c>
      <c r="W59" s="1">
        <f t="shared" si="6"/>
        <v>14.084507042253522</v>
      </c>
      <c r="X59" s="1">
        <v>15.4</v>
      </c>
      <c r="Y59" s="1">
        <v>16</v>
      </c>
      <c r="Z59" s="1">
        <v>26.6</v>
      </c>
      <c r="AA59" s="1">
        <v>36</v>
      </c>
      <c r="AB59" s="1">
        <v>44.333333333333343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38</v>
      </c>
      <c r="C60" s="1">
        <v>592</v>
      </c>
      <c r="D60" s="1">
        <v>470</v>
      </c>
      <c r="E60" s="1">
        <v>527</v>
      </c>
      <c r="F60" s="1">
        <v>440</v>
      </c>
      <c r="G60" s="6">
        <v>0.4</v>
      </c>
      <c r="H60" s="1">
        <v>40</v>
      </c>
      <c r="I60" s="1"/>
      <c r="J60" s="1">
        <v>524</v>
      </c>
      <c r="K60" s="1">
        <f t="shared" si="12"/>
        <v>3</v>
      </c>
      <c r="L60" s="1">
        <f t="shared" si="2"/>
        <v>395</v>
      </c>
      <c r="M60" s="1">
        <v>132</v>
      </c>
      <c r="N60" s="1">
        <v>203</v>
      </c>
      <c r="O60" s="1"/>
      <c r="P60" s="1">
        <f t="shared" si="3"/>
        <v>79</v>
      </c>
      <c r="Q60" s="5">
        <f t="shared" si="13"/>
        <v>305</v>
      </c>
      <c r="R60" s="5"/>
      <c r="S60" s="5">
        <f t="shared" si="4"/>
        <v>305</v>
      </c>
      <c r="T60" s="5"/>
      <c r="U60" s="1"/>
      <c r="V60" s="1">
        <f t="shared" si="5"/>
        <v>12</v>
      </c>
      <c r="W60" s="1">
        <f t="shared" si="6"/>
        <v>8.1392405063291147</v>
      </c>
      <c r="X60" s="1">
        <v>71.8</v>
      </c>
      <c r="Y60" s="1">
        <v>68.8</v>
      </c>
      <c r="Z60" s="1">
        <v>71.8</v>
      </c>
      <c r="AA60" s="1">
        <v>88.4</v>
      </c>
      <c r="AB60" s="1">
        <v>113.3333333333333</v>
      </c>
      <c r="AC60" s="1"/>
      <c r="AD60" s="1">
        <f t="shared" si="7"/>
        <v>0</v>
      </c>
      <c r="AE60" s="1">
        <f t="shared" si="8"/>
        <v>122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38</v>
      </c>
      <c r="C61" s="1">
        <v>723</v>
      </c>
      <c r="D61" s="1">
        <v>1128</v>
      </c>
      <c r="E61" s="1">
        <v>948</v>
      </c>
      <c r="F61" s="1">
        <v>707</v>
      </c>
      <c r="G61" s="6">
        <v>0.4</v>
      </c>
      <c r="H61" s="1">
        <v>45</v>
      </c>
      <c r="I61" s="1"/>
      <c r="J61" s="1">
        <v>957</v>
      </c>
      <c r="K61" s="1">
        <f t="shared" si="12"/>
        <v>-9</v>
      </c>
      <c r="L61" s="1">
        <f t="shared" si="2"/>
        <v>594</v>
      </c>
      <c r="M61" s="1">
        <v>354</v>
      </c>
      <c r="N61" s="1">
        <v>452.59999999999991</v>
      </c>
      <c r="O61" s="1"/>
      <c r="P61" s="1">
        <f t="shared" si="3"/>
        <v>118.8</v>
      </c>
      <c r="Q61" s="5">
        <f t="shared" si="13"/>
        <v>266</v>
      </c>
      <c r="R61" s="5"/>
      <c r="S61" s="5">
        <f t="shared" si="4"/>
        <v>266</v>
      </c>
      <c r="T61" s="5"/>
      <c r="U61" s="1"/>
      <c r="V61" s="1">
        <f t="shared" si="5"/>
        <v>12</v>
      </c>
      <c r="W61" s="1">
        <f t="shared" si="6"/>
        <v>9.7609427609427613</v>
      </c>
      <c r="X61" s="1">
        <v>123</v>
      </c>
      <c r="Y61" s="1">
        <v>117.4</v>
      </c>
      <c r="Z61" s="1">
        <v>40.6</v>
      </c>
      <c r="AA61" s="1">
        <v>68.599999999999994</v>
      </c>
      <c r="AB61" s="1">
        <v>190.66666666666671</v>
      </c>
      <c r="AC61" s="1"/>
      <c r="AD61" s="1">
        <f t="shared" si="7"/>
        <v>0</v>
      </c>
      <c r="AE61" s="1">
        <f t="shared" si="8"/>
        <v>106.4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38</v>
      </c>
      <c r="C62" s="1">
        <v>101</v>
      </c>
      <c r="D62" s="1">
        <v>258</v>
      </c>
      <c r="E62" s="1">
        <v>176</v>
      </c>
      <c r="F62" s="1">
        <v>150</v>
      </c>
      <c r="G62" s="6">
        <v>0.4</v>
      </c>
      <c r="H62" s="1">
        <v>40</v>
      </c>
      <c r="I62" s="1"/>
      <c r="J62" s="1">
        <v>317</v>
      </c>
      <c r="K62" s="1">
        <f t="shared" si="12"/>
        <v>-141</v>
      </c>
      <c r="L62" s="1">
        <f t="shared" si="2"/>
        <v>68</v>
      </c>
      <c r="M62" s="1">
        <v>108</v>
      </c>
      <c r="N62" s="1">
        <v>201.8</v>
      </c>
      <c r="O62" s="1"/>
      <c r="P62" s="1">
        <f t="shared" si="3"/>
        <v>13.6</v>
      </c>
      <c r="Q62" s="5"/>
      <c r="R62" s="5"/>
      <c r="S62" s="5">
        <f t="shared" si="4"/>
        <v>0</v>
      </c>
      <c r="T62" s="5"/>
      <c r="U62" s="1"/>
      <c r="V62" s="1">
        <f t="shared" si="5"/>
        <v>25.867647058823533</v>
      </c>
      <c r="W62" s="1">
        <f t="shared" si="6"/>
        <v>25.867647058823533</v>
      </c>
      <c r="X62" s="1">
        <v>28.8</v>
      </c>
      <c r="Y62" s="1">
        <v>20.8</v>
      </c>
      <c r="Z62" s="1">
        <v>4.2</v>
      </c>
      <c r="AA62" s="1">
        <v>1</v>
      </c>
      <c r="AB62" s="1">
        <v>24</v>
      </c>
      <c r="AC62" s="1"/>
      <c r="AD62" s="1">
        <f t="shared" si="7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32</v>
      </c>
      <c r="C63" s="1">
        <v>189.9</v>
      </c>
      <c r="D63" s="1">
        <v>249.81800000000001</v>
      </c>
      <c r="E63" s="1">
        <v>81.152000000000001</v>
      </c>
      <c r="F63" s="1">
        <v>305.75700000000001</v>
      </c>
      <c r="G63" s="6">
        <v>1</v>
      </c>
      <c r="H63" s="1">
        <v>50</v>
      </c>
      <c r="I63" s="1"/>
      <c r="J63" s="1">
        <v>79.5</v>
      </c>
      <c r="K63" s="1">
        <f t="shared" si="12"/>
        <v>1.652000000000001</v>
      </c>
      <c r="L63" s="1">
        <f t="shared" si="2"/>
        <v>81.152000000000001</v>
      </c>
      <c r="M63" s="1"/>
      <c r="N63" s="1">
        <v>0</v>
      </c>
      <c r="O63" s="1"/>
      <c r="P63" s="1">
        <f t="shared" si="3"/>
        <v>16.230399999999999</v>
      </c>
      <c r="Q63" s="5"/>
      <c r="R63" s="5"/>
      <c r="S63" s="5">
        <f t="shared" si="4"/>
        <v>0</v>
      </c>
      <c r="T63" s="5"/>
      <c r="U63" s="1"/>
      <c r="V63" s="1">
        <f t="shared" si="5"/>
        <v>18.838537559148264</v>
      </c>
      <c r="W63" s="1">
        <f t="shared" si="6"/>
        <v>18.838537559148264</v>
      </c>
      <c r="X63" s="1">
        <v>24.691400000000002</v>
      </c>
      <c r="Y63" s="1">
        <v>29.6038</v>
      </c>
      <c r="Z63" s="1">
        <v>21.1936</v>
      </c>
      <c r="AA63" s="1">
        <v>22.006799999999998</v>
      </c>
      <c r="AB63" s="1">
        <v>34.286333333333332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32</v>
      </c>
      <c r="C64" s="1"/>
      <c r="D64" s="1">
        <v>1046.826</v>
      </c>
      <c r="E64" s="1">
        <v>191.25</v>
      </c>
      <c r="F64" s="1">
        <v>855.57600000000002</v>
      </c>
      <c r="G64" s="6">
        <v>1</v>
      </c>
      <c r="H64" s="1">
        <v>50</v>
      </c>
      <c r="I64" s="1"/>
      <c r="J64" s="1">
        <v>179</v>
      </c>
      <c r="K64" s="1">
        <f t="shared" si="12"/>
        <v>12.25</v>
      </c>
      <c r="L64" s="1">
        <f t="shared" si="2"/>
        <v>191.25</v>
      </c>
      <c r="M64" s="1"/>
      <c r="N64" s="1">
        <v>0</v>
      </c>
      <c r="O64" s="1"/>
      <c r="P64" s="1">
        <f t="shared" si="3"/>
        <v>38.25</v>
      </c>
      <c r="Q64" s="5"/>
      <c r="R64" s="5"/>
      <c r="S64" s="5">
        <f t="shared" si="4"/>
        <v>0</v>
      </c>
      <c r="T64" s="5"/>
      <c r="U64" s="1"/>
      <c r="V64" s="1">
        <f t="shared" si="5"/>
        <v>22.368000000000002</v>
      </c>
      <c r="W64" s="1">
        <f t="shared" si="6"/>
        <v>22.368000000000002</v>
      </c>
      <c r="X64" s="1">
        <v>0</v>
      </c>
      <c r="Y64" s="1">
        <v>10.442</v>
      </c>
      <c r="Z64" s="1">
        <v>79.729399999999998</v>
      </c>
      <c r="AA64" s="1">
        <v>69.569400000000002</v>
      </c>
      <c r="AB64" s="1">
        <v>14.18633333333333</v>
      </c>
      <c r="AC64" s="1"/>
      <c r="AD64" s="1">
        <f t="shared" si="7"/>
        <v>0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32</v>
      </c>
      <c r="C65" s="1">
        <v>325.99</v>
      </c>
      <c r="D65" s="1">
        <v>280.52499999999998</v>
      </c>
      <c r="E65" s="1">
        <v>227.078</v>
      </c>
      <c r="F65" s="1">
        <v>339.38499999999999</v>
      </c>
      <c r="G65" s="6">
        <v>1</v>
      </c>
      <c r="H65" s="1">
        <v>55</v>
      </c>
      <c r="I65" s="1"/>
      <c r="J65" s="1">
        <v>219.5</v>
      </c>
      <c r="K65" s="1">
        <f t="shared" si="12"/>
        <v>7.578000000000003</v>
      </c>
      <c r="L65" s="1">
        <f t="shared" si="2"/>
        <v>227.078</v>
      </c>
      <c r="M65" s="1"/>
      <c r="N65" s="1">
        <v>164.3306</v>
      </c>
      <c r="O65" s="1"/>
      <c r="P65" s="1">
        <f t="shared" si="3"/>
        <v>45.415599999999998</v>
      </c>
      <c r="Q65" s="5">
        <f t="shared" si="13"/>
        <v>41.271600000000035</v>
      </c>
      <c r="R65" s="5"/>
      <c r="S65" s="5">
        <f t="shared" si="4"/>
        <v>41.271600000000035</v>
      </c>
      <c r="T65" s="5"/>
      <c r="U65" s="1"/>
      <c r="V65" s="1">
        <f t="shared" si="5"/>
        <v>12.000000000000002</v>
      </c>
      <c r="W65" s="1">
        <f t="shared" si="6"/>
        <v>11.09124617972679</v>
      </c>
      <c r="X65" s="1">
        <v>49.318600000000004</v>
      </c>
      <c r="Y65" s="1">
        <v>45.953800000000001</v>
      </c>
      <c r="Z65" s="1">
        <v>45.889200000000002</v>
      </c>
      <c r="AA65" s="1">
        <v>51.757399999999997</v>
      </c>
      <c r="AB65" s="1">
        <v>68.649999999999991</v>
      </c>
      <c r="AC65" s="1"/>
      <c r="AD65" s="1">
        <f t="shared" si="7"/>
        <v>0</v>
      </c>
      <c r="AE65" s="1">
        <f t="shared" si="8"/>
        <v>41.271600000000035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96</v>
      </c>
      <c r="B66" s="1" t="s">
        <v>32</v>
      </c>
      <c r="C66" s="1">
        <v>344.27600000000001</v>
      </c>
      <c r="D66" s="1">
        <v>191.07599999999999</v>
      </c>
      <c r="E66" s="13">
        <f>265.031+E49</f>
        <v>272.84899999999999</v>
      </c>
      <c r="F66" s="1">
        <v>182.61</v>
      </c>
      <c r="G66" s="6">
        <v>1</v>
      </c>
      <c r="H66" s="1">
        <v>40</v>
      </c>
      <c r="I66" s="1"/>
      <c r="J66" s="1">
        <v>259</v>
      </c>
      <c r="K66" s="1">
        <f t="shared" si="12"/>
        <v>13.84899999999999</v>
      </c>
      <c r="L66" s="1">
        <f t="shared" si="2"/>
        <v>272.84899999999999</v>
      </c>
      <c r="M66" s="1"/>
      <c r="N66" s="1">
        <v>150</v>
      </c>
      <c r="O66" s="1"/>
      <c r="P66" s="1">
        <f t="shared" si="3"/>
        <v>54.569800000000001</v>
      </c>
      <c r="Q66" s="5">
        <f t="shared" si="13"/>
        <v>322.22760000000005</v>
      </c>
      <c r="R66" s="5"/>
      <c r="S66" s="5">
        <f t="shared" si="4"/>
        <v>322.22760000000005</v>
      </c>
      <c r="T66" s="5"/>
      <c r="U66" s="1"/>
      <c r="V66" s="1">
        <f t="shared" si="5"/>
        <v>12.000000000000002</v>
      </c>
      <c r="W66" s="1">
        <f t="shared" si="6"/>
        <v>6.0951295405150834</v>
      </c>
      <c r="X66" s="1">
        <v>59.069800000000001</v>
      </c>
      <c r="Y66" s="1">
        <v>36.800199999999997</v>
      </c>
      <c r="Z66" s="1">
        <v>16.893000000000001</v>
      </c>
      <c r="AA66" s="1">
        <v>-4.0999999999999988E-2</v>
      </c>
      <c r="AB66" s="1">
        <v>68.072333333333333</v>
      </c>
      <c r="AC66" s="10" t="s">
        <v>97</v>
      </c>
      <c r="AD66" s="1">
        <f t="shared" si="7"/>
        <v>0</v>
      </c>
      <c r="AE66" s="1">
        <f t="shared" si="8"/>
        <v>322.22760000000005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38</v>
      </c>
      <c r="C67" s="1">
        <v>24</v>
      </c>
      <c r="D67" s="1">
        <v>732</v>
      </c>
      <c r="E67" s="1">
        <v>272</v>
      </c>
      <c r="F67" s="1">
        <v>473</v>
      </c>
      <c r="G67" s="6">
        <v>0.4</v>
      </c>
      <c r="H67" s="1">
        <v>45</v>
      </c>
      <c r="I67" s="1"/>
      <c r="J67" s="1">
        <v>291</v>
      </c>
      <c r="K67" s="1">
        <f t="shared" si="12"/>
        <v>-19</v>
      </c>
      <c r="L67" s="1">
        <f t="shared" si="2"/>
        <v>272</v>
      </c>
      <c r="M67" s="1"/>
      <c r="N67" s="1">
        <v>0</v>
      </c>
      <c r="O67" s="1"/>
      <c r="P67" s="1">
        <f t="shared" si="3"/>
        <v>54.4</v>
      </c>
      <c r="Q67" s="5">
        <f t="shared" si="13"/>
        <v>179.79999999999995</v>
      </c>
      <c r="R67" s="5"/>
      <c r="S67" s="5">
        <f t="shared" si="4"/>
        <v>179.79999999999995</v>
      </c>
      <c r="T67" s="5"/>
      <c r="U67" s="1"/>
      <c r="V67" s="1">
        <f t="shared" si="5"/>
        <v>12</v>
      </c>
      <c r="W67" s="1">
        <f t="shared" si="6"/>
        <v>8.694852941176471</v>
      </c>
      <c r="X67" s="1">
        <v>6.8</v>
      </c>
      <c r="Y67" s="1">
        <v>20.399999999999999</v>
      </c>
      <c r="Z67" s="1">
        <v>61.4</v>
      </c>
      <c r="AA67" s="1">
        <v>54.8</v>
      </c>
      <c r="AB67" s="1">
        <v>33.333333333333343</v>
      </c>
      <c r="AC67" s="1"/>
      <c r="AD67" s="1">
        <f t="shared" si="7"/>
        <v>0</v>
      </c>
      <c r="AE67" s="1">
        <f t="shared" si="8"/>
        <v>71.919999999999987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38</v>
      </c>
      <c r="C68" s="1">
        <v>19</v>
      </c>
      <c r="D68" s="1">
        <v>174</v>
      </c>
      <c r="E68" s="1">
        <v>31</v>
      </c>
      <c r="F68" s="1">
        <v>157</v>
      </c>
      <c r="G68" s="6">
        <v>0.35</v>
      </c>
      <c r="H68" s="1">
        <v>40</v>
      </c>
      <c r="I68" s="1"/>
      <c r="J68" s="1">
        <v>43</v>
      </c>
      <c r="K68" s="1">
        <f t="shared" ref="K68:K96" si="14">E68-J68</f>
        <v>-12</v>
      </c>
      <c r="L68" s="1">
        <f t="shared" si="2"/>
        <v>31</v>
      </c>
      <c r="M68" s="1"/>
      <c r="N68" s="1">
        <v>0</v>
      </c>
      <c r="O68" s="1"/>
      <c r="P68" s="1">
        <f t="shared" si="3"/>
        <v>6.2</v>
      </c>
      <c r="Q68" s="5"/>
      <c r="R68" s="5"/>
      <c r="S68" s="5">
        <f t="shared" si="4"/>
        <v>0</v>
      </c>
      <c r="T68" s="5"/>
      <c r="U68" s="1"/>
      <c r="V68" s="1">
        <f t="shared" si="5"/>
        <v>25.322580645161288</v>
      </c>
      <c r="W68" s="1">
        <f t="shared" si="6"/>
        <v>25.322580645161288</v>
      </c>
      <c r="X68" s="1">
        <v>8.4</v>
      </c>
      <c r="Y68" s="1">
        <v>15.2</v>
      </c>
      <c r="Z68" s="1">
        <v>14.4</v>
      </c>
      <c r="AA68" s="1">
        <v>8.6</v>
      </c>
      <c r="AB68" s="1">
        <v>8.3333333333333339</v>
      </c>
      <c r="AC68" s="1"/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100</v>
      </c>
      <c r="B69" s="1" t="s">
        <v>38</v>
      </c>
      <c r="C69" s="1"/>
      <c r="D69" s="1">
        <v>60</v>
      </c>
      <c r="E69" s="1">
        <v>60</v>
      </c>
      <c r="F69" s="1"/>
      <c r="G69" s="6">
        <v>0</v>
      </c>
      <c r="H69" s="1" t="e">
        <v>#N/A</v>
      </c>
      <c r="I69" s="1"/>
      <c r="J69" s="1">
        <v>60</v>
      </c>
      <c r="K69" s="1">
        <f t="shared" si="14"/>
        <v>0</v>
      </c>
      <c r="L69" s="1">
        <f t="shared" si="2"/>
        <v>0</v>
      </c>
      <c r="M69" s="1">
        <v>60</v>
      </c>
      <c r="N69" s="1">
        <v>0</v>
      </c>
      <c r="O69" s="1"/>
      <c r="P69" s="1">
        <f t="shared" si="3"/>
        <v>0</v>
      </c>
      <c r="Q69" s="5"/>
      <c r="R69" s="5"/>
      <c r="S69" s="5">
        <f t="shared" si="4"/>
        <v>0</v>
      </c>
      <c r="T69" s="5"/>
      <c r="U69" s="1"/>
      <c r="V69" s="1" t="e">
        <f t="shared" si="5"/>
        <v>#DIV/0!</v>
      </c>
      <c r="W69" s="1" t="e">
        <f t="shared" si="6"/>
        <v>#DIV/0!</v>
      </c>
      <c r="X69" s="1">
        <v>0</v>
      </c>
      <c r="Y69" s="1">
        <v>0</v>
      </c>
      <c r="Z69" s="1">
        <v>0.26800000000000002</v>
      </c>
      <c r="AA69" s="1">
        <v>0.26800000000000002</v>
      </c>
      <c r="AB69" s="1">
        <v>0</v>
      </c>
      <c r="AC69" s="1"/>
      <c r="AD69" s="1">
        <f t="shared" si="7"/>
        <v>0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38</v>
      </c>
      <c r="C70" s="1">
        <v>54</v>
      </c>
      <c r="D70" s="1">
        <v>200</v>
      </c>
      <c r="E70" s="1">
        <v>216</v>
      </c>
      <c r="F70" s="1">
        <v>38</v>
      </c>
      <c r="G70" s="6">
        <v>0</v>
      </c>
      <c r="H70" s="1">
        <v>60</v>
      </c>
      <c r="I70" s="1"/>
      <c r="J70" s="1">
        <v>216</v>
      </c>
      <c r="K70" s="1">
        <f t="shared" si="14"/>
        <v>0</v>
      </c>
      <c r="L70" s="1">
        <f t="shared" si="2"/>
        <v>16</v>
      </c>
      <c r="M70" s="1">
        <v>200</v>
      </c>
      <c r="N70" s="1">
        <v>0</v>
      </c>
      <c r="O70" s="1"/>
      <c r="P70" s="1">
        <f t="shared" si="3"/>
        <v>3.2</v>
      </c>
      <c r="Q70" s="5"/>
      <c r="R70" s="5"/>
      <c r="S70" s="5">
        <f t="shared" si="4"/>
        <v>0</v>
      </c>
      <c r="T70" s="5"/>
      <c r="U70" s="1"/>
      <c r="V70" s="1">
        <f t="shared" si="5"/>
        <v>11.875</v>
      </c>
      <c r="W70" s="1">
        <f t="shared" si="6"/>
        <v>11.875</v>
      </c>
      <c r="X70" s="1">
        <v>1.2</v>
      </c>
      <c r="Y70" s="1">
        <v>0.4</v>
      </c>
      <c r="Z70" s="1">
        <v>0.2</v>
      </c>
      <c r="AA70" s="1">
        <v>0.4</v>
      </c>
      <c r="AB70" s="1">
        <v>1</v>
      </c>
      <c r="AC70" s="12" t="s">
        <v>102</v>
      </c>
      <c r="AD70" s="1">
        <f t="shared" si="7"/>
        <v>0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38</v>
      </c>
      <c r="C71" s="1"/>
      <c r="D71" s="1">
        <v>32</v>
      </c>
      <c r="E71" s="1">
        <v>32</v>
      </c>
      <c r="F71" s="1"/>
      <c r="G71" s="6">
        <v>0</v>
      </c>
      <c r="H71" s="1" t="e">
        <v>#N/A</v>
      </c>
      <c r="I71" s="1"/>
      <c r="J71" s="1">
        <v>32</v>
      </c>
      <c r="K71" s="1">
        <f t="shared" si="14"/>
        <v>0</v>
      </c>
      <c r="L71" s="1">
        <f t="shared" ref="L71:L102" si="15">E71-M71</f>
        <v>0</v>
      </c>
      <c r="M71" s="1">
        <v>32</v>
      </c>
      <c r="N71" s="1">
        <v>0</v>
      </c>
      <c r="O71" s="1"/>
      <c r="P71" s="1">
        <f t="shared" ref="P71:P102" si="16">L71/5</f>
        <v>0</v>
      </c>
      <c r="Q71" s="5"/>
      <c r="R71" s="5"/>
      <c r="S71" s="5">
        <f t="shared" ref="S71:S102" si="17">Q71-R71</f>
        <v>0</v>
      </c>
      <c r="T71" s="5"/>
      <c r="U71" s="1"/>
      <c r="V71" s="1" t="e">
        <f t="shared" ref="V71:V102" si="18">(F71+N71+O71+Q71)/P71</f>
        <v>#DIV/0!</v>
      </c>
      <c r="W71" s="1" t="e">
        <f t="shared" ref="W71:W102" si="19">(F71+N71+O71)/P71</f>
        <v>#DIV/0!</v>
      </c>
      <c r="X71" s="1">
        <v>0</v>
      </c>
      <c r="Y71" s="1">
        <v>0</v>
      </c>
      <c r="Z71" s="1">
        <v>0.26800000000000002</v>
      </c>
      <c r="AA71" s="1">
        <v>0.26800000000000002</v>
      </c>
      <c r="AB71" s="1">
        <v>0</v>
      </c>
      <c r="AC71" s="1"/>
      <c r="AD71" s="1">
        <f t="shared" ref="AD71:AD102" si="20">R71*G71</f>
        <v>0</v>
      </c>
      <c r="AE71" s="1">
        <f t="shared" ref="AE71:AE102" si="21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38</v>
      </c>
      <c r="C72" s="1"/>
      <c r="D72" s="1">
        <v>120</v>
      </c>
      <c r="E72" s="1">
        <v>120</v>
      </c>
      <c r="F72" s="1"/>
      <c r="G72" s="6">
        <v>0</v>
      </c>
      <c r="H72" s="1" t="e">
        <v>#N/A</v>
      </c>
      <c r="I72" s="1"/>
      <c r="J72" s="1">
        <v>120</v>
      </c>
      <c r="K72" s="1">
        <f t="shared" si="14"/>
        <v>0</v>
      </c>
      <c r="L72" s="1">
        <f t="shared" si="15"/>
        <v>0</v>
      </c>
      <c r="M72" s="1">
        <v>120</v>
      </c>
      <c r="N72" s="1">
        <v>0</v>
      </c>
      <c r="O72" s="1"/>
      <c r="P72" s="1">
        <f t="shared" si="16"/>
        <v>0</v>
      </c>
      <c r="Q72" s="5"/>
      <c r="R72" s="5"/>
      <c r="S72" s="5">
        <f t="shared" si="17"/>
        <v>0</v>
      </c>
      <c r="T72" s="5"/>
      <c r="U72" s="1"/>
      <c r="V72" s="1" t="e">
        <f t="shared" si="18"/>
        <v>#DIV/0!</v>
      </c>
      <c r="W72" s="1" t="e">
        <f t="shared" si="19"/>
        <v>#DIV/0!</v>
      </c>
      <c r="X72" s="1">
        <v>0</v>
      </c>
      <c r="Y72" s="1">
        <v>0</v>
      </c>
      <c r="Z72" s="1">
        <v>0.26800000000000002</v>
      </c>
      <c r="AA72" s="1">
        <v>0.26800000000000002</v>
      </c>
      <c r="AB72" s="1">
        <v>0</v>
      </c>
      <c r="AC72" s="1"/>
      <c r="AD72" s="1">
        <f t="shared" si="20"/>
        <v>0</v>
      </c>
      <c r="AE72" s="1">
        <f t="shared" si="21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38</v>
      </c>
      <c r="C73" s="1"/>
      <c r="D73" s="1">
        <v>300</v>
      </c>
      <c r="E73" s="1">
        <v>300</v>
      </c>
      <c r="F73" s="1"/>
      <c r="G73" s="6">
        <v>0</v>
      </c>
      <c r="H73" s="1" t="e">
        <v>#N/A</v>
      </c>
      <c r="I73" s="1"/>
      <c r="J73" s="1">
        <v>300</v>
      </c>
      <c r="K73" s="1">
        <f t="shared" si="14"/>
        <v>0</v>
      </c>
      <c r="L73" s="1">
        <f t="shared" si="15"/>
        <v>0</v>
      </c>
      <c r="M73" s="1">
        <v>300</v>
      </c>
      <c r="N73" s="1">
        <v>0</v>
      </c>
      <c r="O73" s="1"/>
      <c r="P73" s="1">
        <f t="shared" si="16"/>
        <v>0</v>
      </c>
      <c r="Q73" s="5"/>
      <c r="R73" s="5"/>
      <c r="S73" s="5">
        <f t="shared" si="17"/>
        <v>0</v>
      </c>
      <c r="T73" s="5"/>
      <c r="U73" s="1"/>
      <c r="V73" s="1" t="e">
        <f t="shared" si="18"/>
        <v>#DIV/0!</v>
      </c>
      <c r="W73" s="1" t="e">
        <f t="shared" si="19"/>
        <v>#DIV/0!</v>
      </c>
      <c r="X73" s="1">
        <v>0</v>
      </c>
      <c r="Y73" s="1">
        <v>0</v>
      </c>
      <c r="Z73" s="1">
        <v>0.26800000000000002</v>
      </c>
      <c r="AA73" s="1">
        <v>0.26800000000000002</v>
      </c>
      <c r="AB73" s="1">
        <v>0</v>
      </c>
      <c r="AC73" s="1"/>
      <c r="AD73" s="1">
        <f t="shared" si="20"/>
        <v>0</v>
      </c>
      <c r="AE73" s="1">
        <f t="shared" si="21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38</v>
      </c>
      <c r="C74" s="1"/>
      <c r="D74" s="1">
        <v>2</v>
      </c>
      <c r="E74" s="1"/>
      <c r="F74" s="1"/>
      <c r="G74" s="6">
        <v>0</v>
      </c>
      <c r="H74" s="1" t="e">
        <v>#N/A</v>
      </c>
      <c r="I74" s="1"/>
      <c r="J74" s="1"/>
      <c r="K74" s="1">
        <f t="shared" si="14"/>
        <v>0</v>
      </c>
      <c r="L74" s="1">
        <f t="shared" si="15"/>
        <v>0</v>
      </c>
      <c r="M74" s="1"/>
      <c r="N74" s="1">
        <v>0</v>
      </c>
      <c r="O74" s="1"/>
      <c r="P74" s="1">
        <f t="shared" si="16"/>
        <v>0</v>
      </c>
      <c r="Q74" s="5"/>
      <c r="R74" s="5"/>
      <c r="S74" s="5">
        <f t="shared" si="17"/>
        <v>0</v>
      </c>
      <c r="T74" s="5"/>
      <c r="U74" s="1"/>
      <c r="V74" s="1" t="e">
        <f t="shared" si="18"/>
        <v>#DIV/0!</v>
      </c>
      <c r="W74" s="1" t="e">
        <f t="shared" si="19"/>
        <v>#DIV/0!</v>
      </c>
      <c r="X74" s="1">
        <v>0.4</v>
      </c>
      <c r="Y74" s="1">
        <v>0</v>
      </c>
      <c r="Z74" s="1">
        <v>0.26800000000000002</v>
      </c>
      <c r="AA74" s="1">
        <v>0.26800000000000002</v>
      </c>
      <c r="AB74" s="1">
        <v>0</v>
      </c>
      <c r="AC74" s="1"/>
      <c r="AD74" s="1">
        <f t="shared" si="20"/>
        <v>0</v>
      </c>
      <c r="AE74" s="1">
        <f t="shared" si="21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38</v>
      </c>
      <c r="C75" s="1"/>
      <c r="D75" s="1">
        <v>252</v>
      </c>
      <c r="E75" s="1">
        <v>252</v>
      </c>
      <c r="F75" s="1"/>
      <c r="G75" s="6">
        <v>0</v>
      </c>
      <c r="H75" s="1" t="e">
        <v>#N/A</v>
      </c>
      <c r="I75" s="1"/>
      <c r="J75" s="1">
        <v>252</v>
      </c>
      <c r="K75" s="1">
        <f t="shared" si="14"/>
        <v>0</v>
      </c>
      <c r="L75" s="1">
        <f t="shared" si="15"/>
        <v>0</v>
      </c>
      <c r="M75" s="1">
        <v>252</v>
      </c>
      <c r="N75" s="1">
        <v>0</v>
      </c>
      <c r="O75" s="1"/>
      <c r="P75" s="1">
        <f t="shared" si="16"/>
        <v>0</v>
      </c>
      <c r="Q75" s="5"/>
      <c r="R75" s="5"/>
      <c r="S75" s="5">
        <f t="shared" si="17"/>
        <v>0</v>
      </c>
      <c r="T75" s="5"/>
      <c r="U75" s="1"/>
      <c r="V75" s="1" t="e">
        <f t="shared" si="18"/>
        <v>#DIV/0!</v>
      </c>
      <c r="W75" s="1" t="e">
        <f t="shared" si="19"/>
        <v>#DIV/0!</v>
      </c>
      <c r="X75" s="1">
        <v>0</v>
      </c>
      <c r="Y75" s="1">
        <v>0</v>
      </c>
      <c r="Z75" s="1">
        <v>0.26800000000000002</v>
      </c>
      <c r="AA75" s="1">
        <v>0.26800000000000002</v>
      </c>
      <c r="AB75" s="1">
        <v>0</v>
      </c>
      <c r="AC75" s="1"/>
      <c r="AD75" s="1">
        <f t="shared" si="20"/>
        <v>0</v>
      </c>
      <c r="AE75" s="1">
        <f t="shared" si="2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38</v>
      </c>
      <c r="C76" s="1"/>
      <c r="D76" s="1">
        <v>84</v>
      </c>
      <c r="E76" s="1">
        <v>84</v>
      </c>
      <c r="F76" s="1"/>
      <c r="G76" s="6">
        <v>0</v>
      </c>
      <c r="H76" s="1" t="e">
        <v>#N/A</v>
      </c>
      <c r="I76" s="1"/>
      <c r="J76" s="1">
        <v>84</v>
      </c>
      <c r="K76" s="1">
        <f t="shared" si="14"/>
        <v>0</v>
      </c>
      <c r="L76" s="1">
        <f t="shared" si="15"/>
        <v>0</v>
      </c>
      <c r="M76" s="1">
        <v>84</v>
      </c>
      <c r="N76" s="1">
        <v>0</v>
      </c>
      <c r="O76" s="1"/>
      <c r="P76" s="1">
        <f t="shared" si="16"/>
        <v>0</v>
      </c>
      <c r="Q76" s="5"/>
      <c r="R76" s="5"/>
      <c r="S76" s="5">
        <f t="shared" si="17"/>
        <v>0</v>
      </c>
      <c r="T76" s="5"/>
      <c r="U76" s="1"/>
      <c r="V76" s="1" t="e">
        <f t="shared" si="18"/>
        <v>#DIV/0!</v>
      </c>
      <c r="W76" s="1" t="e">
        <f t="shared" si="19"/>
        <v>#DIV/0!</v>
      </c>
      <c r="X76" s="1">
        <v>0</v>
      </c>
      <c r="Y76" s="1">
        <v>0</v>
      </c>
      <c r="Z76" s="1">
        <v>0.26800000000000002</v>
      </c>
      <c r="AA76" s="1">
        <v>0.26800000000000002</v>
      </c>
      <c r="AB76" s="1">
        <v>0</v>
      </c>
      <c r="AC76" s="1"/>
      <c r="AD76" s="1">
        <f t="shared" si="20"/>
        <v>0</v>
      </c>
      <c r="AE76" s="1">
        <f t="shared" si="21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38</v>
      </c>
      <c r="C77" s="1">
        <v>64</v>
      </c>
      <c r="D77" s="1">
        <v>171</v>
      </c>
      <c r="E77" s="1">
        <v>120</v>
      </c>
      <c r="F77" s="1">
        <v>102</v>
      </c>
      <c r="G77" s="6">
        <v>0.4</v>
      </c>
      <c r="H77" s="1">
        <v>40</v>
      </c>
      <c r="I77" s="1"/>
      <c r="J77" s="1">
        <v>124</v>
      </c>
      <c r="K77" s="1">
        <f t="shared" si="14"/>
        <v>-4</v>
      </c>
      <c r="L77" s="1">
        <f t="shared" si="15"/>
        <v>60</v>
      </c>
      <c r="M77" s="1">
        <v>60</v>
      </c>
      <c r="N77" s="1">
        <v>0</v>
      </c>
      <c r="O77" s="1"/>
      <c r="P77" s="1">
        <f t="shared" si="16"/>
        <v>12</v>
      </c>
      <c r="Q77" s="5">
        <f>12*P77-O77-N77-F77</f>
        <v>42</v>
      </c>
      <c r="R77" s="5"/>
      <c r="S77" s="5">
        <f t="shared" si="17"/>
        <v>42</v>
      </c>
      <c r="T77" s="5"/>
      <c r="U77" s="1"/>
      <c r="V77" s="1">
        <f t="shared" si="18"/>
        <v>12</v>
      </c>
      <c r="W77" s="1">
        <f t="shared" si="19"/>
        <v>8.5</v>
      </c>
      <c r="X77" s="1">
        <v>10</v>
      </c>
      <c r="Y77" s="1">
        <v>14</v>
      </c>
      <c r="Z77" s="1">
        <v>7.8</v>
      </c>
      <c r="AA77" s="1">
        <v>4.5999999999999996</v>
      </c>
      <c r="AB77" s="1">
        <v>20.333333333333329</v>
      </c>
      <c r="AC77" s="1"/>
      <c r="AD77" s="1">
        <f t="shared" si="20"/>
        <v>0</v>
      </c>
      <c r="AE77" s="1">
        <f t="shared" si="21"/>
        <v>16.8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38</v>
      </c>
      <c r="C78" s="1"/>
      <c r="D78" s="1">
        <v>144</v>
      </c>
      <c r="E78" s="1">
        <v>144</v>
      </c>
      <c r="F78" s="1"/>
      <c r="G78" s="6">
        <v>0</v>
      </c>
      <c r="H78" s="1" t="e">
        <v>#N/A</v>
      </c>
      <c r="I78" s="1"/>
      <c r="J78" s="1">
        <v>144</v>
      </c>
      <c r="K78" s="1">
        <f t="shared" si="14"/>
        <v>0</v>
      </c>
      <c r="L78" s="1">
        <f t="shared" si="15"/>
        <v>0</v>
      </c>
      <c r="M78" s="1">
        <v>144</v>
      </c>
      <c r="N78" s="1">
        <v>0</v>
      </c>
      <c r="O78" s="1"/>
      <c r="P78" s="1">
        <f t="shared" si="16"/>
        <v>0</v>
      </c>
      <c r="Q78" s="5"/>
      <c r="R78" s="5"/>
      <c r="S78" s="5">
        <f t="shared" si="17"/>
        <v>0</v>
      </c>
      <c r="T78" s="5"/>
      <c r="U78" s="1"/>
      <c r="V78" s="1" t="e">
        <f t="shared" si="18"/>
        <v>#DIV/0!</v>
      </c>
      <c r="W78" s="1" t="e">
        <f t="shared" si="19"/>
        <v>#DIV/0!</v>
      </c>
      <c r="X78" s="1">
        <v>0</v>
      </c>
      <c r="Y78" s="1">
        <v>0</v>
      </c>
      <c r="Z78" s="1">
        <v>0.26800000000000002</v>
      </c>
      <c r="AA78" s="1">
        <v>0.26800000000000002</v>
      </c>
      <c r="AB78" s="1">
        <v>0</v>
      </c>
      <c r="AC78" s="1"/>
      <c r="AD78" s="1">
        <f t="shared" si="20"/>
        <v>0</v>
      </c>
      <c r="AE78" s="1">
        <f t="shared" si="2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32</v>
      </c>
      <c r="C79" s="1">
        <v>17.832000000000001</v>
      </c>
      <c r="D79" s="1">
        <v>12.834</v>
      </c>
      <c r="E79" s="1">
        <v>12.103</v>
      </c>
      <c r="F79" s="1">
        <v>13.565</v>
      </c>
      <c r="G79" s="6">
        <v>1</v>
      </c>
      <c r="H79" s="1">
        <v>40</v>
      </c>
      <c r="I79" s="1"/>
      <c r="J79" s="1">
        <v>18.5</v>
      </c>
      <c r="K79" s="1">
        <f t="shared" si="14"/>
        <v>-6.3970000000000002</v>
      </c>
      <c r="L79" s="1">
        <f t="shared" si="15"/>
        <v>12.103</v>
      </c>
      <c r="M79" s="1"/>
      <c r="N79" s="1">
        <v>30.928999999999998</v>
      </c>
      <c r="O79" s="1"/>
      <c r="P79" s="1">
        <f t="shared" si="16"/>
        <v>2.4205999999999999</v>
      </c>
      <c r="Q79" s="5"/>
      <c r="R79" s="5"/>
      <c r="S79" s="5">
        <f t="shared" si="17"/>
        <v>0</v>
      </c>
      <c r="T79" s="5"/>
      <c r="U79" s="1"/>
      <c r="V79" s="1">
        <f t="shared" si="18"/>
        <v>18.381393043047179</v>
      </c>
      <c r="W79" s="1">
        <f t="shared" si="19"/>
        <v>18.381393043047179</v>
      </c>
      <c r="X79" s="1">
        <v>3.8450000000000002</v>
      </c>
      <c r="Y79" s="1">
        <v>2.2770000000000001</v>
      </c>
      <c r="Z79" s="1">
        <v>1.8728</v>
      </c>
      <c r="AA79" s="1">
        <v>1.7285999999999999</v>
      </c>
      <c r="AB79" s="1">
        <v>3.363666666666667</v>
      </c>
      <c r="AC79" s="1"/>
      <c r="AD79" s="1">
        <f t="shared" si="20"/>
        <v>0</v>
      </c>
      <c r="AE79" s="1">
        <f t="shared" si="21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38</v>
      </c>
      <c r="C80" s="1">
        <v>19</v>
      </c>
      <c r="D80" s="1">
        <v>24</v>
      </c>
      <c r="E80" s="1">
        <v>12</v>
      </c>
      <c r="F80" s="1">
        <v>29</v>
      </c>
      <c r="G80" s="6">
        <v>0.35</v>
      </c>
      <c r="H80" s="1">
        <v>35</v>
      </c>
      <c r="I80" s="1"/>
      <c r="J80" s="1">
        <v>12</v>
      </c>
      <c r="K80" s="1">
        <f t="shared" si="14"/>
        <v>0</v>
      </c>
      <c r="L80" s="1">
        <f t="shared" si="15"/>
        <v>12</v>
      </c>
      <c r="M80" s="1"/>
      <c r="N80" s="1">
        <v>0</v>
      </c>
      <c r="O80" s="1"/>
      <c r="P80" s="1">
        <f t="shared" si="16"/>
        <v>2.4</v>
      </c>
      <c r="Q80" s="5"/>
      <c r="R80" s="5"/>
      <c r="S80" s="5">
        <f t="shared" si="17"/>
        <v>0</v>
      </c>
      <c r="T80" s="5"/>
      <c r="U80" s="1"/>
      <c r="V80" s="1">
        <f t="shared" si="18"/>
        <v>12.083333333333334</v>
      </c>
      <c r="W80" s="1">
        <f t="shared" si="19"/>
        <v>12.083333333333334</v>
      </c>
      <c r="X80" s="1">
        <v>3</v>
      </c>
      <c r="Y80" s="1">
        <v>2.2000000000000002</v>
      </c>
      <c r="Z80" s="1">
        <v>2.4</v>
      </c>
      <c r="AA80" s="1">
        <v>3.8</v>
      </c>
      <c r="AB80" s="1">
        <v>2.333333333333333</v>
      </c>
      <c r="AC80" s="1"/>
      <c r="AD80" s="1">
        <f t="shared" si="20"/>
        <v>0</v>
      </c>
      <c r="AE80" s="1">
        <f t="shared" si="21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113</v>
      </c>
      <c r="B81" s="1" t="s">
        <v>38</v>
      </c>
      <c r="C81" s="1">
        <v>6</v>
      </c>
      <c r="D81" s="1">
        <v>108</v>
      </c>
      <c r="E81" s="1">
        <v>21</v>
      </c>
      <c r="F81" s="1">
        <v>89</v>
      </c>
      <c r="G81" s="6">
        <v>0.28000000000000003</v>
      </c>
      <c r="H81" s="1">
        <v>45</v>
      </c>
      <c r="I81" s="1"/>
      <c r="J81" s="1">
        <v>21</v>
      </c>
      <c r="K81" s="1">
        <f t="shared" si="14"/>
        <v>0</v>
      </c>
      <c r="L81" s="1">
        <f t="shared" si="15"/>
        <v>21</v>
      </c>
      <c r="M81" s="1"/>
      <c r="N81" s="1">
        <v>0</v>
      </c>
      <c r="O81" s="1"/>
      <c r="P81" s="1">
        <f t="shared" si="16"/>
        <v>4.2</v>
      </c>
      <c r="Q81" s="5"/>
      <c r="R81" s="5"/>
      <c r="S81" s="5">
        <f t="shared" si="17"/>
        <v>0</v>
      </c>
      <c r="T81" s="5"/>
      <c r="U81" s="1"/>
      <c r="V81" s="1">
        <f t="shared" si="18"/>
        <v>21.19047619047619</v>
      </c>
      <c r="W81" s="1">
        <f t="shared" si="19"/>
        <v>21.19047619047619</v>
      </c>
      <c r="X81" s="1">
        <v>0.6</v>
      </c>
      <c r="Y81" s="1">
        <v>1.4</v>
      </c>
      <c r="Z81" s="1">
        <v>8.8000000000000007</v>
      </c>
      <c r="AA81" s="1">
        <v>7.8</v>
      </c>
      <c r="AB81" s="1">
        <v>-0.66666666666666663</v>
      </c>
      <c r="AC81" s="1"/>
      <c r="AD81" s="1">
        <f t="shared" si="20"/>
        <v>0</v>
      </c>
      <c r="AE81" s="1">
        <f t="shared" si="21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32</v>
      </c>
      <c r="C82" s="1">
        <v>1.3</v>
      </c>
      <c r="D82" s="1"/>
      <c r="E82" s="1">
        <v>0.19600000000000001</v>
      </c>
      <c r="F82" s="1"/>
      <c r="G82" s="6">
        <v>0</v>
      </c>
      <c r="H82" s="1" t="e">
        <v>#N/A</v>
      </c>
      <c r="I82" s="1"/>
      <c r="J82" s="1">
        <v>2.6</v>
      </c>
      <c r="K82" s="1">
        <f t="shared" si="14"/>
        <v>-2.4039999999999999</v>
      </c>
      <c r="L82" s="1">
        <f t="shared" si="15"/>
        <v>0.19600000000000001</v>
      </c>
      <c r="M82" s="1"/>
      <c r="N82" s="1">
        <v>0</v>
      </c>
      <c r="O82" s="1"/>
      <c r="P82" s="1">
        <f t="shared" si="16"/>
        <v>3.9199999999999999E-2</v>
      </c>
      <c r="Q82" s="5"/>
      <c r="R82" s="5"/>
      <c r="S82" s="5">
        <f t="shared" si="17"/>
        <v>0</v>
      </c>
      <c r="T82" s="5"/>
      <c r="U82" s="1"/>
      <c r="V82" s="1">
        <f t="shared" si="18"/>
        <v>0</v>
      </c>
      <c r="W82" s="1">
        <f t="shared" si="19"/>
        <v>0</v>
      </c>
      <c r="X82" s="1">
        <v>0.10920000000000001</v>
      </c>
      <c r="Y82" s="1">
        <v>-0.51600000000000001</v>
      </c>
      <c r="Z82" s="1">
        <v>9.969199999999999</v>
      </c>
      <c r="AA82" s="1">
        <v>10.0792</v>
      </c>
      <c r="AB82" s="1">
        <v>0</v>
      </c>
      <c r="AC82" s="1"/>
      <c r="AD82" s="1">
        <f t="shared" si="20"/>
        <v>0</v>
      </c>
      <c r="AE82" s="1">
        <f t="shared" si="21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115</v>
      </c>
      <c r="B83" s="1" t="s">
        <v>38</v>
      </c>
      <c r="C83" s="1"/>
      <c r="D83" s="1">
        <v>43</v>
      </c>
      <c r="E83" s="1">
        <v>24</v>
      </c>
      <c r="F83" s="1">
        <v>19</v>
      </c>
      <c r="G83" s="6">
        <v>0.28000000000000003</v>
      </c>
      <c r="H83" s="1">
        <v>45</v>
      </c>
      <c r="I83" s="1"/>
      <c r="J83" s="1">
        <v>24</v>
      </c>
      <c r="K83" s="1">
        <f t="shared" si="14"/>
        <v>0</v>
      </c>
      <c r="L83" s="1">
        <f t="shared" si="15"/>
        <v>24</v>
      </c>
      <c r="M83" s="1"/>
      <c r="N83" s="1">
        <v>0</v>
      </c>
      <c r="O83" s="1"/>
      <c r="P83" s="1">
        <f t="shared" si="16"/>
        <v>4.8</v>
      </c>
      <c r="Q83" s="5">
        <f>11*P83-O83-N83-F83</f>
        <v>33.799999999999997</v>
      </c>
      <c r="R83" s="5"/>
      <c r="S83" s="5">
        <f t="shared" si="17"/>
        <v>33.799999999999997</v>
      </c>
      <c r="T83" s="5"/>
      <c r="U83" s="1"/>
      <c r="V83" s="1">
        <f t="shared" si="18"/>
        <v>11</v>
      </c>
      <c r="W83" s="1">
        <f t="shared" si="19"/>
        <v>3.9583333333333335</v>
      </c>
      <c r="X83" s="1">
        <v>-0.2</v>
      </c>
      <c r="Y83" s="1">
        <v>-0.4</v>
      </c>
      <c r="Z83" s="1">
        <v>3.6</v>
      </c>
      <c r="AA83" s="1">
        <v>3.6</v>
      </c>
      <c r="AB83" s="1">
        <v>0</v>
      </c>
      <c r="AC83" s="1"/>
      <c r="AD83" s="1">
        <f t="shared" si="20"/>
        <v>0</v>
      </c>
      <c r="AE83" s="1">
        <f t="shared" si="21"/>
        <v>9.4640000000000004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116</v>
      </c>
      <c r="B84" s="1" t="s">
        <v>32</v>
      </c>
      <c r="C84" s="1">
        <v>34.277999999999999</v>
      </c>
      <c r="D84" s="1">
        <v>184.41</v>
      </c>
      <c r="E84" s="1">
        <v>9.9450000000000003</v>
      </c>
      <c r="F84" s="1">
        <v>184.41</v>
      </c>
      <c r="G84" s="6">
        <v>1</v>
      </c>
      <c r="H84" s="1">
        <v>50</v>
      </c>
      <c r="I84" s="1"/>
      <c r="J84" s="1">
        <v>41.7</v>
      </c>
      <c r="K84" s="1">
        <f t="shared" si="14"/>
        <v>-31.755000000000003</v>
      </c>
      <c r="L84" s="1">
        <f t="shared" si="15"/>
        <v>9.9450000000000003</v>
      </c>
      <c r="M84" s="1"/>
      <c r="N84" s="1">
        <v>18.752000000000042</v>
      </c>
      <c r="O84" s="1"/>
      <c r="P84" s="1">
        <f t="shared" si="16"/>
        <v>1.9890000000000001</v>
      </c>
      <c r="Q84" s="5"/>
      <c r="R84" s="5"/>
      <c r="S84" s="5">
        <f t="shared" si="17"/>
        <v>0</v>
      </c>
      <c r="T84" s="5"/>
      <c r="U84" s="1"/>
      <c r="V84" s="1">
        <f t="shared" si="18"/>
        <v>102.14278531925592</v>
      </c>
      <c r="W84" s="1">
        <f t="shared" si="19"/>
        <v>102.14278531925592</v>
      </c>
      <c r="X84" s="1">
        <v>15.83</v>
      </c>
      <c r="Y84" s="1">
        <v>25.879000000000001</v>
      </c>
      <c r="Z84" s="1">
        <v>3.7502</v>
      </c>
      <c r="AA84" s="1">
        <v>3.9376000000000002</v>
      </c>
      <c r="AB84" s="1">
        <v>18.978333333333339</v>
      </c>
      <c r="AC84" s="1"/>
      <c r="AD84" s="1">
        <f t="shared" si="20"/>
        <v>0</v>
      </c>
      <c r="AE84" s="1">
        <f t="shared" si="2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117</v>
      </c>
      <c r="B85" s="1" t="s">
        <v>32</v>
      </c>
      <c r="C85" s="1">
        <v>57.667000000000002</v>
      </c>
      <c r="D85" s="1">
        <v>76.77</v>
      </c>
      <c r="E85" s="1">
        <v>36.933999999999997</v>
      </c>
      <c r="F85" s="1">
        <v>96.08</v>
      </c>
      <c r="G85" s="6">
        <v>1</v>
      </c>
      <c r="H85" s="1">
        <v>50</v>
      </c>
      <c r="I85" s="1"/>
      <c r="J85" s="1">
        <v>37</v>
      </c>
      <c r="K85" s="1">
        <f t="shared" si="14"/>
        <v>-6.6000000000002501E-2</v>
      </c>
      <c r="L85" s="1">
        <f t="shared" si="15"/>
        <v>36.933999999999997</v>
      </c>
      <c r="M85" s="1"/>
      <c r="N85" s="1">
        <v>0</v>
      </c>
      <c r="O85" s="1"/>
      <c r="P85" s="1">
        <f t="shared" si="16"/>
        <v>7.3867999999999991</v>
      </c>
      <c r="Q85" s="5"/>
      <c r="R85" s="5"/>
      <c r="S85" s="5">
        <f t="shared" si="17"/>
        <v>0</v>
      </c>
      <c r="T85" s="5"/>
      <c r="U85" s="1"/>
      <c r="V85" s="1">
        <f t="shared" si="18"/>
        <v>13.006985433475931</v>
      </c>
      <c r="W85" s="1">
        <f t="shared" si="19"/>
        <v>13.006985433475931</v>
      </c>
      <c r="X85" s="1">
        <v>5.3966000000000003</v>
      </c>
      <c r="Y85" s="1">
        <v>10.5802</v>
      </c>
      <c r="Z85" s="1">
        <v>5.8849999999999998</v>
      </c>
      <c r="AA85" s="1">
        <v>1.7831999999999999</v>
      </c>
      <c r="AB85" s="1">
        <v>9.8786666666666658</v>
      </c>
      <c r="AC85" s="1"/>
      <c r="AD85" s="1">
        <f t="shared" si="20"/>
        <v>0</v>
      </c>
      <c r="AE85" s="1">
        <f t="shared" si="21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118</v>
      </c>
      <c r="B86" s="1" t="s">
        <v>38</v>
      </c>
      <c r="C86" s="1">
        <v>565</v>
      </c>
      <c r="D86" s="1">
        <v>333</v>
      </c>
      <c r="E86" s="1">
        <v>503</v>
      </c>
      <c r="F86" s="1">
        <v>329</v>
      </c>
      <c r="G86" s="6">
        <v>0.4</v>
      </c>
      <c r="H86" s="1">
        <v>40</v>
      </c>
      <c r="I86" s="1"/>
      <c r="J86" s="1">
        <v>571</v>
      </c>
      <c r="K86" s="1">
        <f t="shared" si="14"/>
        <v>-68</v>
      </c>
      <c r="L86" s="1">
        <f t="shared" si="15"/>
        <v>503</v>
      </c>
      <c r="M86" s="1"/>
      <c r="N86" s="1">
        <v>550.20000000000027</v>
      </c>
      <c r="O86" s="1"/>
      <c r="P86" s="1">
        <f t="shared" si="16"/>
        <v>100.6</v>
      </c>
      <c r="Q86" s="5">
        <f t="shared" ref="Q86" si="22">12*P86-O86-N86-F86</f>
        <v>327.99999999999955</v>
      </c>
      <c r="R86" s="5"/>
      <c r="S86" s="5">
        <f t="shared" si="17"/>
        <v>327.99999999999955</v>
      </c>
      <c r="T86" s="5"/>
      <c r="U86" s="1"/>
      <c r="V86" s="1">
        <f t="shared" si="18"/>
        <v>11.999999999999998</v>
      </c>
      <c r="W86" s="1">
        <f t="shared" si="19"/>
        <v>8.7395626242544768</v>
      </c>
      <c r="X86" s="1">
        <v>93.4</v>
      </c>
      <c r="Y86" s="1">
        <v>68.8</v>
      </c>
      <c r="Z86" s="1">
        <v>14.8</v>
      </c>
      <c r="AA86" s="1">
        <v>26.4</v>
      </c>
      <c r="AB86" s="1">
        <v>137</v>
      </c>
      <c r="AC86" s="1"/>
      <c r="AD86" s="1">
        <f t="shared" si="20"/>
        <v>0</v>
      </c>
      <c r="AE86" s="1">
        <f t="shared" si="21"/>
        <v>131.19999999999982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119</v>
      </c>
      <c r="B87" s="1" t="s">
        <v>38</v>
      </c>
      <c r="C87" s="1">
        <v>206</v>
      </c>
      <c r="D87" s="1">
        <v>316</v>
      </c>
      <c r="E87" s="1">
        <v>164</v>
      </c>
      <c r="F87" s="1">
        <v>312</v>
      </c>
      <c r="G87" s="6">
        <v>0.4</v>
      </c>
      <c r="H87" s="1">
        <v>40</v>
      </c>
      <c r="I87" s="1"/>
      <c r="J87" s="1">
        <v>189</v>
      </c>
      <c r="K87" s="1">
        <f t="shared" si="14"/>
        <v>-25</v>
      </c>
      <c r="L87" s="1">
        <f t="shared" si="15"/>
        <v>164</v>
      </c>
      <c r="M87" s="1"/>
      <c r="N87" s="1">
        <v>449</v>
      </c>
      <c r="O87" s="1"/>
      <c r="P87" s="1">
        <f t="shared" si="16"/>
        <v>32.799999999999997</v>
      </c>
      <c r="Q87" s="5"/>
      <c r="R87" s="5"/>
      <c r="S87" s="5">
        <f t="shared" si="17"/>
        <v>0</v>
      </c>
      <c r="T87" s="5"/>
      <c r="U87" s="1"/>
      <c r="V87" s="1">
        <f t="shared" si="18"/>
        <v>23.201219512195124</v>
      </c>
      <c r="W87" s="1">
        <f t="shared" si="19"/>
        <v>23.201219512195124</v>
      </c>
      <c r="X87" s="1">
        <v>63</v>
      </c>
      <c r="Y87" s="1">
        <v>47</v>
      </c>
      <c r="Z87" s="1">
        <v>19.600000000000001</v>
      </c>
      <c r="AA87" s="1">
        <v>13.2</v>
      </c>
      <c r="AB87" s="1">
        <v>65.666666666666671</v>
      </c>
      <c r="AC87" s="1"/>
      <c r="AD87" s="1">
        <f t="shared" si="20"/>
        <v>0</v>
      </c>
      <c r="AE87" s="1">
        <f t="shared" si="21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120</v>
      </c>
      <c r="B88" s="1" t="s">
        <v>38</v>
      </c>
      <c r="C88" s="1"/>
      <c r="D88" s="1">
        <v>110</v>
      </c>
      <c r="E88" s="1">
        <v>110</v>
      </c>
      <c r="F88" s="1"/>
      <c r="G88" s="6">
        <v>0</v>
      </c>
      <c r="H88" s="1">
        <v>50</v>
      </c>
      <c r="I88" s="1"/>
      <c r="J88" s="1">
        <v>110</v>
      </c>
      <c r="K88" s="1">
        <f t="shared" si="14"/>
        <v>0</v>
      </c>
      <c r="L88" s="1">
        <f t="shared" si="15"/>
        <v>0</v>
      </c>
      <c r="M88" s="1">
        <v>110</v>
      </c>
      <c r="N88" s="1">
        <v>0</v>
      </c>
      <c r="O88" s="1"/>
      <c r="P88" s="1">
        <f t="shared" si="16"/>
        <v>0</v>
      </c>
      <c r="Q88" s="5"/>
      <c r="R88" s="5"/>
      <c r="S88" s="5">
        <f t="shared" si="17"/>
        <v>0</v>
      </c>
      <c r="T88" s="5"/>
      <c r="U88" s="1"/>
      <c r="V88" s="1" t="e">
        <f t="shared" si="18"/>
        <v>#DIV/0!</v>
      </c>
      <c r="W88" s="1" t="e">
        <f t="shared" si="19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1.333333333333333</v>
      </c>
      <c r="AC88" s="1"/>
      <c r="AD88" s="1">
        <f t="shared" si="20"/>
        <v>0</v>
      </c>
      <c r="AE88" s="1">
        <f t="shared" si="21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121</v>
      </c>
      <c r="B89" s="1" t="s">
        <v>38</v>
      </c>
      <c r="C89" s="1"/>
      <c r="D89" s="1">
        <v>222</v>
      </c>
      <c r="E89" s="1">
        <v>222</v>
      </c>
      <c r="F89" s="1"/>
      <c r="G89" s="6">
        <v>0</v>
      </c>
      <c r="H89" s="1" t="e">
        <v>#N/A</v>
      </c>
      <c r="I89" s="1"/>
      <c r="J89" s="1">
        <v>222</v>
      </c>
      <c r="K89" s="1">
        <f t="shared" si="14"/>
        <v>0</v>
      </c>
      <c r="L89" s="1">
        <f t="shared" si="15"/>
        <v>0</v>
      </c>
      <c r="M89" s="1">
        <v>222</v>
      </c>
      <c r="N89" s="1">
        <v>0</v>
      </c>
      <c r="O89" s="1"/>
      <c r="P89" s="1">
        <f t="shared" si="16"/>
        <v>0</v>
      </c>
      <c r="Q89" s="5"/>
      <c r="R89" s="5"/>
      <c r="S89" s="5">
        <f t="shared" si="17"/>
        <v>0</v>
      </c>
      <c r="T89" s="5"/>
      <c r="U89" s="1"/>
      <c r="V89" s="1" t="e">
        <f t="shared" si="18"/>
        <v>#DIV/0!</v>
      </c>
      <c r="W89" s="1" t="e">
        <f t="shared" si="19"/>
        <v>#DIV/0!</v>
      </c>
      <c r="X89" s="1">
        <v>0</v>
      </c>
      <c r="Y89" s="1">
        <v>0</v>
      </c>
      <c r="Z89" s="1">
        <v>0.26800000000000002</v>
      </c>
      <c r="AA89" s="1">
        <v>0.26800000000000002</v>
      </c>
      <c r="AB89" s="1">
        <v>0</v>
      </c>
      <c r="AC89" s="1"/>
      <c r="AD89" s="1">
        <f t="shared" si="20"/>
        <v>0</v>
      </c>
      <c r="AE89" s="1">
        <f t="shared" si="21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122</v>
      </c>
      <c r="B90" s="1" t="s">
        <v>38</v>
      </c>
      <c r="C90" s="1"/>
      <c r="D90" s="1">
        <v>108</v>
      </c>
      <c r="E90" s="1">
        <v>108</v>
      </c>
      <c r="F90" s="1"/>
      <c r="G90" s="6">
        <v>0</v>
      </c>
      <c r="H90" s="1" t="e">
        <v>#N/A</v>
      </c>
      <c r="I90" s="1"/>
      <c r="J90" s="1">
        <v>108</v>
      </c>
      <c r="K90" s="1">
        <f t="shared" si="14"/>
        <v>0</v>
      </c>
      <c r="L90" s="1">
        <f t="shared" si="15"/>
        <v>0</v>
      </c>
      <c r="M90" s="1">
        <v>108</v>
      </c>
      <c r="N90" s="1">
        <v>0</v>
      </c>
      <c r="O90" s="1"/>
      <c r="P90" s="1">
        <f t="shared" si="16"/>
        <v>0</v>
      </c>
      <c r="Q90" s="5"/>
      <c r="R90" s="5"/>
      <c r="S90" s="5">
        <f t="shared" si="17"/>
        <v>0</v>
      </c>
      <c r="T90" s="5"/>
      <c r="U90" s="1"/>
      <c r="V90" s="1" t="e">
        <f t="shared" si="18"/>
        <v>#DIV/0!</v>
      </c>
      <c r="W90" s="1" t="e">
        <f t="shared" si="19"/>
        <v>#DIV/0!</v>
      </c>
      <c r="X90" s="1">
        <v>0</v>
      </c>
      <c r="Y90" s="1">
        <v>0</v>
      </c>
      <c r="Z90" s="1">
        <v>0.26800000000000002</v>
      </c>
      <c r="AA90" s="1">
        <v>0.26800000000000002</v>
      </c>
      <c r="AB90" s="1">
        <v>0</v>
      </c>
      <c r="AC90" s="1"/>
      <c r="AD90" s="1">
        <f t="shared" si="20"/>
        <v>0</v>
      </c>
      <c r="AE90" s="1">
        <f t="shared" si="21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123</v>
      </c>
      <c r="B91" s="1" t="s">
        <v>38</v>
      </c>
      <c r="C91" s="1"/>
      <c r="D91" s="1">
        <v>42</v>
      </c>
      <c r="E91" s="1">
        <v>42</v>
      </c>
      <c r="F91" s="1"/>
      <c r="G91" s="6">
        <v>0</v>
      </c>
      <c r="H91" s="1" t="e">
        <v>#N/A</v>
      </c>
      <c r="I91" s="1"/>
      <c r="J91" s="1">
        <v>42</v>
      </c>
      <c r="K91" s="1">
        <f t="shared" si="14"/>
        <v>0</v>
      </c>
      <c r="L91" s="1">
        <f t="shared" si="15"/>
        <v>0</v>
      </c>
      <c r="M91" s="1">
        <v>42</v>
      </c>
      <c r="N91" s="1">
        <v>0</v>
      </c>
      <c r="O91" s="1"/>
      <c r="P91" s="1">
        <f t="shared" si="16"/>
        <v>0</v>
      </c>
      <c r="Q91" s="5"/>
      <c r="R91" s="5"/>
      <c r="S91" s="5">
        <f t="shared" si="17"/>
        <v>0</v>
      </c>
      <c r="T91" s="5"/>
      <c r="U91" s="1"/>
      <c r="V91" s="1" t="e">
        <f t="shared" si="18"/>
        <v>#DIV/0!</v>
      </c>
      <c r="W91" s="1" t="e">
        <f t="shared" si="19"/>
        <v>#DIV/0!</v>
      </c>
      <c r="X91" s="1">
        <v>0</v>
      </c>
      <c r="Y91" s="1">
        <v>0</v>
      </c>
      <c r="Z91" s="1">
        <v>0.26800000000000002</v>
      </c>
      <c r="AA91" s="1">
        <v>0.26800000000000002</v>
      </c>
      <c r="AB91" s="1">
        <v>0</v>
      </c>
      <c r="AC91" s="1"/>
      <c r="AD91" s="1">
        <f t="shared" si="20"/>
        <v>0</v>
      </c>
      <c r="AE91" s="1">
        <f t="shared" si="21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124</v>
      </c>
      <c r="B92" s="1" t="s">
        <v>38</v>
      </c>
      <c r="C92" s="1"/>
      <c r="D92" s="1">
        <v>100</v>
      </c>
      <c r="E92" s="1">
        <v>100</v>
      </c>
      <c r="F92" s="1"/>
      <c r="G92" s="6">
        <v>0</v>
      </c>
      <c r="H92" s="1" t="e">
        <v>#N/A</v>
      </c>
      <c r="I92" s="1"/>
      <c r="J92" s="1">
        <v>100</v>
      </c>
      <c r="K92" s="1">
        <f t="shared" si="14"/>
        <v>0</v>
      </c>
      <c r="L92" s="1">
        <f t="shared" si="15"/>
        <v>0</v>
      </c>
      <c r="M92" s="1">
        <v>100</v>
      </c>
      <c r="N92" s="1">
        <v>0</v>
      </c>
      <c r="O92" s="1"/>
      <c r="P92" s="1">
        <f t="shared" si="16"/>
        <v>0</v>
      </c>
      <c r="Q92" s="5"/>
      <c r="R92" s="5"/>
      <c r="S92" s="5">
        <f t="shared" si="17"/>
        <v>0</v>
      </c>
      <c r="T92" s="5"/>
      <c r="U92" s="1"/>
      <c r="V92" s="1" t="e">
        <f t="shared" si="18"/>
        <v>#DIV/0!</v>
      </c>
      <c r="W92" s="1" t="e">
        <f t="shared" si="19"/>
        <v>#DIV/0!</v>
      </c>
      <c r="X92" s="1">
        <v>0</v>
      </c>
      <c r="Y92" s="1">
        <v>0</v>
      </c>
      <c r="Z92" s="1">
        <v>0.26800000000000002</v>
      </c>
      <c r="AA92" s="1">
        <v>0.26800000000000002</v>
      </c>
      <c r="AB92" s="1">
        <v>0</v>
      </c>
      <c r="AC92" s="1"/>
      <c r="AD92" s="1">
        <f t="shared" si="20"/>
        <v>0</v>
      </c>
      <c r="AE92" s="1">
        <f t="shared" si="21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125</v>
      </c>
      <c r="B93" s="1" t="s">
        <v>38</v>
      </c>
      <c r="C93" s="1">
        <v>6</v>
      </c>
      <c r="D93" s="1">
        <v>48</v>
      </c>
      <c r="E93" s="1">
        <v>18</v>
      </c>
      <c r="F93" s="1">
        <v>36</v>
      </c>
      <c r="G93" s="6">
        <v>0.4</v>
      </c>
      <c r="H93" s="1">
        <v>40</v>
      </c>
      <c r="I93" s="1"/>
      <c r="J93" s="1">
        <v>28</v>
      </c>
      <c r="K93" s="1">
        <f t="shared" si="14"/>
        <v>-10</v>
      </c>
      <c r="L93" s="1">
        <f t="shared" si="15"/>
        <v>18</v>
      </c>
      <c r="M93" s="1"/>
      <c r="N93" s="1">
        <v>0</v>
      </c>
      <c r="O93" s="1"/>
      <c r="P93" s="1">
        <f t="shared" si="16"/>
        <v>3.6</v>
      </c>
      <c r="Q93" s="5">
        <f t="shared" ref="Q93:Q96" si="23">12*P93-O93-N93-F93</f>
        <v>7.2000000000000028</v>
      </c>
      <c r="R93" s="5"/>
      <c r="S93" s="5">
        <f t="shared" si="17"/>
        <v>7.2000000000000028</v>
      </c>
      <c r="T93" s="5"/>
      <c r="U93" s="1"/>
      <c r="V93" s="1">
        <f t="shared" si="18"/>
        <v>12</v>
      </c>
      <c r="W93" s="1">
        <f t="shared" si="19"/>
        <v>10</v>
      </c>
      <c r="X93" s="1">
        <v>0.8</v>
      </c>
      <c r="Y93" s="1">
        <v>1.6</v>
      </c>
      <c r="Z93" s="1">
        <v>3.6</v>
      </c>
      <c r="AA93" s="1">
        <v>3.2</v>
      </c>
      <c r="AB93" s="1">
        <v>-0.33333333333333331</v>
      </c>
      <c r="AC93" s="1"/>
      <c r="AD93" s="1">
        <f t="shared" si="20"/>
        <v>0</v>
      </c>
      <c r="AE93" s="1">
        <f t="shared" si="21"/>
        <v>2.8800000000000012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126</v>
      </c>
      <c r="B94" s="1" t="s">
        <v>32</v>
      </c>
      <c r="C94" s="1">
        <v>65.8</v>
      </c>
      <c r="D94" s="1">
        <v>146.42500000000001</v>
      </c>
      <c r="E94" s="1">
        <v>97.617999999999995</v>
      </c>
      <c r="F94" s="1">
        <v>95.548000000000002</v>
      </c>
      <c r="G94" s="6">
        <v>1</v>
      </c>
      <c r="H94" s="1">
        <v>40</v>
      </c>
      <c r="I94" s="1"/>
      <c r="J94" s="1">
        <v>93.5</v>
      </c>
      <c r="K94" s="1">
        <f t="shared" si="14"/>
        <v>4.117999999999995</v>
      </c>
      <c r="L94" s="1">
        <f t="shared" si="15"/>
        <v>97.617999999999995</v>
      </c>
      <c r="M94" s="1"/>
      <c r="N94" s="1">
        <v>21.823458139534821</v>
      </c>
      <c r="O94" s="1"/>
      <c r="P94" s="1">
        <f t="shared" si="16"/>
        <v>19.523599999999998</v>
      </c>
      <c r="Q94" s="5">
        <f t="shared" si="23"/>
        <v>116.91174186046516</v>
      </c>
      <c r="R94" s="5"/>
      <c r="S94" s="5">
        <f t="shared" si="17"/>
        <v>116.91174186046516</v>
      </c>
      <c r="T94" s="5"/>
      <c r="U94" s="1"/>
      <c r="V94" s="1">
        <f t="shared" si="18"/>
        <v>12</v>
      </c>
      <c r="W94" s="1">
        <f t="shared" si="19"/>
        <v>6.0117733481291786</v>
      </c>
      <c r="X94" s="1">
        <v>14.6516</v>
      </c>
      <c r="Y94" s="1">
        <v>14.938800000000001</v>
      </c>
      <c r="Z94" s="1">
        <v>16.844000000000001</v>
      </c>
      <c r="AA94" s="1">
        <v>22.3322</v>
      </c>
      <c r="AB94" s="1">
        <v>21.856999999999999</v>
      </c>
      <c r="AC94" s="1"/>
      <c r="AD94" s="1">
        <f t="shared" si="20"/>
        <v>0</v>
      </c>
      <c r="AE94" s="1">
        <f t="shared" si="21"/>
        <v>116.91174186046516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127</v>
      </c>
      <c r="B95" s="1" t="s">
        <v>32</v>
      </c>
      <c r="C95" s="1">
        <v>51.963000000000001</v>
      </c>
      <c r="D95" s="1">
        <v>48.712000000000003</v>
      </c>
      <c r="E95" s="1">
        <v>60.32</v>
      </c>
      <c r="F95" s="1">
        <v>33.86</v>
      </c>
      <c r="G95" s="6">
        <v>1</v>
      </c>
      <c r="H95" s="1">
        <v>40</v>
      </c>
      <c r="I95" s="1"/>
      <c r="J95" s="1">
        <v>56.7</v>
      </c>
      <c r="K95" s="1">
        <f t="shared" si="14"/>
        <v>3.6199999999999974</v>
      </c>
      <c r="L95" s="1">
        <f t="shared" si="15"/>
        <v>60.32</v>
      </c>
      <c r="M95" s="1"/>
      <c r="N95" s="1">
        <v>31.373400000000011</v>
      </c>
      <c r="O95" s="1"/>
      <c r="P95" s="1">
        <f t="shared" si="16"/>
        <v>12.064</v>
      </c>
      <c r="Q95" s="5">
        <f t="shared" si="23"/>
        <v>79.534599999999998</v>
      </c>
      <c r="R95" s="5"/>
      <c r="S95" s="5">
        <f t="shared" si="17"/>
        <v>79.534599999999998</v>
      </c>
      <c r="T95" s="5"/>
      <c r="U95" s="1"/>
      <c r="V95" s="1">
        <f t="shared" si="18"/>
        <v>12.000000000000002</v>
      </c>
      <c r="W95" s="1">
        <f t="shared" si="19"/>
        <v>5.4072778514588871</v>
      </c>
      <c r="X95" s="1">
        <v>8.4336000000000002</v>
      </c>
      <c r="Y95" s="1">
        <v>7.4483999999999986</v>
      </c>
      <c r="Z95" s="1">
        <v>7.4891999999999994</v>
      </c>
      <c r="AA95" s="1">
        <v>8.1207999999999991</v>
      </c>
      <c r="AB95" s="1">
        <v>8.895999999999999</v>
      </c>
      <c r="AC95" s="1"/>
      <c r="AD95" s="1">
        <f t="shared" si="20"/>
        <v>0</v>
      </c>
      <c r="AE95" s="1">
        <f t="shared" si="21"/>
        <v>79.534599999999998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128</v>
      </c>
      <c r="B96" s="1" t="s">
        <v>38</v>
      </c>
      <c r="C96" s="1">
        <v>18</v>
      </c>
      <c r="D96" s="1">
        <v>138</v>
      </c>
      <c r="E96" s="1">
        <v>149</v>
      </c>
      <c r="F96" s="1">
        <v>4</v>
      </c>
      <c r="G96" s="6">
        <v>0.35</v>
      </c>
      <c r="H96" s="1">
        <v>40</v>
      </c>
      <c r="I96" s="1"/>
      <c r="J96" s="1">
        <v>161</v>
      </c>
      <c r="K96" s="1">
        <f t="shared" si="14"/>
        <v>-12</v>
      </c>
      <c r="L96" s="1">
        <f t="shared" si="15"/>
        <v>11</v>
      </c>
      <c r="M96" s="1">
        <v>138</v>
      </c>
      <c r="N96" s="1">
        <v>17.2</v>
      </c>
      <c r="O96" s="1"/>
      <c r="P96" s="1">
        <f t="shared" si="16"/>
        <v>2.2000000000000002</v>
      </c>
      <c r="Q96" s="5">
        <f t="shared" si="23"/>
        <v>5.2000000000000028</v>
      </c>
      <c r="R96" s="5"/>
      <c r="S96" s="5">
        <f t="shared" si="17"/>
        <v>5.2000000000000028</v>
      </c>
      <c r="T96" s="5"/>
      <c r="U96" s="1"/>
      <c r="V96" s="1">
        <f t="shared" si="18"/>
        <v>12</v>
      </c>
      <c r="W96" s="1">
        <f t="shared" si="19"/>
        <v>9.6363636363636349</v>
      </c>
      <c r="X96" s="1">
        <v>2.2000000000000002</v>
      </c>
      <c r="Y96" s="1">
        <v>0</v>
      </c>
      <c r="Z96" s="1">
        <v>0</v>
      </c>
      <c r="AA96" s="1">
        <v>1.6</v>
      </c>
      <c r="AB96" s="1">
        <v>6.333333333333333</v>
      </c>
      <c r="AC96" s="1"/>
      <c r="AD96" s="1">
        <f t="shared" si="20"/>
        <v>0</v>
      </c>
      <c r="AE96" s="1">
        <f t="shared" si="21"/>
        <v>1.820000000000001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129</v>
      </c>
      <c r="B97" s="1" t="s">
        <v>38</v>
      </c>
      <c r="C97" s="1"/>
      <c r="D97" s="1">
        <v>354</v>
      </c>
      <c r="E97" s="1">
        <v>354</v>
      </c>
      <c r="F97" s="13">
        <f>F98</f>
        <v>12</v>
      </c>
      <c r="G97" s="6">
        <v>0.35</v>
      </c>
      <c r="H97" s="1">
        <v>45</v>
      </c>
      <c r="I97" s="1"/>
      <c r="J97" s="1">
        <v>356</v>
      </c>
      <c r="K97" s="1">
        <f t="shared" ref="K97:K102" si="24">E97-J97</f>
        <v>-2</v>
      </c>
      <c r="L97" s="1">
        <f t="shared" si="15"/>
        <v>0</v>
      </c>
      <c r="M97" s="1">
        <v>354</v>
      </c>
      <c r="N97" s="1">
        <v>0</v>
      </c>
      <c r="O97" s="1"/>
      <c r="P97" s="1">
        <f t="shared" si="16"/>
        <v>0</v>
      </c>
      <c r="Q97" s="5"/>
      <c r="R97" s="5"/>
      <c r="S97" s="5">
        <f t="shared" si="17"/>
        <v>0</v>
      </c>
      <c r="T97" s="5"/>
      <c r="U97" s="1"/>
      <c r="V97" s="1" t="e">
        <f t="shared" si="18"/>
        <v>#DIV/0!</v>
      </c>
      <c r="W97" s="1" t="e">
        <f t="shared" si="19"/>
        <v>#DIV/0!</v>
      </c>
      <c r="X97" s="1">
        <v>0</v>
      </c>
      <c r="Y97" s="1">
        <v>1.6</v>
      </c>
      <c r="Z97" s="1">
        <v>4.8</v>
      </c>
      <c r="AA97" s="1">
        <v>3.2</v>
      </c>
      <c r="AB97" s="1">
        <v>3.333333333333333</v>
      </c>
      <c r="AC97" s="10" t="s">
        <v>135</v>
      </c>
      <c r="AD97" s="1">
        <f t="shared" si="20"/>
        <v>0</v>
      </c>
      <c r="AE97" s="1">
        <f t="shared" si="21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130</v>
      </c>
      <c r="B98" s="1" t="s">
        <v>38</v>
      </c>
      <c r="C98" s="1"/>
      <c r="D98" s="1">
        <v>12</v>
      </c>
      <c r="E98" s="1"/>
      <c r="F98" s="13">
        <v>12</v>
      </c>
      <c r="G98" s="6">
        <v>0</v>
      </c>
      <c r="H98" s="1">
        <v>45</v>
      </c>
      <c r="I98" s="1"/>
      <c r="J98" s="1"/>
      <c r="K98" s="1">
        <f t="shared" si="24"/>
        <v>0</v>
      </c>
      <c r="L98" s="1">
        <f t="shared" si="15"/>
        <v>0</v>
      </c>
      <c r="M98" s="1"/>
      <c r="N98" s="1"/>
      <c r="O98" s="1"/>
      <c r="P98" s="1">
        <f t="shared" si="16"/>
        <v>0</v>
      </c>
      <c r="Q98" s="5"/>
      <c r="R98" s="5"/>
      <c r="S98" s="5">
        <f t="shared" si="17"/>
        <v>0</v>
      </c>
      <c r="T98" s="5"/>
      <c r="U98" s="1"/>
      <c r="V98" s="1" t="e">
        <f t="shared" si="18"/>
        <v>#DIV/0!</v>
      </c>
      <c r="W98" s="1" t="e">
        <f t="shared" si="19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0" t="s">
        <v>136</v>
      </c>
      <c r="AD98" s="1">
        <f t="shared" si="20"/>
        <v>0</v>
      </c>
      <c r="AE98" s="1">
        <f t="shared" si="21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131</v>
      </c>
      <c r="B99" s="1" t="s">
        <v>32</v>
      </c>
      <c r="C99" s="1">
        <v>11.244999999999999</v>
      </c>
      <c r="D99" s="1">
        <v>66.805000000000007</v>
      </c>
      <c r="E99" s="1">
        <v>9.7490000000000006</v>
      </c>
      <c r="F99" s="1">
        <v>62.655000000000001</v>
      </c>
      <c r="G99" s="6">
        <v>1</v>
      </c>
      <c r="H99" s="1">
        <v>50</v>
      </c>
      <c r="I99" s="1"/>
      <c r="J99" s="1">
        <v>11.5</v>
      </c>
      <c r="K99" s="1">
        <f t="shared" si="24"/>
        <v>-1.7509999999999994</v>
      </c>
      <c r="L99" s="1">
        <f t="shared" si="15"/>
        <v>9.7490000000000006</v>
      </c>
      <c r="M99" s="1"/>
      <c r="N99" s="1">
        <v>0</v>
      </c>
      <c r="O99" s="1"/>
      <c r="P99" s="1">
        <f t="shared" si="16"/>
        <v>1.9498000000000002</v>
      </c>
      <c r="Q99" s="5"/>
      <c r="R99" s="5"/>
      <c r="S99" s="5">
        <f t="shared" si="17"/>
        <v>0</v>
      </c>
      <c r="T99" s="5"/>
      <c r="U99" s="1"/>
      <c r="V99" s="1">
        <f t="shared" si="18"/>
        <v>32.134065032311007</v>
      </c>
      <c r="W99" s="1">
        <f t="shared" si="19"/>
        <v>32.134065032311007</v>
      </c>
      <c r="X99" s="1">
        <v>2.2471999999999999</v>
      </c>
      <c r="Y99" s="1">
        <v>3.3641999999999999</v>
      </c>
      <c r="Z99" s="1">
        <v>2.5177999999999998</v>
      </c>
      <c r="AA99" s="1">
        <v>2.234</v>
      </c>
      <c r="AB99" s="1">
        <v>3.2549999999999999</v>
      </c>
      <c r="AC99" s="14" t="s">
        <v>34</v>
      </c>
      <c r="AD99" s="1">
        <f t="shared" si="20"/>
        <v>0</v>
      </c>
      <c r="AE99" s="1">
        <f t="shared" si="21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132</v>
      </c>
      <c r="B100" s="1" t="s">
        <v>38</v>
      </c>
      <c r="C100" s="1"/>
      <c r="D100" s="1">
        <v>660</v>
      </c>
      <c r="E100" s="1">
        <v>357</v>
      </c>
      <c r="F100" s="1">
        <v>300</v>
      </c>
      <c r="G100" s="6">
        <v>0.06</v>
      </c>
      <c r="H100" s="1">
        <v>60</v>
      </c>
      <c r="I100" s="1"/>
      <c r="J100" s="1">
        <v>360</v>
      </c>
      <c r="K100" s="1">
        <f t="shared" si="24"/>
        <v>-3</v>
      </c>
      <c r="L100" s="1">
        <f t="shared" si="15"/>
        <v>-3</v>
      </c>
      <c r="M100" s="1">
        <v>360</v>
      </c>
      <c r="N100" s="1">
        <v>0</v>
      </c>
      <c r="O100" s="1"/>
      <c r="P100" s="1">
        <f t="shared" si="16"/>
        <v>-0.6</v>
      </c>
      <c r="Q100" s="5"/>
      <c r="R100" s="5"/>
      <c r="S100" s="5">
        <f t="shared" si="17"/>
        <v>0</v>
      </c>
      <c r="T100" s="5"/>
      <c r="U100" s="1"/>
      <c r="V100" s="1">
        <f t="shared" si="18"/>
        <v>-500</v>
      </c>
      <c r="W100" s="1">
        <f t="shared" si="19"/>
        <v>-500</v>
      </c>
      <c r="X100" s="1">
        <v>0</v>
      </c>
      <c r="Y100" s="1">
        <v>0</v>
      </c>
      <c r="Z100" s="1">
        <v>35.200000000000003</v>
      </c>
      <c r="AA100" s="1">
        <v>55.2</v>
      </c>
      <c r="AB100" s="1">
        <v>105.6666666666667</v>
      </c>
      <c r="AC100" s="14" t="s">
        <v>34</v>
      </c>
      <c r="AD100" s="1">
        <f t="shared" si="20"/>
        <v>0</v>
      </c>
      <c r="AE100" s="1">
        <f t="shared" si="21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133</v>
      </c>
      <c r="B101" s="1" t="s">
        <v>38</v>
      </c>
      <c r="C101" s="1"/>
      <c r="D101" s="1">
        <v>660</v>
      </c>
      <c r="E101" s="1">
        <v>360</v>
      </c>
      <c r="F101" s="1">
        <v>300</v>
      </c>
      <c r="G101" s="6">
        <v>0.06</v>
      </c>
      <c r="H101" s="1">
        <v>60</v>
      </c>
      <c r="I101" s="1"/>
      <c r="J101" s="1">
        <v>360</v>
      </c>
      <c r="K101" s="1">
        <f t="shared" si="24"/>
        <v>0</v>
      </c>
      <c r="L101" s="1">
        <f t="shared" si="15"/>
        <v>0</v>
      </c>
      <c r="M101" s="1">
        <v>360</v>
      </c>
      <c r="N101" s="1">
        <v>0</v>
      </c>
      <c r="O101" s="1"/>
      <c r="P101" s="1">
        <f t="shared" si="16"/>
        <v>0</v>
      </c>
      <c r="Q101" s="5"/>
      <c r="R101" s="5"/>
      <c r="S101" s="5">
        <f t="shared" si="17"/>
        <v>0</v>
      </c>
      <c r="T101" s="5"/>
      <c r="U101" s="1"/>
      <c r="V101" s="1" t="e">
        <f t="shared" si="18"/>
        <v>#DIV/0!</v>
      </c>
      <c r="W101" s="1" t="e">
        <f t="shared" si="19"/>
        <v>#DIV/0!</v>
      </c>
      <c r="X101" s="1">
        <v>0</v>
      </c>
      <c r="Y101" s="1">
        <v>0</v>
      </c>
      <c r="Z101" s="1">
        <v>34.6</v>
      </c>
      <c r="AA101" s="1">
        <v>56.4</v>
      </c>
      <c r="AB101" s="1">
        <v>108.3333333333333</v>
      </c>
      <c r="AC101" s="14" t="s">
        <v>34</v>
      </c>
      <c r="AD101" s="1">
        <f t="shared" si="20"/>
        <v>0</v>
      </c>
      <c r="AE101" s="1">
        <f t="shared" si="21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134</v>
      </c>
      <c r="B102" s="1" t="s">
        <v>38</v>
      </c>
      <c r="C102" s="1"/>
      <c r="D102" s="1">
        <v>660</v>
      </c>
      <c r="E102" s="1">
        <v>360</v>
      </c>
      <c r="F102" s="1">
        <v>300</v>
      </c>
      <c r="G102" s="6">
        <v>0.06</v>
      </c>
      <c r="H102" s="1">
        <v>60</v>
      </c>
      <c r="I102" s="1"/>
      <c r="J102" s="1">
        <v>360</v>
      </c>
      <c r="K102" s="1">
        <f t="shared" si="24"/>
        <v>0</v>
      </c>
      <c r="L102" s="1">
        <f t="shared" si="15"/>
        <v>0</v>
      </c>
      <c r="M102" s="1">
        <v>360</v>
      </c>
      <c r="N102" s="1">
        <v>0</v>
      </c>
      <c r="O102" s="1"/>
      <c r="P102" s="1">
        <f t="shared" si="16"/>
        <v>0</v>
      </c>
      <c r="Q102" s="5"/>
      <c r="R102" s="5"/>
      <c r="S102" s="5">
        <f t="shared" si="17"/>
        <v>0</v>
      </c>
      <c r="T102" s="5"/>
      <c r="U102" s="1"/>
      <c r="V102" s="1" t="e">
        <f t="shared" si="18"/>
        <v>#DIV/0!</v>
      </c>
      <c r="W102" s="1" t="e">
        <f t="shared" si="19"/>
        <v>#DIV/0!</v>
      </c>
      <c r="X102" s="1">
        <v>0</v>
      </c>
      <c r="Y102" s="1">
        <v>0</v>
      </c>
      <c r="Z102" s="1">
        <v>36.200000000000003</v>
      </c>
      <c r="AA102" s="1">
        <v>56.6</v>
      </c>
      <c r="AB102" s="1">
        <v>107</v>
      </c>
      <c r="AC102" s="14" t="s">
        <v>34</v>
      </c>
      <c r="AD102" s="1">
        <f t="shared" si="20"/>
        <v>0</v>
      </c>
      <c r="AE102" s="1">
        <f t="shared" si="21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D102" xr:uid="{D15AB69B-6827-423A-B6E5-88557DECFA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2024-01-30T08:36:59Z</dcterms:created>
  <dcterms:modified xsi:type="dcterms:W3CDTF">2024-01-31T08:28:06Z</dcterms:modified>
</cp:coreProperties>
</file>