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DA0313-B268-4E56-A74E-9A14FA9A47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W475" i="1"/>
  <c r="V475" i="1"/>
  <c r="X474" i="1"/>
  <c r="W474" i="1"/>
  <c r="X473" i="1"/>
  <c r="W473" i="1"/>
  <c r="X472" i="1"/>
  <c r="X475" i="1" s="1"/>
  <c r="W472" i="1"/>
  <c r="U507" i="1" s="1"/>
  <c r="V468" i="1"/>
  <c r="V467" i="1"/>
  <c r="W466" i="1"/>
  <c r="X466" i="1" s="1"/>
  <c r="N466" i="1"/>
  <c r="X465" i="1"/>
  <c r="W465" i="1"/>
  <c r="N465" i="1"/>
  <c r="W464" i="1"/>
  <c r="V462" i="1"/>
  <c r="W461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X455" i="1"/>
  <c r="W455" i="1"/>
  <c r="W462" i="1" s="1"/>
  <c r="N455" i="1"/>
  <c r="V453" i="1"/>
  <c r="V452" i="1"/>
  <c r="X451" i="1"/>
  <c r="W451" i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X443" i="1"/>
  <c r="W443" i="1"/>
  <c r="N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N438" i="1"/>
  <c r="V434" i="1"/>
  <c r="V433" i="1"/>
  <c r="W432" i="1"/>
  <c r="V430" i="1"/>
  <c r="W429" i="1"/>
  <c r="V429" i="1"/>
  <c r="X428" i="1"/>
  <c r="X429" i="1" s="1"/>
  <c r="W428" i="1"/>
  <c r="W430" i="1" s="1"/>
  <c r="V426" i="1"/>
  <c r="V425" i="1"/>
  <c r="W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X409" i="1"/>
  <c r="X411" i="1" s="1"/>
  <c r="W409" i="1"/>
  <c r="N409" i="1"/>
  <c r="V406" i="1"/>
  <c r="W405" i="1"/>
  <c r="V405" i="1"/>
  <c r="X404" i="1"/>
  <c r="W404" i="1"/>
  <c r="X403" i="1"/>
  <c r="W403" i="1"/>
  <c r="X402" i="1"/>
  <c r="W402" i="1"/>
  <c r="X401" i="1"/>
  <c r="X405" i="1" s="1"/>
  <c r="W401" i="1"/>
  <c r="W406" i="1" s="1"/>
  <c r="V399" i="1"/>
  <c r="V398" i="1"/>
  <c r="W397" i="1"/>
  <c r="N397" i="1"/>
  <c r="V395" i="1"/>
  <c r="V394" i="1"/>
  <c r="W393" i="1"/>
  <c r="X393" i="1" s="1"/>
  <c r="N393" i="1"/>
  <c r="X392" i="1"/>
  <c r="X394" i="1" s="1"/>
  <c r="W392" i="1"/>
  <c r="N392" i="1"/>
  <c r="W391" i="1"/>
  <c r="X391" i="1" s="1"/>
  <c r="N391" i="1"/>
  <c r="X390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N370" i="1"/>
  <c r="X369" i="1"/>
  <c r="X371" i="1" s="1"/>
  <c r="W369" i="1"/>
  <c r="W371" i="1" s="1"/>
  <c r="N369" i="1"/>
  <c r="V365" i="1"/>
  <c r="W364" i="1"/>
  <c r="V364" i="1"/>
  <c r="X363" i="1"/>
  <c r="X364" i="1" s="1"/>
  <c r="W363" i="1"/>
  <c r="W365" i="1" s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X351" i="1"/>
  <c r="X353" i="1" s="1"/>
  <c r="W351" i="1"/>
  <c r="W353" i="1" s="1"/>
  <c r="N351" i="1"/>
  <c r="V349" i="1"/>
  <c r="V348" i="1"/>
  <c r="X347" i="1"/>
  <c r="W347" i="1"/>
  <c r="N347" i="1"/>
  <c r="W346" i="1"/>
  <c r="X346" i="1" s="1"/>
  <c r="W345" i="1"/>
  <c r="X345" i="1" s="1"/>
  <c r="N345" i="1"/>
  <c r="X344" i="1"/>
  <c r="W344" i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W335" i="1" s="1"/>
  <c r="V331" i="1"/>
  <c r="V330" i="1"/>
  <c r="W329" i="1"/>
  <c r="X329" i="1" s="1"/>
  <c r="N329" i="1"/>
  <c r="X328" i="1"/>
  <c r="W328" i="1"/>
  <c r="X327" i="1"/>
  <c r="X330" i="1" s="1"/>
  <c r="W327" i="1"/>
  <c r="W330" i="1" s="1"/>
  <c r="N327" i="1"/>
  <c r="V325" i="1"/>
  <c r="V324" i="1"/>
  <c r="X323" i="1"/>
  <c r="W323" i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X316" i="1"/>
  <c r="W316" i="1"/>
  <c r="W325" i="1" s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X293" i="1"/>
  <c r="W293" i="1"/>
  <c r="N293" i="1"/>
  <c r="W292" i="1"/>
  <c r="N292" i="1"/>
  <c r="V290" i="1"/>
  <c r="V289" i="1"/>
  <c r="W288" i="1"/>
  <c r="X288" i="1" s="1"/>
  <c r="N288" i="1"/>
  <c r="X287" i="1"/>
  <c r="W287" i="1"/>
  <c r="N287" i="1"/>
  <c r="W286" i="1"/>
  <c r="X286" i="1" s="1"/>
  <c r="N286" i="1"/>
  <c r="X285" i="1"/>
  <c r="W285" i="1"/>
  <c r="X284" i="1"/>
  <c r="W284" i="1"/>
  <c r="N284" i="1"/>
  <c r="W283" i="1"/>
  <c r="X283" i="1" s="1"/>
  <c r="N283" i="1"/>
  <c r="X282" i="1"/>
  <c r="W282" i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X249" i="1"/>
  <c r="X259" i="1" s="1"/>
  <c r="W249" i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W206" i="1"/>
  <c r="V206" i="1"/>
  <c r="X205" i="1"/>
  <c r="X206" i="1" s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X198" i="1" s="1"/>
  <c r="W197" i="1"/>
  <c r="W202" i="1" s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V163" i="1"/>
  <c r="V162" i="1"/>
  <c r="W161" i="1"/>
  <c r="X161" i="1" s="1"/>
  <c r="N161" i="1"/>
  <c r="X160" i="1"/>
  <c r="X162" i="1" s="1"/>
  <c r="W160" i="1"/>
  <c r="N160" i="1"/>
  <c r="V157" i="1"/>
  <c r="V156" i="1"/>
  <c r="X155" i="1"/>
  <c r="W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0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W131" i="1"/>
  <c r="F507" i="1" s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W127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W117" i="1" s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6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W94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W69" i="1"/>
  <c r="X69" i="1" s="1"/>
  <c r="N69" i="1"/>
  <c r="X68" i="1"/>
  <c r="W68" i="1"/>
  <c r="X67" i="1"/>
  <c r="W67" i="1"/>
  <c r="X66" i="1"/>
  <c r="W66" i="1"/>
  <c r="N66" i="1"/>
  <c r="W65" i="1"/>
  <c r="E507" i="1" s="1"/>
  <c r="V62" i="1"/>
  <c r="V61" i="1"/>
  <c r="X60" i="1"/>
  <c r="W60" i="1"/>
  <c r="X59" i="1"/>
  <c r="W59" i="1"/>
  <c r="N59" i="1"/>
  <c r="W58" i="1"/>
  <c r="X58" i="1" s="1"/>
  <c r="W57" i="1"/>
  <c r="D507" i="1" s="1"/>
  <c r="N57" i="1"/>
  <c r="V54" i="1"/>
  <c r="V53" i="1"/>
  <c r="V501" i="1" s="1"/>
  <c r="W52" i="1"/>
  <c r="X52" i="1" s="1"/>
  <c r="N52" i="1"/>
  <c r="X51" i="1"/>
  <c r="X53" i="1" s="1"/>
  <c r="W51" i="1"/>
  <c r="C507" i="1" s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X26" i="1"/>
  <c r="X34" i="1" s="1"/>
  <c r="W26" i="1"/>
  <c r="W35" i="1" s="1"/>
  <c r="N26" i="1"/>
  <c r="V24" i="1"/>
  <c r="V497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500" i="1" s="1"/>
  <c r="W24" i="1"/>
  <c r="W53" i="1"/>
  <c r="W501" i="1" s="1"/>
  <c r="X57" i="1"/>
  <c r="X61" i="1" s="1"/>
  <c r="X502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497" i="1" l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<sst xmlns="http://schemas.openxmlformats.org/spreadsheetml/2006/main" count="2169" uniqueCount="750">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</sst>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F478" zoomScaleNormal="100" zoomScaleSheetLayoutView="100" workbookViewId="0">
      <selection activeCell="Z490" sqref="Z490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7</v>
      </c>
      <c r="W33" s="336">
        <f t="shared" si="0"/>
        <v>7.5600000000000005</v>
      </c>
      <c r="X33" s="36">
        <f t="shared" si="1"/>
        <v>2.2589999999999999E-2</v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2.7777777777777777</v>
      </c>
      <c r="W34" s="337">
        <f>IFERROR(W26/H26,"0")+IFERROR(W27/H27,"0")+IFERROR(W28/H28,"0")+IFERROR(W29/H29,"0")+IFERROR(W30/H30,"0")+IFERROR(W31/H31,"0")+IFERROR(W32/H32,"0")+IFERROR(W33/H33,"0")</f>
        <v>3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2.2589999999999999E-2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7</v>
      </c>
      <c r="W35" s="337">
        <f>IFERROR(SUM(W26:W33),"0")</f>
        <v>7.5600000000000005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400</v>
      </c>
      <c r="W51" s="336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37.037037037037038</v>
      </c>
      <c r="W53" s="337">
        <f>IFERROR(W51/H51,"0")+IFERROR(W52/H52,"0")</f>
        <v>38</v>
      </c>
      <c r="X53" s="337">
        <f>IFERROR(IF(X51="",0,X51),"0")+IFERROR(IF(X52="",0,X52),"0")</f>
        <v>0.8264999999999999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400</v>
      </c>
      <c r="W54" s="337">
        <f>IFERROR(SUM(W51:W52),"0")</f>
        <v>410.40000000000003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27</v>
      </c>
      <c r="W57" s="336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11</v>
      </c>
      <c r="W60" s="336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5.25</v>
      </c>
      <c r="W61" s="337">
        <f>IFERROR(W57/H57,"0")+IFERROR(W58/H58,"0")+IFERROR(W59/H59,"0")+IFERROR(W60/H60,"0")</f>
        <v>6</v>
      </c>
      <c r="X61" s="337">
        <f>IFERROR(IF(X57="",0,X57),"0")+IFERROR(IF(X58="",0,X58),"0")+IFERROR(IF(X59="",0,X59),"0")+IFERROR(IF(X60="",0,X60),"0")</f>
        <v>9.3359999999999999E-2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38</v>
      </c>
      <c r="W62" s="337">
        <f>IFERROR(SUM(W57:W60),"0")</f>
        <v>44.400000000000006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1350</v>
      </c>
      <c r="W67" s="336">
        <f t="shared" si="2"/>
        <v>1355.1999999999998</v>
      </c>
      <c r="X67" s="36">
        <f t="shared" si="3"/>
        <v>2.6317499999999998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13</v>
      </c>
      <c r="W69" s="336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90</v>
      </c>
      <c r="W70" s="336">
        <f t="shared" si="2"/>
        <v>100.8</v>
      </c>
      <c r="X70" s="36">
        <f t="shared" si="3"/>
        <v>0.19574999999999998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129.77513227513228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132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2.8709999999999996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1453</v>
      </c>
      <c r="W87" s="337">
        <f>IFERROR(SUM(W65:W85),"0")</f>
        <v>1477.5999999999997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23</v>
      </c>
      <c r="W93" s="336">
        <f>IFERROR(IF(V93="",0,CEILING((V93/$H93),1)*$H93),"")</f>
        <v>24</v>
      </c>
      <c r="X93" s="36">
        <f>IFERROR(IF(W93=0,"",ROUNDUP(W93/H93,0)*0.00753),"")</f>
        <v>7.5300000000000006E-2</v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9.5833333333333339</v>
      </c>
      <c r="W94" s="337">
        <f>IFERROR(W89/H89,"0")+IFERROR(W90/H90,"0")+IFERROR(W91/H91,"0")+IFERROR(W92/H92,"0")+IFERROR(W93/H93,"0")</f>
        <v>10</v>
      </c>
      <c r="X94" s="337">
        <f>IFERROR(IF(X89="",0,X89),"0")+IFERROR(IF(X90="",0,X90),"0")+IFERROR(IF(X91="",0,X91),"0")+IFERROR(IF(X92="",0,X92),"0")+IFERROR(IF(X93="",0,X93),"0")</f>
        <v>7.5300000000000006E-2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23</v>
      </c>
      <c r="W95" s="337">
        <f>IFERROR(SUM(W89:W93),"0")</f>
        <v>24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70</v>
      </c>
      <c r="W109" s="336">
        <f t="shared" si="6"/>
        <v>75.600000000000009</v>
      </c>
      <c r="X109" s="36">
        <f>IFERROR(IF(W109=0,"",ROUNDUP(W109/H109,0)*0.02175),"")</f>
        <v>0.19574999999999998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80</v>
      </c>
      <c r="W110" s="336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20</v>
      </c>
      <c r="W111" s="336">
        <f t="shared" si="6"/>
        <v>21</v>
      </c>
      <c r="X111" s="36">
        <f>IFERROR(IF(W111=0,"",ROUNDUP(W111/H111,0)*0.00753),"")</f>
        <v>5.271E-2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31</v>
      </c>
      <c r="W112" s="336">
        <f t="shared" si="6"/>
        <v>32.400000000000006</v>
      </c>
      <c r="X112" s="36">
        <f>IFERROR(IF(W112=0,"",ROUNDUP(W112/H112,0)*0.00753),"")</f>
        <v>9.0359999999999996E-2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47</v>
      </c>
      <c r="W113" s="336">
        <f t="shared" si="6"/>
        <v>48.6</v>
      </c>
      <c r="X113" s="36">
        <f>IFERROR(IF(W113=0,"",ROUNDUP(W113/H113,0)*0.00937),"")</f>
        <v>0.16866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53.412698412698404</v>
      </c>
      <c r="W117" s="337">
        <f>IFERROR(W108/H108,"0")+IFERROR(W109/H109,"0")+IFERROR(W110/H110,"0")+IFERROR(W111/H111,"0")+IFERROR(W112/H112,"0")+IFERROR(W113/H113,"0")+IFERROR(W114/H114,"0")+IFERROR(W115/H115,"0")+IFERROR(W116/H116,"0")</f>
        <v>56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0.72497999999999996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248</v>
      </c>
      <c r="W118" s="337">
        <f>IFERROR(SUM(W108:W116),"0")</f>
        <v>261.60000000000002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850</v>
      </c>
      <c r="W132" s="336">
        <f>IFERROR(IF(V132="",0,CEILING((V132/$H132),1)*$H132),"")</f>
        <v>856.80000000000007</v>
      </c>
      <c r="X132" s="36">
        <f>IFERROR(IF(W132=0,"",ROUNDUP(W132/H132,0)*0.02175),"")</f>
        <v>2.2184999999999997</v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36</v>
      </c>
      <c r="W134" s="336">
        <f>IFERROR(IF(V134="",0,CEILING((V134/$H134),1)*$H134),"")</f>
        <v>37.800000000000004</v>
      </c>
      <c r="X134" s="36">
        <f>IFERROR(IF(W134=0,"",ROUNDUP(W134/H134,0)*0.00753),"")</f>
        <v>0.10542</v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114.52380952380952</v>
      </c>
      <c r="W135" s="337">
        <f>IFERROR(W131/H131,"0")+IFERROR(W132/H132,"0")+IFERROR(W133/H133,"0")+IFERROR(W134/H134,"0")</f>
        <v>116</v>
      </c>
      <c r="X135" s="337">
        <f>IFERROR(IF(X131="",0,X131),"0")+IFERROR(IF(X132="",0,X132),"0")+IFERROR(IF(X133="",0,X133),"0")+IFERROR(IF(X134="",0,X134),"0")</f>
        <v>2.3239199999999998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886</v>
      </c>
      <c r="W136" s="337">
        <f>IFERROR(SUM(W131:W134),"0")</f>
        <v>894.6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64</v>
      </c>
      <c r="W147" s="336">
        <f t="shared" ref="W147:W155" si="8">IFERROR(IF(V147="",0,CEILING((V147/$H147),1)*$H147),"")</f>
        <v>67.2</v>
      </c>
      <c r="X147" s="36">
        <f>IFERROR(IF(W147=0,"",ROUNDUP(W147/H147,0)*0.00753),"")</f>
        <v>0.12048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17</v>
      </c>
      <c r="W149" s="336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28</v>
      </c>
      <c r="W150" s="336">
        <f t="shared" si="8"/>
        <v>29.400000000000002</v>
      </c>
      <c r="X150" s="36">
        <f>IFERROR(IF(W150=0,"",ROUNDUP(W150/H150,0)*0.00502),"")</f>
        <v>7.0280000000000009E-2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32.61904761904762</v>
      </c>
      <c r="W156" s="337">
        <f>IFERROR(W147/H147,"0")+IFERROR(W148/H148,"0")+IFERROR(W149/H149,"0")+IFERROR(W150/H150,"0")+IFERROR(W151/H151,"0")+IFERROR(W152/H152,"0")+IFERROR(W153/H153,"0")+IFERROR(W154/H154,"0")+IFERROR(W155/H155,"0")</f>
        <v>35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0.22841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109</v>
      </c>
      <c r="W157" s="337">
        <f>IFERROR(SUM(W147:W155),"0")</f>
        <v>117.60000000000001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8</v>
      </c>
      <c r="W166" s="336">
        <f>IFERROR(IF(V166="",0,CEILING((V166/$H166),1)*$H166),"")</f>
        <v>8.4</v>
      </c>
      <c r="X166" s="36">
        <f>IFERROR(IF(W166=0,"",ROUNDUP(W166/H166,0)*0.00753),"")</f>
        <v>3.0120000000000001E-2</v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3.8095238095238093</v>
      </c>
      <c r="W167" s="337">
        <f>IFERROR(W165/H165,"0")+IFERROR(W166/H166,"0")</f>
        <v>4</v>
      </c>
      <c r="X167" s="337">
        <f>IFERROR(IF(X165="",0,X165),"0")+IFERROR(IF(X166="",0,X166),"0")</f>
        <v>3.0120000000000001E-2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8</v>
      </c>
      <c r="W168" s="337">
        <f>IFERROR(SUM(W165:W166),"0")</f>
        <v>8.4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133</v>
      </c>
      <c r="W170" s="336">
        <f>IFERROR(IF(V170="",0,CEILING((V170/$H170),1)*$H170),"")</f>
        <v>135</v>
      </c>
      <c r="X170" s="36">
        <f>IFERROR(IF(W170=0,"",ROUNDUP(W170/H170,0)*0.00937),"")</f>
        <v>0.23424999999999999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24.62962962962963</v>
      </c>
      <c r="W174" s="337">
        <f>IFERROR(W170/H170,"0")+IFERROR(W171/H171,"0")+IFERROR(W172/H172,"0")+IFERROR(W173/H173,"0")</f>
        <v>25</v>
      </c>
      <c r="X174" s="337">
        <f>IFERROR(IF(X170="",0,X170),"0")+IFERROR(IF(X171="",0,X171),"0")+IFERROR(IF(X172="",0,X172),"0")+IFERROR(IF(X173="",0,X173),"0")</f>
        <v>0.23424999999999999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133</v>
      </c>
      <c r="W175" s="337">
        <f>IFERROR(SUM(W170:W173),"0")</f>
        <v>135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750</v>
      </c>
      <c r="W178" s="336">
        <f t="shared" si="9"/>
        <v>756.9</v>
      </c>
      <c r="X178" s="36">
        <f>IFERROR(IF(W178=0,"",ROUNDUP(W178/H178,0)*0.02175),"")</f>
        <v>1.8922499999999998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240</v>
      </c>
      <c r="W183" s="336">
        <f t="shared" si="9"/>
        <v>240</v>
      </c>
      <c r="X183" s="36">
        <f>IFERROR(IF(W183=0,"",ROUNDUP(W183/H183,0)*0.00753),"")</f>
        <v>0.753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220</v>
      </c>
      <c r="W187" s="336">
        <f t="shared" si="9"/>
        <v>220.79999999999998</v>
      </c>
      <c r="X187" s="36">
        <f t="shared" ref="X187:X193" si="10">IFERROR(IF(W187=0,"",ROUNDUP(W187/H187,0)*0.00753),"")</f>
        <v>0.69276000000000004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16</v>
      </c>
      <c r="W191" s="336">
        <f t="shared" si="9"/>
        <v>16.2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72</v>
      </c>
      <c r="W192" s="33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140</v>
      </c>
      <c r="W193" s="336">
        <f t="shared" si="9"/>
        <v>141.6</v>
      </c>
      <c r="X193" s="36">
        <f t="shared" si="10"/>
        <v>0.44427</v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375.09578544061304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377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4.0759499999999997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1438</v>
      </c>
      <c r="W195" s="337">
        <f>IFERROR(SUM(W177:W193),"0")</f>
        <v>1447.5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39</v>
      </c>
      <c r="W200" s="336">
        <f>IFERROR(IF(V200="",0,CEILING((V200/$H200),1)*$H200),"")</f>
        <v>40.799999999999997</v>
      </c>
      <c r="X200" s="36">
        <f>IFERROR(IF(W200=0,"",ROUNDUP(W200/H200,0)*0.00753),"")</f>
        <v>0.12801000000000001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16.25</v>
      </c>
      <c r="W201" s="337">
        <f>IFERROR(W197/H197,"0")+IFERROR(W198/H198,"0")+IFERROR(W199/H199,"0")+IFERROR(W200/H200,"0")</f>
        <v>17</v>
      </c>
      <c r="X201" s="337">
        <f>IFERROR(IF(X197="",0,X197),"0")+IFERROR(IF(X198="",0,X198),"0")+IFERROR(IF(X199="",0,X199),"0")+IFERROR(IF(X200="",0,X200),"0")</f>
        <v>0.12801000000000001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39</v>
      </c>
      <c r="W202" s="337">
        <f>IFERROR(SUM(W197:W200),"0")</f>
        <v>40.799999999999997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31</v>
      </c>
      <c r="W205" s="336">
        <f>IFERROR(IF(V205="",0,CEILING((V205/$H205),1)*$H205),"")</f>
        <v>31.5</v>
      </c>
      <c r="X205" s="36">
        <f>IFERROR(IF(W205=0,"",ROUNDUP(W205/H205,0)*0.00502),"")</f>
        <v>7.5300000000000006E-2</v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14.761904761904761</v>
      </c>
      <c r="W206" s="337">
        <f>IFERROR(W205/H205,"0")</f>
        <v>15</v>
      </c>
      <c r="X206" s="337">
        <f>IFERROR(IF(X205="",0,X205),"0")</f>
        <v>7.5300000000000006E-2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31</v>
      </c>
      <c r="W207" s="337">
        <f>IFERROR(SUM(W205:W205),"0")</f>
        <v>31.5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50</v>
      </c>
      <c r="W243" s="336">
        <f>IFERROR(IF(V243="",0,CEILING((V243/$H243),1)*$H243),"")</f>
        <v>50.400000000000006</v>
      </c>
      <c r="X243" s="36">
        <f>IFERROR(IF(W243=0,"",ROUNDUP(W243/H243,0)*0.00753),"")</f>
        <v>9.0359999999999996E-2</v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17</v>
      </c>
      <c r="W244" s="336">
        <f>IFERROR(IF(V244="",0,CEILING((V244/$H244),1)*$H244),"")</f>
        <v>18.900000000000002</v>
      </c>
      <c r="X244" s="36">
        <f>IFERROR(IF(W244=0,"",ROUNDUP(W244/H244,0)*0.00502),"")</f>
        <v>4.5179999999999998E-2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20</v>
      </c>
      <c r="W246" s="337">
        <f>IFERROR(W242/H242,"0")+IFERROR(W243/H243,"0")+IFERROR(W244/H244,"0")+IFERROR(W245/H245,"0")</f>
        <v>21</v>
      </c>
      <c r="X246" s="337">
        <f>IFERROR(IF(X242="",0,X242),"0")+IFERROR(IF(X243="",0,X243),"0")+IFERROR(IF(X244="",0,X244),"0")+IFERROR(IF(X245="",0,X245),"0")</f>
        <v>0.13553999999999999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67</v>
      </c>
      <c r="W247" s="337">
        <f>IFERROR(SUM(W242:W245),"0")</f>
        <v>69.300000000000011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4</v>
      </c>
      <c r="W253" s="336">
        <f t="shared" si="14"/>
        <v>4.2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1.9047619047619047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2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1.506E-2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4</v>
      </c>
      <c r="W260" s="337">
        <f>IFERROR(SUM(W249:W258),"0")</f>
        <v>4.2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40</v>
      </c>
      <c r="W264" s="336">
        <f>IFERROR(IF(V264="",0,CEILING((V264/$H264),1)*$H264),"")</f>
        <v>42</v>
      </c>
      <c r="X264" s="36">
        <f>IFERROR(IF(W264=0,"",ROUNDUP(W264/H264,0)*0.02175),"")</f>
        <v>0.10874999999999999</v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4.7619047619047619</v>
      </c>
      <c r="W265" s="337">
        <f>IFERROR(W262/H262,"0")+IFERROR(W263/H263,"0")+IFERROR(W264/H264,"0")</f>
        <v>5</v>
      </c>
      <c r="X265" s="337">
        <f>IFERROR(IF(X262="",0,X262),"0")+IFERROR(IF(X263="",0,X263),"0")+IFERROR(IF(X264="",0,X264),"0")</f>
        <v>0.10874999999999999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40</v>
      </c>
      <c r="W266" s="337">
        <f>IFERROR(SUM(W262:W264),"0")</f>
        <v>42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7</v>
      </c>
      <c r="W270" s="336">
        <f>IFERROR(IF(V270="",0,CEILING((V270/$H270),1)*$H270),"")</f>
        <v>7.6499999999999995</v>
      </c>
      <c r="X270" s="36">
        <f>IFERROR(IF(W270=0,"",ROUNDUP(W270/H270,0)*0.00753),"")</f>
        <v>2.2589999999999999E-2</v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2.7450980392156863</v>
      </c>
      <c r="W271" s="337">
        <f>IFERROR(W268/H268,"0")+IFERROR(W269/H269,"0")+IFERROR(W270/H270,"0")</f>
        <v>3</v>
      </c>
      <c r="X271" s="337">
        <f>IFERROR(IF(X268="",0,X268),"0")+IFERROR(IF(X269="",0,X269),"0")+IFERROR(IF(X270="",0,X270),"0")</f>
        <v>2.2589999999999999E-2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7</v>
      </c>
      <c r="W272" s="337">
        <f>IFERROR(SUM(W268:W270),"0")</f>
        <v>7.6499999999999995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6</v>
      </c>
      <c r="W287" s="336">
        <f t="shared" si="15"/>
        <v>10</v>
      </c>
      <c r="X287" s="36">
        <f>IFERROR(IF(W287=0,"",ROUNDUP(W287/H287,0)*0.00937),"")</f>
        <v>1.874E-2</v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1.2</v>
      </c>
      <c r="W289" s="337">
        <f>IFERROR(W281/H281,"0")+IFERROR(W282/H282,"0")+IFERROR(W283/H283,"0")+IFERROR(W284/H284,"0")+IFERROR(W285/H285,"0")+IFERROR(W286/H286,"0")+IFERROR(W287/H287,"0")+IFERROR(W288/H288,"0")</f>
        <v>2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1.874E-2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6</v>
      </c>
      <c r="W290" s="337">
        <f>IFERROR(SUM(W281:W288),"0")</f>
        <v>10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4</v>
      </c>
      <c r="W306" s="336">
        <f>IFERROR(IF(V306="",0,CEILING((V306/$H306),1)*$H306),"")</f>
        <v>4.5599999999999996</v>
      </c>
      <c r="X306" s="36">
        <f>IFERROR(IF(W306=0,"",ROUNDUP(W306/H306,0)*0.00753),"")</f>
        <v>1.506E-2</v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1.7543859649122808</v>
      </c>
      <c r="W307" s="337">
        <f>IFERROR(W306/H306,"0")</f>
        <v>2</v>
      </c>
      <c r="X307" s="337">
        <f>IFERROR(IF(X306="",0,X306),"0")</f>
        <v>1.506E-2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4</v>
      </c>
      <c r="W308" s="337">
        <f>IFERROR(SUM(W306:W306),"0")</f>
        <v>4.5599999999999996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650</v>
      </c>
      <c r="W319" s="336">
        <f t="shared" si="16"/>
        <v>660</v>
      </c>
      <c r="X319" s="36">
        <f>IFERROR(IF(W319=0,"",ROUNDUP(W319/H319,0)*0.02175),"")</f>
        <v>0.95699999999999996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200</v>
      </c>
      <c r="W321" s="336">
        <f t="shared" si="16"/>
        <v>210</v>
      </c>
      <c r="X321" s="36">
        <f>IFERROR(IF(W321=0,"",ROUNDUP(W321/H321,0)*0.02175),"")</f>
        <v>0.30449999999999999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56.666666666666671</v>
      </c>
      <c r="W324" s="337">
        <f>IFERROR(W316/H316,"0")+IFERROR(W317/H317,"0")+IFERROR(W318/H318,"0")+IFERROR(W319/H319,"0")+IFERROR(W320/H320,"0")+IFERROR(W321/H321,"0")+IFERROR(W322/H322,"0")+IFERROR(W323/H323,"0")</f>
        <v>58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1.2614999999999998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850</v>
      </c>
      <c r="W325" s="337">
        <f>IFERROR(SUM(W316:W323),"0")</f>
        <v>870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80</v>
      </c>
      <c r="W338" s="336">
        <f>IFERROR(IF(V338="",0,CEILING((V338/$H338),1)*$H338),"")</f>
        <v>85.8</v>
      </c>
      <c r="X338" s="36">
        <f>IFERROR(IF(W338=0,"",ROUNDUP(W338/H338,0)*0.02175),"")</f>
        <v>0.23924999999999999</v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10.256410256410257</v>
      </c>
      <c r="W339" s="337">
        <f>IFERROR(W338/H338,"0")</f>
        <v>11</v>
      </c>
      <c r="X339" s="337">
        <f>IFERROR(IF(X338="",0,X338),"0")</f>
        <v>0.23924999999999999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80</v>
      </c>
      <c r="W340" s="337">
        <f>IFERROR(SUM(W338:W338),"0")</f>
        <v>85.8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10</v>
      </c>
      <c r="W347" s="336">
        <f>IFERROR(IF(V347="",0,CEILING((V347/$H347),1)*$H347),"")</f>
        <v>12</v>
      </c>
      <c r="X347" s="36">
        <f>IFERROR(IF(W347=0,"",ROUNDUP(W347/H347,0)*0.00937),"")</f>
        <v>2.811E-2</v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2.5</v>
      </c>
      <c r="W348" s="337">
        <f>IFERROR(W343/H343,"0")+IFERROR(W344/H344,"0")+IFERROR(W345/H345,"0")+IFERROR(W346/H346,"0")+IFERROR(W347/H347,"0")</f>
        <v>3</v>
      </c>
      <c r="X348" s="337">
        <f>IFERROR(IF(X343="",0,X343),"0")+IFERROR(IF(X344="",0,X344),"0")+IFERROR(IF(X345="",0,X345),"0")+IFERROR(IF(X346="",0,X346),"0")+IFERROR(IF(X347="",0,X347),"0")</f>
        <v>2.811E-2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10</v>
      </c>
      <c r="W349" s="337">
        <f>IFERROR(SUM(W343:W347),"0")</f>
        <v>12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250</v>
      </c>
      <c r="W356" s="336">
        <f>IFERROR(IF(V356="",0,CEILING((V356/$H356),1)*$H356),"")</f>
        <v>257.39999999999998</v>
      </c>
      <c r="X356" s="36">
        <f>IFERROR(IF(W356=0,"",ROUNDUP(W356/H356,0)*0.02175),"")</f>
        <v>0.71775</v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32.051282051282051</v>
      </c>
      <c r="W360" s="337">
        <f>IFERROR(W356/H356,"0")+IFERROR(W357/H357,"0")+IFERROR(W358/H358,"0")+IFERROR(W359/H359,"0")</f>
        <v>33</v>
      </c>
      <c r="X360" s="337">
        <f>IFERROR(IF(X356="",0,X356),"0")+IFERROR(IF(X357="",0,X357),"0")+IFERROR(IF(X358="",0,X358),"0")+IFERROR(IF(X359="",0,X359),"0")</f>
        <v>0.71775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250</v>
      </c>
      <c r="W361" s="337">
        <f>IFERROR(SUM(W356:W359),"0")</f>
        <v>257.39999999999998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14</v>
      </c>
      <c r="W378" s="336">
        <f t="shared" si="17"/>
        <v>15.12</v>
      </c>
      <c r="X378" s="36">
        <f t="shared" ref="X378:X386" si="18">IFERROR(IF(W378=0,"",ROUNDUP(W378/H378,0)*0.00502),"")</f>
        <v>4.5179999999999998E-2</v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23</v>
      </c>
      <c r="W381" s="336">
        <f t="shared" si="17"/>
        <v>23.1</v>
      </c>
      <c r="X381" s="36">
        <f t="shared" si="18"/>
        <v>5.5220000000000005E-2</v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40</v>
      </c>
      <c r="W382" s="336">
        <f t="shared" si="17"/>
        <v>40.32</v>
      </c>
      <c r="X382" s="36">
        <f t="shared" si="18"/>
        <v>0.12048</v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17</v>
      </c>
      <c r="W383" s="336">
        <f t="shared" si="17"/>
        <v>18.900000000000002</v>
      </c>
      <c r="X383" s="36">
        <f t="shared" si="18"/>
        <v>4.5179999999999998E-2</v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16</v>
      </c>
      <c r="W385" s="336">
        <f t="shared" si="17"/>
        <v>16.8</v>
      </c>
      <c r="X385" s="36">
        <f t="shared" si="18"/>
        <v>4.0160000000000001E-2</v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58.80952380952381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61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0.30622000000000005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110</v>
      </c>
      <c r="W388" s="337">
        <f>IFERROR(SUM(W374:W386),"0")</f>
        <v>114.24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6</v>
      </c>
      <c r="W393" s="336">
        <f>IFERROR(IF(V393="",0,CEILING((V393/$H393),1)*$H393),"")</f>
        <v>6.6000000000000005</v>
      </c>
      <c r="X393" s="36">
        <f>IFERROR(IF(W393=0,"",ROUNDUP(W393/H393,0)*0.00937),"")</f>
        <v>2.811E-2</v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2.7272727272727271</v>
      </c>
      <c r="W394" s="337">
        <f>IFERROR(W390/H390,"0")+IFERROR(W391/H391,"0")+IFERROR(W392/H392,"0")+IFERROR(W393/H393,"0")</f>
        <v>3</v>
      </c>
      <c r="X394" s="337">
        <f>IFERROR(IF(X390="",0,X390),"0")+IFERROR(IF(X391="",0,X391),"0")+IFERROR(IF(X392="",0,X392),"0")+IFERROR(IF(X393="",0,X393),"0")</f>
        <v>2.811E-2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6</v>
      </c>
      <c r="W395" s="337">
        <f>IFERROR(SUM(W390:W393),"0")</f>
        <v>6.6000000000000005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184</v>
      </c>
      <c r="W438" s="336">
        <f t="shared" ref="W438:W446" si="20">IFERROR(IF(V438="",0,CEILING((V438/$H438),1)*$H438),"")</f>
        <v>184.8</v>
      </c>
      <c r="X438" s="36">
        <f>IFERROR(IF(W438=0,"",ROUNDUP(W438/H438,0)*0.01196),"")</f>
        <v>0.41860000000000003</v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400</v>
      </c>
      <c r="W439" s="336">
        <f t="shared" si="20"/>
        <v>401.28000000000003</v>
      </c>
      <c r="X439" s="36">
        <f>IFERROR(IF(W439=0,"",ROUNDUP(W439/H439,0)*0.01196),"")</f>
        <v>0.90895999999999999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49</v>
      </c>
      <c r="W440" s="336">
        <f t="shared" si="20"/>
        <v>52.800000000000004</v>
      </c>
      <c r="X440" s="36">
        <f>IFERROR(IF(W440=0,"",ROUNDUP(W440/H440,0)*0.01196),"")</f>
        <v>0.1196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450</v>
      </c>
      <c r="W441" s="336">
        <f t="shared" si="20"/>
        <v>454.08000000000004</v>
      </c>
      <c r="X441" s="36">
        <f>IFERROR(IF(W441=0,"",ROUNDUP(W441/H441,0)*0.01196),"")</f>
        <v>1.0285599999999999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205.11363636363635</v>
      </c>
      <c r="W447" s="337">
        <f>IFERROR(W438/H438,"0")+IFERROR(W439/H439,"0")+IFERROR(W440/H440,"0")+IFERROR(W441/H441,"0")+IFERROR(W442/H442,"0")+IFERROR(W443/H443,"0")+IFERROR(W444/H444,"0")+IFERROR(W445/H445,"0")+IFERROR(W446/H446,"0")</f>
        <v>207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2.4757199999999999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1083</v>
      </c>
      <c r="W448" s="337">
        <f>IFERROR(SUM(W438:W446),"0")</f>
        <v>1092.96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520</v>
      </c>
      <c r="W450" s="336">
        <f>IFERROR(IF(V450="",0,CEILING((V450/$H450),1)*$H450),"")</f>
        <v>522.72</v>
      </c>
      <c r="X450" s="36">
        <f>IFERROR(IF(W450=0,"",ROUNDUP(W450/H450,0)*0.01196),"")</f>
        <v>1.18404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98.484848484848484</v>
      </c>
      <c r="W452" s="337">
        <f>IFERROR(W450/H450,"0")+IFERROR(W451/H451,"0")</f>
        <v>99</v>
      </c>
      <c r="X452" s="337">
        <f>IFERROR(IF(X450="",0,X450),"0")+IFERROR(IF(X451="",0,X451),"0")</f>
        <v>1.18404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520</v>
      </c>
      <c r="W453" s="337">
        <f>IFERROR(SUM(W450:W451),"0")</f>
        <v>522.72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270</v>
      </c>
      <c r="W456" s="336">
        <f t="shared" si="21"/>
        <v>274.56</v>
      </c>
      <c r="X456" s="36">
        <f>IFERROR(IF(W456=0,"",ROUNDUP(W456/H456,0)*0.01196),"")</f>
        <v>0.62192000000000003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70</v>
      </c>
      <c r="W457" s="336">
        <f t="shared" si="21"/>
        <v>73.92</v>
      </c>
      <c r="X457" s="36">
        <f>IFERROR(IF(W457=0,"",ROUNDUP(W457/H457,0)*0.01196),"")</f>
        <v>0.16744000000000001</v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64.393939393939391</v>
      </c>
      <c r="W461" s="337">
        <f>IFERROR(W455/H455,"0")+IFERROR(W456/H456,"0")+IFERROR(W457/H457,"0")+IFERROR(W458/H458,"0")+IFERROR(W459/H459,"0")+IFERROR(W460/H460,"0")</f>
        <v>66</v>
      </c>
      <c r="X461" s="337">
        <f>IFERROR(IF(X455="",0,X455),"0")+IFERROR(IF(X456="",0,X456),"0")+IFERROR(IF(X457="",0,X457),"0")+IFERROR(IF(X458="",0,X458),"0")+IFERROR(IF(X459="",0,X459),"0")+IFERROR(IF(X460="",0,X460),"0")</f>
        <v>0.78936000000000006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340</v>
      </c>
      <c r="W462" s="337">
        <f>IFERROR(SUM(W455:W460),"0")</f>
        <v>348.48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10</v>
      </c>
      <c r="W465" s="336">
        <f>IFERROR(IF(V465="",0,CEILING((V465/$H465),1)*$H465),"")</f>
        <v>15.6</v>
      </c>
      <c r="X465" s="36">
        <f>IFERROR(IF(W465=0,"",ROUNDUP(W465/H465,0)*0.02175),"")</f>
        <v>4.3499999999999997E-2</v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1.2820512820512822</v>
      </c>
      <c r="W467" s="337">
        <f>IFERROR(W464/H464,"0")+IFERROR(W465/H465,"0")+IFERROR(W466/H466,"0")</f>
        <v>2</v>
      </c>
      <c r="X467" s="337">
        <f>IFERROR(IF(X464="",0,X464),"0")+IFERROR(IF(X465="",0,X465),"0")+IFERROR(IF(X466="",0,X466),"0")</f>
        <v>4.3499999999999997E-2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10</v>
      </c>
      <c r="W468" s="337">
        <f>IFERROR(SUM(W464:W466),"0")</f>
        <v>15.6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8200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8364.4700000000012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8714.5309158506043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8888.7819999999974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16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16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9114.5309158506043</v>
      </c>
      <c r="W500" s="337">
        <f>GrossWeightTotalR+PalletQtyTotalR*25</f>
        <v>9288.7819999999974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1384.1774613269331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1412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19.098990000000001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7.5600000000000005</v>
      </c>
      <c r="C507" s="46">
        <f>IFERROR(W51*1,"0")+IFERROR(W52*1,"0")</f>
        <v>410.40000000000003</v>
      </c>
      <c r="D507" s="46">
        <f>IFERROR(W57*1,"0")+IFERROR(W58*1,"0")+IFERROR(W59*1,"0")+IFERROR(W60*1,"0")</f>
        <v>44.400000000000006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1763.1999999999996</v>
      </c>
      <c r="F507" s="46">
        <f>IFERROR(W131*1,"0")+IFERROR(W132*1,"0")+IFERROR(W133*1,"0")+IFERROR(W134*1,"0")</f>
        <v>894.6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117.60000000000001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1631.6999999999998</v>
      </c>
      <c r="J507" s="46">
        <f>IFERROR(W205*1,"0")</f>
        <v>31.5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123.15000000000002</v>
      </c>
      <c r="N507" s="46">
        <f>IFERROR(W281*1,"0")+IFERROR(W282*1,"0")+IFERROR(W283*1,"0")+IFERROR(W284*1,"0")+IFERROR(W285*1,"0")+IFERROR(W286*1,"0")+IFERROR(W287*1,"0")+IFERROR(W288*1,"0")+IFERROR(W292*1,"0")+IFERROR(W293*1,"0")</f>
        <v>10</v>
      </c>
      <c r="O507" s="46">
        <f>IFERROR(W298*1,"0")+IFERROR(W302*1,"0")+IFERROR(W306*1,"0")+IFERROR(W310*1,"0")</f>
        <v>4.5599999999999996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955.8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269.39999999999998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120.83999999999999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1979.76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