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1,24 Бычков\"/>
    </mc:Choice>
  </mc:AlternateContent>
  <xr:revisionPtr revIDLastSave="0" documentId="13_ncr:1_{DD85E823-3041-47BF-A711-616F1B1981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X498" i="2"/>
  <c r="W498" i="2"/>
  <c r="W497" i="2"/>
  <c r="X497" i="2" s="1"/>
  <c r="W496" i="2"/>
  <c r="X496" i="2" s="1"/>
  <c r="W495" i="2"/>
  <c r="N495" i="2"/>
  <c r="V493" i="2"/>
  <c r="V492" i="2"/>
  <c r="W491" i="2"/>
  <c r="X491" i="2" s="1"/>
  <c r="W490" i="2"/>
  <c r="X490" i="2" s="1"/>
  <c r="W489" i="2"/>
  <c r="W488" i="2"/>
  <c r="V486" i="2"/>
  <c r="V485" i="2"/>
  <c r="W484" i="2"/>
  <c r="X484" i="2" s="1"/>
  <c r="W483" i="2"/>
  <c r="V481" i="2"/>
  <c r="V480" i="2"/>
  <c r="W479" i="2"/>
  <c r="X479" i="2" s="1"/>
  <c r="W478" i="2"/>
  <c r="X478" i="2" s="1"/>
  <c r="W477" i="2"/>
  <c r="V512" i="2" s="1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X465" i="2"/>
  <c r="W465" i="2"/>
  <c r="W464" i="2"/>
  <c r="X464" i="2" s="1"/>
  <c r="W463" i="2"/>
  <c r="X463" i="2" s="1"/>
  <c r="W462" i="2"/>
  <c r="N462" i="2"/>
  <c r="W461" i="2"/>
  <c r="X461" i="2" s="1"/>
  <c r="N461" i="2"/>
  <c r="X460" i="2"/>
  <c r="W460" i="2"/>
  <c r="N460" i="2"/>
  <c r="V458" i="2"/>
  <c r="V457" i="2"/>
  <c r="W456" i="2"/>
  <c r="X456" i="2" s="1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W439" i="2" s="1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W422" i="2"/>
  <c r="X422" i="2" s="1"/>
  <c r="W421" i="2"/>
  <c r="X421" i="2" s="1"/>
  <c r="N421" i="2"/>
  <c r="W420" i="2"/>
  <c r="X420" i="2" s="1"/>
  <c r="N420" i="2"/>
  <c r="W419" i="2"/>
  <c r="N419" i="2"/>
  <c r="V417" i="2"/>
  <c r="V416" i="2"/>
  <c r="W415" i="2"/>
  <c r="X415" i="2" s="1"/>
  <c r="N415" i="2"/>
  <c r="W414" i="2"/>
  <c r="X414" i="2" s="1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X398" i="2"/>
  <c r="W398" i="2"/>
  <c r="N398" i="2"/>
  <c r="W397" i="2"/>
  <c r="X397" i="2" s="1"/>
  <c r="N397" i="2"/>
  <c r="W396" i="2"/>
  <c r="X396" i="2" s="1"/>
  <c r="N396" i="2"/>
  <c r="W395" i="2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X386" i="2"/>
  <c r="W386" i="2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W374" i="2"/>
  <c r="X374" i="2" s="1"/>
  <c r="N374" i="2"/>
  <c r="V370" i="2"/>
  <c r="V369" i="2"/>
  <c r="W368" i="2"/>
  <c r="W370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N361" i="2"/>
  <c r="V359" i="2"/>
  <c r="V358" i="2"/>
  <c r="W357" i="2"/>
  <c r="X357" i="2" s="1"/>
  <c r="N357" i="2"/>
  <c r="X356" i="2"/>
  <c r="W356" i="2"/>
  <c r="N356" i="2"/>
  <c r="V354" i="2"/>
  <c r="V353" i="2"/>
  <c r="W352" i="2"/>
  <c r="X352" i="2" s="1"/>
  <c r="N352" i="2"/>
  <c r="W351" i="2"/>
  <c r="X351" i="2" s="1"/>
  <c r="W350" i="2"/>
  <c r="X350" i="2" s="1"/>
  <c r="N350" i="2"/>
  <c r="X349" i="2"/>
  <c r="W349" i="2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X334" i="2"/>
  <c r="W334" i="2"/>
  <c r="N334" i="2"/>
  <c r="W333" i="2"/>
  <c r="W332" i="2"/>
  <c r="X332" i="2" s="1"/>
  <c r="N332" i="2"/>
  <c r="V330" i="2"/>
  <c r="V329" i="2"/>
  <c r="W328" i="2"/>
  <c r="X328" i="2" s="1"/>
  <c r="N328" i="2"/>
  <c r="X327" i="2"/>
  <c r="W327" i="2"/>
  <c r="N327" i="2"/>
  <c r="W326" i="2"/>
  <c r="X326" i="2" s="1"/>
  <c r="W325" i="2"/>
  <c r="X325" i="2" s="1"/>
  <c r="N325" i="2"/>
  <c r="W324" i="2"/>
  <c r="X324" i="2" s="1"/>
  <c r="N324" i="2"/>
  <c r="X323" i="2"/>
  <c r="W323" i="2"/>
  <c r="N323" i="2"/>
  <c r="W322" i="2"/>
  <c r="X322" i="2" s="1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W280" i="2"/>
  <c r="X280" i="2" s="1"/>
  <c r="N280" i="2"/>
  <c r="V277" i="2"/>
  <c r="V276" i="2"/>
  <c r="X275" i="2"/>
  <c r="W275" i="2"/>
  <c r="N275" i="2"/>
  <c r="W274" i="2"/>
  <c r="N274" i="2"/>
  <c r="W273" i="2"/>
  <c r="X273" i="2" s="1"/>
  <c r="N273" i="2"/>
  <c r="V271" i="2"/>
  <c r="V270" i="2"/>
  <c r="W269" i="2"/>
  <c r="X269" i="2" s="1"/>
  <c r="N269" i="2"/>
  <c r="W268" i="2"/>
  <c r="X268" i="2" s="1"/>
  <c r="W267" i="2"/>
  <c r="X267" i="2" s="1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W251" i="2"/>
  <c r="X251" i="2" s="1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W241" i="2"/>
  <c r="N241" i="2"/>
  <c r="V239" i="2"/>
  <c r="V238" i="2"/>
  <c r="W237" i="2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V168" i="2"/>
  <c r="W167" i="2"/>
  <c r="X167" i="2" s="1"/>
  <c r="N167" i="2"/>
  <c r="W166" i="2"/>
  <c r="X166" i="2" s="1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X154" i="2"/>
  <c r="W154" i="2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W132" i="2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W64" i="2"/>
  <c r="X64" i="2" s="1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W365" i="2" l="1"/>
  <c r="W504" i="2"/>
  <c r="V502" i="2"/>
  <c r="W32" i="2"/>
  <c r="X43" i="2"/>
  <c r="X44" i="2" s="1"/>
  <c r="X437" i="2"/>
  <c r="X438" i="2" s="1"/>
  <c r="W438" i="2"/>
  <c r="W486" i="2"/>
  <c r="W493" i="2"/>
  <c r="X35" i="2"/>
  <c r="X36" i="2" s="1"/>
  <c r="I512" i="2"/>
  <c r="W276" i="2"/>
  <c r="W294" i="2"/>
  <c r="Q512" i="2"/>
  <c r="W335" i="2"/>
  <c r="W410" i="2"/>
  <c r="U512" i="2"/>
  <c r="X51" i="2"/>
  <c r="X104" i="2"/>
  <c r="W119" i="2"/>
  <c r="X168" i="2"/>
  <c r="W168" i="2"/>
  <c r="W239" i="2"/>
  <c r="W238" i="2"/>
  <c r="X237" i="2"/>
  <c r="X238" i="2" s="1"/>
  <c r="X26" i="2"/>
  <c r="X32" i="2" s="1"/>
  <c r="V506" i="2"/>
  <c r="W37" i="2"/>
  <c r="W45" i="2"/>
  <c r="C512" i="2"/>
  <c r="W51" i="2"/>
  <c r="W52" i="2"/>
  <c r="D512" i="2"/>
  <c r="W59" i="2"/>
  <c r="E512" i="2"/>
  <c r="W129" i="2"/>
  <c r="F512" i="2"/>
  <c r="X132" i="2"/>
  <c r="X136" i="2" s="1"/>
  <c r="W203" i="2"/>
  <c r="W202" i="2"/>
  <c r="W207" i="2"/>
  <c r="W215" i="2"/>
  <c r="W144" i="2"/>
  <c r="W145" i="2"/>
  <c r="H512" i="2"/>
  <c r="W195" i="2"/>
  <c r="W246" i="2"/>
  <c r="W258" i="2"/>
  <c r="X270" i="2"/>
  <c r="W277" i="2"/>
  <c r="X274" i="2"/>
  <c r="W302" i="2"/>
  <c r="W316" i="2"/>
  <c r="X333" i="2"/>
  <c r="X335" i="2" s="1"/>
  <c r="X343" i="2"/>
  <c r="X344" i="2" s="1"/>
  <c r="W344" i="2"/>
  <c r="R512" i="2"/>
  <c r="W359" i="2"/>
  <c r="W358" i="2"/>
  <c r="X361" i="2"/>
  <c r="X365" i="2" s="1"/>
  <c r="X368" i="2"/>
  <c r="X369" i="2" s="1"/>
  <c r="W369" i="2"/>
  <c r="S512" i="2"/>
  <c r="W376" i="2"/>
  <c r="W392" i="2"/>
  <c r="W400" i="2"/>
  <c r="X402" i="2"/>
  <c r="X403" i="2" s="1"/>
  <c r="W403" i="2"/>
  <c r="T512" i="2"/>
  <c r="W416" i="2"/>
  <c r="W417" i="2"/>
  <c r="W426" i="2"/>
  <c r="W427" i="2"/>
  <c r="W434" i="2"/>
  <c r="W466" i="2"/>
  <c r="W467" i="2"/>
  <c r="X477" i="2"/>
  <c r="X480" i="2" s="1"/>
  <c r="W481" i="2"/>
  <c r="X488" i="2"/>
  <c r="W501" i="2"/>
  <c r="W500" i="2"/>
  <c r="V505" i="2"/>
  <c r="X276" i="2"/>
  <c r="W288" i="2"/>
  <c r="W298" i="2"/>
  <c r="W310" i="2"/>
  <c r="W329" i="2"/>
  <c r="X358" i="2"/>
  <c r="X376" i="2"/>
  <c r="X416" i="2"/>
  <c r="W430" i="2"/>
  <c r="W431" i="2"/>
  <c r="X457" i="2"/>
  <c r="W492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66" i="2" s="1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505" i="2" s="1"/>
  <c r="W289" i="2"/>
  <c r="X22" i="2"/>
  <c r="X23" i="2" s="1"/>
  <c r="X161" i="2"/>
  <c r="X163" i="2" s="1"/>
  <c r="W366" i="2"/>
  <c r="W137" i="2"/>
  <c r="W480" i="2"/>
  <c r="W506" i="2" l="1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<sst xmlns="http://schemas.openxmlformats.org/spreadsheetml/2006/main" count="3325" uniqueCount="760">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</sst>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45319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Воскресенье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0.41666666666666669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1500</v>
      </c>
      <c r="W248" s="56">
        <f t="shared" ref="W248:W257" si="13">IFERROR(IF(V248="",0,CEILING((V248/$H248),1)*$H248),"")</f>
        <v>1505.3999999999999</v>
      </c>
      <c r="X248" s="42">
        <f>IFERROR(IF(W248=0,"",ROUNDUP(W248/H248,0)*0.02175),"")</f>
        <v>4.1977500000000001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36</v>
      </c>
      <c r="W253" s="56">
        <f t="shared" si="13"/>
        <v>36</v>
      </c>
      <c r="X253" s="42">
        <f>IFERROR(IF(W253=0,"",ROUNDUP(W253/H253,0)*0.00937),"")</f>
        <v>9.3700000000000006E-2</v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202.30769230769232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203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4.2914500000000002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1536</v>
      </c>
      <c r="W259" s="44">
        <f>IFERROR(SUM(W248:W257),"0")</f>
        <v>1541.3999999999999</v>
      </c>
      <c r="X259" s="43"/>
      <c r="Y259" s="68"/>
      <c r="Z259" s="68"/>
    </row>
    <row r="260" spans="1:53" ht="14.25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0</v>
      </c>
      <c r="W329" s="44">
        <f>IFERROR(W321/H321,"0")+IFERROR(W322/H322,"0")+IFERROR(W323/H323,"0")+IFERROR(W324/H324,"0")+IFERROR(W325/H325,"0")+IFERROR(W326/H326,"0")+IFERROR(W327/H327,"0")+IFERROR(W328/H328,"0")</f>
        <v>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0</v>
      </c>
      <c r="W330" s="44">
        <f>IFERROR(SUM(W321:W328),"0")</f>
        <v>0</v>
      </c>
      <c r="X330" s="43"/>
      <c r="Y330" s="68"/>
      <c r="Z330" s="68"/>
    </row>
    <row r="331" spans="1:53" ht="14.25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0</v>
      </c>
      <c r="W335" s="44">
        <f>IFERROR(W332/H332,"0")+IFERROR(W333/H333,"0")+IFERROR(W334/H334,"0")</f>
        <v>0</v>
      </c>
      <c r="X335" s="44">
        <f>IFERROR(IF(X332="",0,X332),"0")+IFERROR(IF(X333="",0,X333),"0")+IFERROR(IF(X334="",0,X334),"0")</f>
        <v>0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0</v>
      </c>
      <c r="W336" s="44">
        <f>IFERROR(SUM(W332:W334),"0")</f>
        <v>0</v>
      </c>
      <c r="X336" s="43"/>
      <c r="Y336" s="68"/>
      <c r="Z336" s="68"/>
    </row>
    <row r="337" spans="1:53" ht="14.25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0</v>
      </c>
      <c r="W393" s="44">
        <f>IFERROR(SUM(W379:W391),"0")</f>
        <v>0</v>
      </c>
      <c r="X393" s="43"/>
      <c r="Y393" s="68"/>
      <c r="Z393" s="68"/>
    </row>
    <row r="394" spans="1:53" ht="14.25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ref="W419:W425" si="18"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0</v>
      </c>
      <c r="W426" s="44">
        <f>IFERROR(W419/H419,"0")+IFERROR(W420/H420,"0")+IFERROR(W421/H421,"0")+IFERROR(W422/H422,"0")+IFERROR(W423/H423,"0")+IFERROR(W424/H424,"0")+IFERROR(W425/H425,"0")</f>
        <v>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0</v>
      </c>
      <c r="W427" s="44">
        <f>IFERROR(SUM(W419:W425),"0")</f>
        <v>0</v>
      </c>
      <c r="X427" s="43"/>
      <c r="Y427" s="68"/>
      <c r="Z427" s="68"/>
    </row>
    <row r="428" spans="1:53" ht="14.25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19"/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0</v>
      </c>
      <c r="W452" s="44">
        <f>IFERROR(W443/H443,"0")+IFERROR(W444/H444,"0")+IFERROR(W445/H445,"0")+IFERROR(W446/H446,"0")+IFERROR(W447/H447,"0")+IFERROR(W448/H448,"0")+IFERROR(W449/H449,"0")+IFERROR(W450/H450,"0")+IFERROR(W451/H451,"0")</f>
        <v>0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0</v>
      </c>
      <c r="W453" s="44">
        <f>IFERROR(SUM(W443:W451),"0")</f>
        <v>0</v>
      </c>
      <c r="X453" s="43"/>
      <c r="Y453" s="68"/>
      <c r="Z453" s="68"/>
    </row>
    <row r="454" spans="1:53" ht="14.25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ref="W460:W465" si="20">IFERROR(IF(V460="",0,CEILING((V460/$H460),1)*$H460),"")</f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0"/>
        <v>0</v>
      </c>
      <c r="X461" s="42" t="str">
        <f>IFERROR(IF(W461=0,"",ROUNDUP(W461/H461,0)*0.01196),"")</f>
        <v/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0"/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0</v>
      </c>
      <c r="W466" s="44">
        <f>IFERROR(W460/H460,"0")+IFERROR(W461/H461,"0")+IFERROR(W462/H462,"0")+IFERROR(W463/H463,"0")+IFERROR(W464/H464,"0")+IFERROR(W465/H465,"0")</f>
        <v>0</v>
      </c>
      <c r="X466" s="44">
        <f>IFERROR(IF(X460="",0,X460),"0")+IFERROR(IF(X461="",0,X461),"0")+IFERROR(IF(X462="",0,X462),"0")+IFERROR(IF(X463="",0,X463),"0")+IFERROR(IF(X464="",0,X464),"0")+IFERROR(IF(X465="",0,X465),"0")</f>
        <v>0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0</v>
      </c>
      <c r="W467" s="44">
        <f>IFERROR(SUM(W460:W465),"0")</f>
        <v>0</v>
      </c>
      <c r="X467" s="43"/>
      <c r="Y467" s="68"/>
      <c r="Z467" s="68"/>
    </row>
    <row r="468" spans="1:53" ht="14.25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0</v>
      </c>
      <c r="W492" s="44">
        <f>IFERROR(W488/H488,"0")+IFERROR(W489/H489,"0")+IFERROR(W490/H490,"0")+IFERROR(W491/H491,"0")</f>
        <v>0</v>
      </c>
      <c r="X492" s="44">
        <f>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0</v>
      </c>
      <c r="W493" s="44">
        <f>IFERROR(SUM(W488:W491),"0")</f>
        <v>0</v>
      </c>
      <c r="X493" s="43"/>
      <c r="Y493" s="68"/>
      <c r="Z493" s="68"/>
    </row>
    <row r="494" spans="1:53" ht="14.25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0</v>
      </c>
      <c r="W500" s="44">
        <f>IFERROR(W495/H495,"0")+IFERROR(W496/H496,"0")+IFERROR(W497/H497,"0")+IFERROR(W498/H498,"0")+IFERROR(W499/H499,"0")</f>
        <v>0</v>
      </c>
      <c r="X500" s="44">
        <f>IFERROR(IF(X495="",0,X495),"0")+IFERROR(IF(X496="",0,X496),"0")+IFERROR(IF(X497="",0,X497),"0")+IFERROR(IF(X498="",0,X498),"0")+IFERROR(IF(X499="",0,X499),"0")</f>
        <v>0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0</v>
      </c>
      <c r="W501" s="44">
        <f>IFERROR(SUM(W495:W499),"0")</f>
        <v>0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1536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1541.3999999999999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1646.0676923076924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1651.854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4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4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1746.0676923076924</v>
      </c>
      <c r="W505" s="44">
        <f>GrossWeightTotalR+PalletQtyTotalR*25</f>
        <v>1751.854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202.30769230769232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203</v>
      </c>
      <c r="X506" s="43"/>
      <c r="Y506" s="68"/>
      <c r="Z506" s="68"/>
    </row>
    <row r="507" spans="1:53" ht="14.25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4.2914500000000002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53">
        <f>IFERROR(W132*1,"0")+IFERROR(W133*1,"0")+IFERROR(W134*1,"0")+IFERROR(W135*1,"0")</f>
        <v>0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1541.3999999999999</v>
      </c>
      <c r="N512" s="53">
        <f>IFERROR(W280*1,"0")+IFERROR(W281*1,"0")+IFERROR(W282*1,"0")+IFERROR(W283*1,"0")+IFERROR(W284*1,"0")+IFERROR(W285*1,"0")+IFERROR(W286*1,"0")+IFERROR(W287*1,"0")+IFERROR(W291*1,"0")+IFERROR(W292*1,"0")</f>
        <v>0</v>
      </c>
      <c r="O512" s="53">
        <f>IFERROR(W297*1,"0")+IFERROR(W301*1,"0")+IFERROR(W305*1,"0")+IFERROR(W309*1,"0")</f>
        <v>0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0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2024-01-29T09:40:20Z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