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1,24 Пушкарный мал (2)\"/>
    </mc:Choice>
  </mc:AlternateContent>
  <xr:revisionPtr revIDLastSave="0" documentId="13_ncr:1_{816644FD-1E61-45ED-9348-C48EDD71B4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N495" i="2"/>
  <c r="V493" i="2"/>
  <c r="V492" i="2"/>
  <c r="W491" i="2"/>
  <c r="X491" i="2" s="1"/>
  <c r="W490" i="2"/>
  <c r="X490" i="2" s="1"/>
  <c r="W489" i="2"/>
  <c r="W488" i="2"/>
  <c r="X488" i="2" s="1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X397" i="2"/>
  <c r="W397" i="2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W376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X361" i="2"/>
  <c r="X365" i="2" s="1"/>
  <c r="W361" i="2"/>
  <c r="N361" i="2"/>
  <c r="V359" i="2"/>
  <c r="W358" i="2"/>
  <c r="V358" i="2"/>
  <c r="X357" i="2"/>
  <c r="W357" i="2"/>
  <c r="N357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W333" i="2"/>
  <c r="X333" i="2" s="1"/>
  <c r="W332" i="2"/>
  <c r="N332" i="2"/>
  <c r="V330" i="2"/>
  <c r="V329" i="2"/>
  <c r="W328" i="2"/>
  <c r="X328" i="2" s="1"/>
  <c r="N328" i="2"/>
  <c r="W327" i="2"/>
  <c r="X327" i="2" s="1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X274" i="2" s="1"/>
  <c r="N274" i="2"/>
  <c r="W273" i="2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X252" i="2"/>
  <c r="W252" i="2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X194" i="2"/>
  <c r="W194" i="2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F512" i="2" s="1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X35" i="2"/>
  <c r="X36" i="2" s="1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X132" i="2" l="1"/>
  <c r="X136" i="2" s="1"/>
  <c r="H512" i="2"/>
  <c r="W195" i="2"/>
  <c r="W481" i="2"/>
  <c r="V505" i="2"/>
  <c r="G512" i="2"/>
  <c r="X104" i="2"/>
  <c r="R512" i="2"/>
  <c r="W504" i="2"/>
  <c r="V502" i="2"/>
  <c r="W32" i="2"/>
  <c r="X43" i="2"/>
  <c r="X44" i="2" s="1"/>
  <c r="X237" i="2"/>
  <c r="X238" i="2" s="1"/>
  <c r="W238" i="2"/>
  <c r="W258" i="2"/>
  <c r="X270" i="2"/>
  <c r="X343" i="2"/>
  <c r="X344" i="2" s="1"/>
  <c r="W344" i="2"/>
  <c r="X368" i="2"/>
  <c r="X369" i="2" s="1"/>
  <c r="W369" i="2"/>
  <c r="W400" i="2"/>
  <c r="X402" i="2"/>
  <c r="X403" i="2" s="1"/>
  <c r="W403" i="2"/>
  <c r="W426" i="2"/>
  <c r="X26" i="2"/>
  <c r="X32" i="2" s="1"/>
  <c r="V506" i="2"/>
  <c r="W37" i="2"/>
  <c r="W45" i="2"/>
  <c r="C512" i="2"/>
  <c r="W51" i="2"/>
  <c r="W52" i="2"/>
  <c r="D512" i="2"/>
  <c r="W59" i="2"/>
  <c r="E512" i="2"/>
  <c r="W119" i="2"/>
  <c r="W168" i="2"/>
  <c r="X166" i="2"/>
  <c r="X168" i="2" s="1"/>
  <c r="W202" i="2"/>
  <c r="W246" i="2"/>
  <c r="W316" i="2"/>
  <c r="W392" i="2"/>
  <c r="T512" i="2"/>
  <c r="X414" i="2"/>
  <c r="X416" i="2" s="1"/>
  <c r="W434" i="2"/>
  <c r="W439" i="2"/>
  <c r="W438" i="2"/>
  <c r="X437" i="2"/>
  <c r="X438" i="2" s="1"/>
  <c r="W466" i="2"/>
  <c r="X460" i="2"/>
  <c r="W501" i="2"/>
  <c r="W500" i="2"/>
  <c r="X51" i="2"/>
  <c r="W144" i="2"/>
  <c r="W145" i="2"/>
  <c r="W277" i="2"/>
  <c r="W276" i="2"/>
  <c r="X273" i="2"/>
  <c r="X276" i="2" s="1"/>
  <c r="W302" i="2"/>
  <c r="X332" i="2"/>
  <c r="X335" i="2" s="1"/>
  <c r="W335" i="2"/>
  <c r="W359" i="2"/>
  <c r="X356" i="2"/>
  <c r="X358" i="2" s="1"/>
  <c r="S512" i="2"/>
  <c r="X374" i="2"/>
  <c r="X376" i="2" s="1"/>
  <c r="W416" i="2"/>
  <c r="W417" i="2"/>
  <c r="W427" i="2"/>
  <c r="W467" i="2"/>
  <c r="W129" i="2"/>
  <c r="I512" i="2"/>
  <c r="W203" i="2"/>
  <c r="W207" i="2"/>
  <c r="W215" i="2"/>
  <c r="W288" i="2"/>
  <c r="W294" i="2"/>
  <c r="W298" i="2"/>
  <c r="W310" i="2"/>
  <c r="Q512" i="2"/>
  <c r="W329" i="2"/>
  <c r="W365" i="2"/>
  <c r="W410" i="2"/>
  <c r="W430" i="2"/>
  <c r="W431" i="2"/>
  <c r="U512" i="2"/>
  <c r="X457" i="2"/>
  <c r="V512" i="2"/>
  <c r="X480" i="2"/>
  <c r="W486" i="2"/>
  <c r="W493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X466" i="2"/>
  <c r="W506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<sst xmlns="http://schemas.openxmlformats.org/spreadsheetml/2006/main" count="3325" uniqueCount="760">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</sst>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2600</v>
      </c>
      <c r="W248" s="56">
        <f t="shared" ref="W248:W257" si="13">IFERROR(IF(V248="",0,CEILING((V248/$H248),1)*$H248),"")</f>
        <v>2605.1999999999998</v>
      </c>
      <c r="X248" s="42">
        <f>IFERROR(IF(W248=0,"",ROUNDUP(W248/H248,0)*0.02175),"")</f>
        <v>7.2644999999999991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333.33333333333331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334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7.2644999999999991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2600</v>
      </c>
      <c r="W259" s="44">
        <f>IFERROR(SUM(W248:W257),"0")</f>
        <v>2605.1999999999998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2600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2605.1999999999998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2786.0000000000005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2791.5720000000001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6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6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2936.0000000000005</v>
      </c>
      <c r="W505" s="44">
        <f>GrossWeightTotalR+PalletQtyTotalR*25</f>
        <v>2941.5720000000001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333.33333333333331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334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7.2644999999999991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2605.1999999999998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2024-01-30T13:28:19Z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