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4EBD046-5D97-4607-B0B4-24F8051886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W461" i="1" s="1"/>
  <c r="N459" i="1"/>
  <c r="V457" i="1"/>
  <c r="V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N449" i="1"/>
  <c r="W448" i="1"/>
  <c r="X448" i="1" s="1"/>
  <c r="N448" i="1"/>
  <c r="X447" i="1"/>
  <c r="W447" i="1"/>
  <c r="W457" i="1" s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X425" i="1"/>
  <c r="W425" i="1"/>
  <c r="N425" i="1"/>
  <c r="W424" i="1"/>
  <c r="X424" i="1" s="1"/>
  <c r="N424" i="1"/>
  <c r="X423" i="1"/>
  <c r="W423" i="1"/>
  <c r="W430" i="1" s="1"/>
  <c r="N423" i="1"/>
  <c r="V421" i="1"/>
  <c r="V420" i="1"/>
  <c r="X419" i="1"/>
  <c r="W419" i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W407" i="1"/>
  <c r="V407" i="1"/>
  <c r="X406" i="1"/>
  <c r="X407" i="1" s="1"/>
  <c r="W406" i="1"/>
  <c r="W408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N399" i="1"/>
  <c r="V397" i="1"/>
  <c r="V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W396" i="1" s="1"/>
  <c r="N383" i="1"/>
  <c r="V381" i="1"/>
  <c r="V380" i="1"/>
  <c r="X379" i="1"/>
  <c r="W379" i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X365" i="1"/>
  <c r="X369" i="1" s="1"/>
  <c r="W365" i="1"/>
  <c r="N365" i="1"/>
  <c r="V363" i="1"/>
  <c r="W362" i="1"/>
  <c r="V362" i="1"/>
  <c r="X361" i="1"/>
  <c r="W361" i="1"/>
  <c r="N361" i="1"/>
  <c r="W360" i="1"/>
  <c r="N360" i="1"/>
  <c r="V358" i="1"/>
  <c r="V357" i="1"/>
  <c r="W356" i="1"/>
  <c r="X356" i="1" s="1"/>
  <c r="N356" i="1"/>
  <c r="X355" i="1"/>
  <c r="W355" i="1"/>
  <c r="X354" i="1"/>
  <c r="W354" i="1"/>
  <c r="N354" i="1"/>
  <c r="W353" i="1"/>
  <c r="X353" i="1" s="1"/>
  <c r="N353" i="1"/>
  <c r="X352" i="1"/>
  <c r="X357" i="1" s="1"/>
  <c r="W352" i="1"/>
  <c r="N352" i="1"/>
  <c r="V349" i="1"/>
  <c r="W348" i="1"/>
  <c r="V348" i="1"/>
  <c r="X347" i="1"/>
  <c r="X348" i="1" s="1"/>
  <c r="W347" i="1"/>
  <c r="W349" i="1" s="1"/>
  <c r="N347" i="1"/>
  <c r="V345" i="1"/>
  <c r="W344" i="1"/>
  <c r="V344" i="1"/>
  <c r="X343" i="1"/>
  <c r="W343" i="1"/>
  <c r="N343" i="1"/>
  <c r="W342" i="1"/>
  <c r="V340" i="1"/>
  <c r="V339" i="1"/>
  <c r="X338" i="1"/>
  <c r="W338" i="1"/>
  <c r="N338" i="1"/>
  <c r="W337" i="1"/>
  <c r="X337" i="1" s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X326" i="1"/>
  <c r="W326" i="1"/>
  <c r="N326" i="1"/>
  <c r="W325" i="1"/>
  <c r="N325" i="1"/>
  <c r="V321" i="1"/>
  <c r="V320" i="1"/>
  <c r="W319" i="1"/>
  <c r="N319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X286" i="1" s="1"/>
  <c r="W285" i="1"/>
  <c r="X285" i="1" s="1"/>
  <c r="N285" i="1"/>
  <c r="X284" i="1"/>
  <c r="X292" i="1" s="1"/>
  <c r="W284" i="1"/>
  <c r="N284" i="1"/>
  <c r="V281" i="1"/>
  <c r="W280" i="1"/>
  <c r="V280" i="1"/>
  <c r="X279" i="1"/>
  <c r="W279" i="1"/>
  <c r="N279" i="1"/>
  <c r="W278" i="1"/>
  <c r="X278" i="1" s="1"/>
  <c r="N278" i="1"/>
  <c r="X277" i="1"/>
  <c r="W277" i="1"/>
  <c r="W281" i="1" s="1"/>
  <c r="N277" i="1"/>
  <c r="V275" i="1"/>
  <c r="V274" i="1"/>
  <c r="X273" i="1"/>
  <c r="W273" i="1"/>
  <c r="N273" i="1"/>
  <c r="W272" i="1"/>
  <c r="X272" i="1" s="1"/>
  <c r="W271" i="1"/>
  <c r="V269" i="1"/>
  <c r="V268" i="1"/>
  <c r="X267" i="1"/>
  <c r="W267" i="1"/>
  <c r="N267" i="1"/>
  <c r="W266" i="1"/>
  <c r="X266" i="1" s="1"/>
  <c r="N266" i="1"/>
  <c r="X265" i="1"/>
  <c r="X268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X249" i="1" s="1"/>
  <c r="W245" i="1"/>
  <c r="W249" i="1" s="1"/>
  <c r="N245" i="1"/>
  <c r="V243" i="1"/>
  <c r="W242" i="1"/>
  <c r="V242" i="1"/>
  <c r="X241" i="1"/>
  <c r="X242" i="1" s="1"/>
  <c r="W241" i="1"/>
  <c r="W243" i="1" s="1"/>
  <c r="N241" i="1"/>
  <c r="V239" i="1"/>
  <c r="V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38" i="1" s="1"/>
  <c r="W223" i="1"/>
  <c r="M516" i="1" s="1"/>
  <c r="N223" i="1"/>
  <c r="V220" i="1"/>
  <c r="W219" i="1"/>
  <c r="V219" i="1"/>
  <c r="X218" i="1"/>
  <c r="W218" i="1"/>
  <c r="X217" i="1"/>
  <c r="W217" i="1"/>
  <c r="X216" i="1"/>
  <c r="W216" i="1"/>
  <c r="X215" i="1"/>
  <c r="W215" i="1"/>
  <c r="X214" i="1"/>
  <c r="W214" i="1"/>
  <c r="X213" i="1"/>
  <c r="X219" i="1" s="1"/>
  <c r="W213" i="1"/>
  <c r="L516" i="1" s="1"/>
  <c r="V210" i="1"/>
  <c r="V209" i="1"/>
  <c r="W208" i="1"/>
  <c r="J516" i="1" s="1"/>
  <c r="N208" i="1"/>
  <c r="V205" i="1"/>
  <c r="V204" i="1"/>
  <c r="W203" i="1"/>
  <c r="X203" i="1" s="1"/>
  <c r="N203" i="1"/>
  <c r="X202" i="1"/>
  <c r="W202" i="1"/>
  <c r="N202" i="1"/>
  <c r="W201" i="1"/>
  <c r="X201" i="1" s="1"/>
  <c r="W200" i="1"/>
  <c r="W204" i="1" s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X197" i="1" s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W160" i="1" s="1"/>
  <c r="N150" i="1"/>
  <c r="V147" i="1"/>
  <c r="V146" i="1"/>
  <c r="W145" i="1"/>
  <c r="X145" i="1" s="1"/>
  <c r="N145" i="1"/>
  <c r="X144" i="1"/>
  <c r="W144" i="1"/>
  <c r="N144" i="1"/>
  <c r="W143" i="1"/>
  <c r="G516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X138" i="1" s="1"/>
  <c r="W134" i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W130" i="1" s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W120" i="1" s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7" i="1" s="1"/>
  <c r="N98" i="1"/>
  <c r="V96" i="1"/>
  <c r="V95" i="1"/>
  <c r="W94" i="1"/>
  <c r="X94" i="1" s="1"/>
  <c r="N94" i="1"/>
  <c r="X93" i="1"/>
  <c r="W93" i="1"/>
  <c r="X92" i="1"/>
  <c r="W92" i="1"/>
  <c r="X91" i="1"/>
  <c r="W91" i="1"/>
  <c r="X90" i="1"/>
  <c r="X95" i="1" s="1"/>
  <c r="W90" i="1"/>
  <c r="W95" i="1" s="1"/>
  <c r="N90" i="1"/>
  <c r="V88" i="1"/>
  <c r="V87" i="1"/>
  <c r="X86" i="1"/>
  <c r="W86" i="1"/>
  <c r="N86" i="1"/>
  <c r="W85" i="1"/>
  <c r="X85" i="1" s="1"/>
  <c r="N85" i="1"/>
  <c r="X84" i="1"/>
  <c r="W84" i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X65" i="1"/>
  <c r="X87" i="1" s="1"/>
  <c r="W65" i="1"/>
  <c r="V62" i="1"/>
  <c r="V61" i="1"/>
  <c r="W60" i="1"/>
  <c r="X60" i="1" s="1"/>
  <c r="W59" i="1"/>
  <c r="X59" i="1" s="1"/>
  <c r="N59" i="1"/>
  <c r="X58" i="1"/>
  <c r="W58" i="1"/>
  <c r="X57" i="1"/>
  <c r="W57" i="1"/>
  <c r="D516" i="1" s="1"/>
  <c r="N57" i="1"/>
  <c r="V54" i="1"/>
  <c r="V53" i="1"/>
  <c r="X52" i="1"/>
  <c r="W52" i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W34" i="1" s="1"/>
  <c r="N26" i="1"/>
  <c r="V24" i="1"/>
  <c r="V23" i="1"/>
  <c r="V510" i="1" s="1"/>
  <c r="W22" i="1"/>
  <c r="B516" i="1" s="1"/>
  <c r="N22" i="1"/>
  <c r="H10" i="1"/>
  <c r="A9" i="1"/>
  <c r="F10" i="1" s="1"/>
  <c r="D7" i="1"/>
  <c r="O6" i="1"/>
  <c r="N2" i="1"/>
  <c r="X61" i="1" l="1"/>
  <c r="H9" i="1"/>
  <c r="A10" i="1"/>
  <c r="W24" i="1"/>
  <c r="W39" i="1"/>
  <c r="W43" i="1"/>
  <c r="W47" i="1"/>
  <c r="W53" i="1"/>
  <c r="W87" i="1"/>
  <c r="W96" i="1"/>
  <c r="W106" i="1"/>
  <c r="W121" i="1"/>
  <c r="W131" i="1"/>
  <c r="W139" i="1"/>
  <c r="W147" i="1"/>
  <c r="W159" i="1"/>
  <c r="W166" i="1"/>
  <c r="W177" i="1"/>
  <c r="W210" i="1"/>
  <c r="W250" i="1"/>
  <c r="W292" i="1"/>
  <c r="O516" i="1"/>
  <c r="W302" i="1"/>
  <c r="X301" i="1"/>
  <c r="X302" i="1" s="1"/>
  <c r="W306" i="1"/>
  <c r="X305" i="1"/>
  <c r="X306" i="1" s="1"/>
  <c r="W307" i="1"/>
  <c r="P516" i="1"/>
  <c r="W320" i="1"/>
  <c r="X319" i="1"/>
  <c r="X320" i="1" s="1"/>
  <c r="W333" i="1"/>
  <c r="X325" i="1"/>
  <c r="X333" i="1" s="1"/>
  <c r="H516" i="1"/>
  <c r="Q516" i="1"/>
  <c r="W35" i="1"/>
  <c r="W62" i="1"/>
  <c r="W171" i="1"/>
  <c r="W197" i="1"/>
  <c r="W205" i="1"/>
  <c r="W238" i="1"/>
  <c r="W262" i="1"/>
  <c r="W298" i="1"/>
  <c r="W303" i="1"/>
  <c r="W310" i="1"/>
  <c r="X309" i="1"/>
  <c r="X310" i="1" s="1"/>
  <c r="W314" i="1"/>
  <c r="X313" i="1"/>
  <c r="X314" i="1" s="1"/>
  <c r="W321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10" i="1" l="1"/>
  <c r="W506" i="1"/>
  <c r="W509" i="1"/>
  <c r="X511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<sst xmlns="http://schemas.openxmlformats.org/spreadsheetml/2006/main" count="2209" uniqueCount="765">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</sst>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F499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0</v>
      </c>
      <c r="W88" s="341">
        <f>IFERROR(SUM(W65:W86),"0")</f>
        <v>0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0</v>
      </c>
      <c r="W121" s="341">
        <f>IFERROR(SUM(W109:W119),"0")</f>
        <v>0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226.8</v>
      </c>
      <c r="W137" s="340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84</v>
      </c>
      <c r="W138" s="341">
        <f>IFERROR(W134/H134,"0")+IFERROR(W135/H135,"0")+IFERROR(W136/H136,"0")+IFERROR(W137/H137,"0")</f>
        <v>84</v>
      </c>
      <c r="X138" s="341">
        <f>IFERROR(IF(X134="",0,X134),"0")+IFERROR(IF(X135="",0,X135),"0")+IFERROR(IF(X136="",0,X136),"0")+IFERROR(IF(X137="",0,X137),"0")</f>
        <v>0.63251999999999997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226.8</v>
      </c>
      <c r="W139" s="341">
        <f>IFERROR(SUM(W134:W137),"0")</f>
        <v>226.8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0</v>
      </c>
      <c r="W246" s="340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0</v>
      </c>
      <c r="W249" s="341">
        <f>IFERROR(W245/H245,"0")+IFERROR(W246/H246,"0")+IFERROR(W247/H247,"0")+IFERROR(W248/H248,"0")</f>
        <v>0</v>
      </c>
      <c r="X249" s="341">
        <f>IFERROR(IF(X245="",0,X245),"0")+IFERROR(IF(X246="",0,X246),"0")+IFERROR(IF(X247="",0,X247),"0")+IFERROR(IF(X248="",0,X248),"0")</f>
        <v>0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0</v>
      </c>
      <c r="W250" s="341">
        <f>IFERROR(SUM(W245:W248),"0")</f>
        <v>0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0</v>
      </c>
      <c r="W263" s="341">
        <f>IFERROR(SUM(W252:W261),"0")</f>
        <v>0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0</v>
      </c>
      <c r="W265" s="340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0</v>
      </c>
      <c r="W268" s="341">
        <f>IFERROR(W265/H265,"0")+IFERROR(W266/H266,"0")+IFERROR(W267/H267,"0")</f>
        <v>0</v>
      </c>
      <c r="X268" s="341">
        <f>IFERROR(IF(X265="",0,X265),"0")+IFERROR(IF(X266="",0,X266),"0")+IFERROR(IF(X267="",0,X267),"0")</f>
        <v>0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0</v>
      </c>
      <c r="W269" s="341">
        <f>IFERROR(SUM(W265:W267),"0")</f>
        <v>0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0</v>
      </c>
      <c r="W292" s="341">
        <f>IFERROR(W284/H284,"0")+IFERROR(W285/H285,"0")+IFERROR(W286/H286,"0")+IFERROR(W287/H287,"0")+IFERROR(W288/H288,"0")+IFERROR(W289/H289,"0")+IFERROR(W290/H290,"0")+IFERROR(W291/H291,"0")</f>
        <v>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0</v>
      </c>
      <c r="W293" s="341">
        <f>IFERROR(SUM(W284:W291),"0")</f>
        <v>0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2000</v>
      </c>
      <c r="W328" s="340">
        <f t="shared" si="16"/>
        <v>2010</v>
      </c>
      <c r="X328" s="36">
        <f>IFERROR(IF(W328=0,"",ROUNDUP(W328/H328,0)*0.02175),"")</f>
        <v>2.9144999999999999</v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0</v>
      </c>
      <c r="W330" s="340">
        <f t="shared" si="16"/>
        <v>0</v>
      </c>
      <c r="X330" s="36" t="str">
        <f>IFERROR(IF(W330=0,"",ROUNDUP(W330/H330,0)*0.02175),"")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133.33333333333334</v>
      </c>
      <c r="W333" s="341">
        <f>IFERROR(W325/H325,"0")+IFERROR(W326/H326,"0")+IFERROR(W327/H327,"0")+IFERROR(W328/H328,"0")+IFERROR(W329/H329,"0")+IFERROR(W330/H330,"0")+IFERROR(W331/H331,"0")+IFERROR(W332/H332,"0")</f>
        <v>134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2.9144999999999999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2000</v>
      </c>
      <c r="W334" s="341">
        <f>IFERROR(SUM(W325:W332),"0")</f>
        <v>2010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2000</v>
      </c>
      <c r="W336" s="340">
        <f>IFERROR(IF(V336="",0,CEILING((V336/$H336),1)*$H336),"")</f>
        <v>2010</v>
      </c>
      <c r="X336" s="36">
        <f>IFERROR(IF(W336=0,"",ROUNDUP(W336/H336,0)*0.02175),"")</f>
        <v>2.9144999999999999</v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133.33333333333334</v>
      </c>
      <c r="W339" s="341">
        <f>IFERROR(W336/H336,"0")+IFERROR(W337/H337,"0")+IFERROR(W338/H338,"0")</f>
        <v>134</v>
      </c>
      <c r="X339" s="341">
        <f>IFERROR(IF(X336="",0,X336),"0")+IFERROR(IF(X337="",0,X337),"0")+IFERROR(IF(X338="",0,X338),"0")</f>
        <v>2.9144999999999999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2000</v>
      </c>
      <c r="W340" s="341">
        <f>IFERROR(SUM(W336:W338),"0")</f>
        <v>2010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2000</v>
      </c>
      <c r="W365" s="340">
        <f>IFERROR(IF(V365="",0,CEILING((V365/$H365),1)*$H365),"")</f>
        <v>2004.6</v>
      </c>
      <c r="X365" s="36">
        <f>IFERROR(IF(W365=0,"",ROUNDUP(W365/H365,0)*0.02175),"")</f>
        <v>5.5897499999999996</v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256.41025641025641</v>
      </c>
      <c r="W369" s="341">
        <f>IFERROR(W365/H365,"0")+IFERROR(W366/H366,"0")+IFERROR(W367/H367,"0")+IFERROR(W368/H368,"0")</f>
        <v>257</v>
      </c>
      <c r="X369" s="341">
        <f>IFERROR(IF(X365="",0,X365),"0")+IFERROR(IF(X366="",0,X366),"0")+IFERROR(IF(X367="",0,X367),"0")+IFERROR(IF(X368="",0,X368),"0")</f>
        <v>5.5897499999999996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2000</v>
      </c>
      <c r="W370" s="341">
        <f>IFERROR(SUM(W365:W368),"0")</f>
        <v>2004.6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3000</v>
      </c>
      <c r="W448" s="340">
        <f t="shared" si="20"/>
        <v>3004.32</v>
      </c>
      <c r="X448" s="36">
        <f>IFERROR(IF(W448=0,"",ROUNDUP(W448/H448,0)*0.01196),"")</f>
        <v>6.8052400000000004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2000</v>
      </c>
      <c r="W450" s="340">
        <f t="shared" si="20"/>
        <v>2001.1200000000001</v>
      </c>
      <c r="X450" s="36">
        <f>IFERROR(IF(W450=0,"",ROUNDUP(W450/H450,0)*0.01196),"")</f>
        <v>4.5328400000000002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946.96969696969688</v>
      </c>
      <c r="W456" s="341">
        <f>IFERROR(W447/H447,"0")+IFERROR(W448/H448,"0")+IFERROR(W449/H449,"0")+IFERROR(W450/H450,"0")+IFERROR(W451/H451,"0")+IFERROR(W452/H452,"0")+IFERROR(W453/H453,"0")+IFERROR(W454/H454,"0")+IFERROR(W455/H455,"0")</f>
        <v>948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11.338080000000001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5000</v>
      </c>
      <c r="W457" s="341">
        <f>IFERROR(SUM(W447:W455),"0")</f>
        <v>5005.4400000000005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2000</v>
      </c>
      <c r="W459" s="340">
        <f>IFERROR(IF(V459="",0,CEILING((V459/$H459),1)*$H459),"")</f>
        <v>2001.1200000000001</v>
      </c>
      <c r="X459" s="36">
        <f>IFERROR(IF(W459=0,"",ROUNDUP(W459/H459,0)*0.01196),"")</f>
        <v>4.5328400000000002</v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378.78787878787875</v>
      </c>
      <c r="W461" s="341">
        <f>IFERROR(W459/H459,"0")+IFERROR(W460/H460,"0")</f>
        <v>379</v>
      </c>
      <c r="X461" s="341">
        <f>IFERROR(IF(X459="",0,X459),"0")+IFERROR(IF(X460="",0,X460),"0")</f>
        <v>4.5328400000000002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2000</v>
      </c>
      <c r="W462" s="341">
        <f>IFERROR(SUM(W459:W460),"0")</f>
        <v>2001.1200000000001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1500</v>
      </c>
      <c r="W464" s="340">
        <f t="shared" ref="W464:W469" si="21">IFERROR(IF(V464="",0,CEILING((V464/$H464),1)*$H464),"")</f>
        <v>1504.8000000000002</v>
      </c>
      <c r="X464" s="36">
        <f>IFERROR(IF(W464=0,"",ROUNDUP(W464/H464,0)*0.01196),"")</f>
        <v>3.4085999999999999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1500</v>
      </c>
      <c r="W465" s="340">
        <f t="shared" si="21"/>
        <v>1504.8000000000002</v>
      </c>
      <c r="X465" s="36">
        <f>IFERROR(IF(W465=0,"",ROUNDUP(W465/H465,0)*0.01196),"")</f>
        <v>3.4085999999999999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1500</v>
      </c>
      <c r="W466" s="340">
        <f t="shared" si="21"/>
        <v>1504.8000000000002</v>
      </c>
      <c r="X466" s="36">
        <f>IFERROR(IF(W466=0,"",ROUNDUP(W466/H466,0)*0.01196),"")</f>
        <v>3.4085999999999999</v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852.27272727272725</v>
      </c>
      <c r="W470" s="341">
        <f>IFERROR(W464/H464,"0")+IFERROR(W465/H465,"0")+IFERROR(W466/H466,"0")+IFERROR(W467/H467,"0")+IFERROR(W468/H468,"0")+IFERROR(W469/H469,"0")</f>
        <v>855</v>
      </c>
      <c r="X470" s="341">
        <f>IFERROR(IF(X464="",0,X464),"0")+IFERROR(IF(X465="",0,X465),"0")+IFERROR(IF(X466="",0,X466),"0")+IFERROR(IF(X467="",0,X467),"0")+IFERROR(IF(X468="",0,X468),"0")+IFERROR(IF(X469="",0,X469),"0")</f>
        <v>10.2258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4500</v>
      </c>
      <c r="W471" s="341">
        <f>IFERROR(SUM(W464:W469),"0")</f>
        <v>4514.4000000000005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17726.8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17772.36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18806.354293706296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18854.315999999999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32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32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19606.354293706296</v>
      </c>
      <c r="W509" s="341">
        <f>GrossWeightTotalR+PalletQtyTotalR*25</f>
        <v>19654.315999999999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2785.1072261072259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2791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38.14799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46">
        <f>IFERROR(W134*1,"0")+IFERROR(W135*1,"0")+IFERROR(W136*1,"0")+IFERROR(W137*1,"0")</f>
        <v>226.8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46">
        <f>IFERROR(W284*1,"0")+IFERROR(W285*1,"0")+IFERROR(W286*1,"0")+IFERROR(W287*1,"0")+IFERROR(W288*1,"0")+IFERROR(W289*1,"0")+IFERROR(W290*1,"0")+IFERROR(W291*1,"0")+IFERROR(W295*1,"0")+IFERROR(W296*1,"0")</f>
        <v>0</v>
      </c>
      <c r="O516" s="46">
        <f>IFERROR(W301*1,"0")+IFERROR(W305*1,"0")+IFERROR(W309*1,"0")+IFERROR(W313*1,"0")</f>
        <v>0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4020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2004.6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11520.96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