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J11" i="1" l="1"/>
  <c r="AJ15" i="1"/>
  <c r="AJ19" i="1"/>
  <c r="AJ23" i="1"/>
  <c r="AJ27" i="1"/>
  <c r="AJ31" i="1"/>
  <c r="AJ35" i="1"/>
  <c r="AJ39" i="1"/>
  <c r="AJ43" i="1"/>
  <c r="AJ47" i="1"/>
  <c r="AJ51" i="1"/>
  <c r="AJ55" i="1"/>
  <c r="AJ59" i="1"/>
  <c r="AJ63" i="1"/>
  <c r="AJ67" i="1"/>
  <c r="AJ71" i="1"/>
  <c r="AJ75" i="1"/>
  <c r="AJ79" i="1"/>
  <c r="AJ83" i="1"/>
  <c r="AJ87" i="1"/>
  <c r="AJ91" i="1"/>
  <c r="AJ95" i="1"/>
  <c r="AJ99" i="1"/>
  <c r="AJ103" i="1"/>
  <c r="AJ107" i="1"/>
  <c r="AJ111" i="1"/>
  <c r="AJ115" i="1"/>
  <c r="AJ119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5" i="1"/>
  <c r="AH86" i="1"/>
  <c r="AH87" i="1"/>
  <c r="AH88" i="1"/>
  <c r="AH89" i="1"/>
  <c r="AH90" i="1"/>
  <c r="AH92" i="1"/>
  <c r="AH93" i="1"/>
  <c r="AH94" i="1"/>
  <c r="AH95" i="1"/>
  <c r="AH96" i="1"/>
  <c r="AH97" i="1"/>
  <c r="AH99" i="1"/>
  <c r="AH100" i="1"/>
  <c r="AH102" i="1"/>
  <c r="AH103" i="1"/>
  <c r="AH104" i="1"/>
  <c r="AH106" i="1"/>
  <c r="AH107" i="1"/>
  <c r="AH108" i="1"/>
  <c r="AH109" i="1"/>
  <c r="AH110" i="1"/>
  <c r="AH111" i="1"/>
  <c r="AH113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7" i="1"/>
  <c r="Y8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7" i="1"/>
  <c r="W8" i="1"/>
  <c r="W9" i="1"/>
  <c r="Y9" i="1" s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Z96" i="1" s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7" i="1"/>
  <c r="AD8" i="1"/>
  <c r="AD9" i="1"/>
  <c r="AD10" i="1"/>
  <c r="AD11" i="1"/>
  <c r="AD6" i="1" s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7" i="1"/>
  <c r="J8" i="1"/>
  <c r="J9" i="1"/>
  <c r="J10" i="1"/>
  <c r="J11" i="1"/>
  <c r="J6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7" i="1"/>
  <c r="I101" i="1"/>
  <c r="AB6" i="1"/>
  <c r="AC6" i="1"/>
  <c r="AH6" i="1"/>
  <c r="AA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Y35" i="1" l="1"/>
  <c r="Y31" i="1"/>
  <c r="Y27" i="1"/>
  <c r="Y23" i="1"/>
  <c r="Y19" i="1"/>
  <c r="Y15" i="1"/>
  <c r="Y11" i="1"/>
  <c r="Y79" i="1"/>
  <c r="Y75" i="1"/>
  <c r="Y71" i="1"/>
  <c r="Y67" i="1"/>
  <c r="Y63" i="1"/>
  <c r="Y59" i="1"/>
  <c r="Y55" i="1"/>
  <c r="Y51" i="1"/>
  <c r="Y47" i="1"/>
  <c r="Y43" i="1"/>
  <c r="X6" i="1"/>
  <c r="Y83" i="1"/>
  <c r="Y39" i="1"/>
  <c r="Y95" i="1"/>
  <c r="Y91" i="1"/>
  <c r="Y87" i="1"/>
  <c r="AJ6" i="1"/>
  <c r="Z39" i="1"/>
  <c r="Y96" i="1"/>
  <c r="AG6" i="1"/>
  <c r="AE6" i="1"/>
  <c r="W6" i="1"/>
  <c r="N6" i="1"/>
  <c r="M6" i="1"/>
  <c r="L6" i="1"/>
  <c r="K6" i="1"/>
</calcChain>
</file>

<file path=xl/sharedStrings.xml><?xml version="1.0" encoding="utf-8"?>
<sst xmlns="http://schemas.openxmlformats.org/spreadsheetml/2006/main" count="273" uniqueCount="146">
  <si>
    <t>Период: 13.03.2025 - 20.03.2025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</si>
  <si>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</si>
  <si>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</si>
  <si>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</si>
  <si>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</si>
  <si>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</si>
  <si>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</si>
  <si>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</si>
  <si>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</si>
  <si>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</si>
  <si>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</si>
  <si>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</si>
  <si>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</si>
  <si>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</si>
  <si>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</si>
  <si>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</si>
  <si>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</si>
  <si>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</si>
  <si>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</si>
  <si>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</si>
  <si>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</si>
  <si>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</si>
  <si>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</si>
  <si>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</si>
  <si>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</si>
  <si>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</si>
  <si>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</si>
  <si>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</si>
  <si>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</si>
  <si>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</si>
  <si>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</si>
  <si>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</si>
  <si>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</si>
  <si>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</si>
  <si>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</si>
  <si>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</si>
  <si>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</si>
  <si>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</si>
  <si>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</si>
  <si>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</si>
  <si>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</si>
  <si>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</si>
  <si>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</si>
  <si>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</si>
  <si>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</si>
  <si>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</si>
  <si>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</si>
  <si>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</si>
  <si>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</si>
  <si>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</si>
  <si>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</si>
  <si>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</si>
  <si>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</si>
  <si>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</si>
  <si>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</si>
  <si>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</si>
  <si>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</si>
  <si>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</si>
  <si>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</si>
  <si>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</si>
  <si>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</si>
  <si>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</si>
  <si>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</si>
  <si>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</si>
  <si>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</si>
  <si>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</si>
  <si>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</si>
  <si>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</si>
  <si>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</si>
  <si>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</si>
  <si>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</si>
  <si>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</si>
  <si>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</si>
  <si>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</si>
  <si>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</si>
  <si>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</si>
  <si>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</si>
  <si>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</si>
  <si>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</si>
  <si>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</si>
  <si>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</si>
  <si>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</si>
  <si>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</si>
  <si>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</si>
  <si>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</si>
  <si>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</si>
  <si>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</si>
  <si>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</si>
  <si>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</si>
  <si>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</si>
  <si>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</si>
  <si>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</si>
  <si>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</si>
  <si>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</si>
  <si>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</si>
  <si>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</si>
  <si>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</si>
  <si>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</si>
  <si>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</si>
  <si>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</si>
  <si>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</si>
  <si>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</si>
  <si>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</si>
  <si>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</si>
  <si>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</si>
  <si>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</si>
  <si>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</si>
  <si>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</si>
  <si>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</si>
  <si>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</si>
  <si>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</si>
  <si>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</si>
  <si>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</si>
  <si>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</si>
  <si>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</si>
  <si>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</si>
  <si>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</si>
  <si>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513  Колбаса вареная Стародворская 0,4кг ТМ Стародворье  ПОКОМ</t>
  </si>
  <si>
    <t>БОНУС_Колбаса Сервелат Филедворский, фиброуз, в/у 0,35 кг срез,  ПОКОМ</t>
  </si>
  <si>
    <t xml:space="preserve"> 515  Колбаса Сервелат Мясорубский Делюкс 0,3кг ТМ Стародворье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</si>
  <si>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</si>
  <si>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</si>
  <si>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БОНУС_412  Сосиски Баварские ТМ Стародворье 0,35 кг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</si>
  <si>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</si>
  <si>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</si>
  <si>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</si>
  <si>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</si>
  <si>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</si>
  <si>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</si>
  <si>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</si>
  <si>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</si>
  <si>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</si>
  <si>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</si>
  <si>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</si>
  <si>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</si>
  <si>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</si>
  <si>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</si>
  <si>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</si>
  <si>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</si>
  <si>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20,03,</t>
  </si>
  <si>
    <t>24,03,</t>
  </si>
  <si>
    <t>25,03,</t>
  </si>
  <si>
    <t>26,03,</t>
  </si>
  <si>
    <t>27,02,</t>
  </si>
  <si>
    <t>07,03,</t>
  </si>
  <si>
    <t>14,03,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</si>
</sst>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 vertical="top"/>
    </xf>
    <xf numFmtId="0" fontId="0" fillId="5" borderId="0" xfId="0" applyFill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0" fontId="6" fillId="0" borderId="0" xfId="0" applyFont="1"/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7" fillId="5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03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4-20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0,03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12.03.2025 - 19.03.2025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19,03,</v>
          </cell>
          <cell r="M5" t="str">
            <v>20,03,</v>
          </cell>
          <cell r="T5" t="str">
            <v>24,03,</v>
          </cell>
          <cell r="V5" t="str">
            <v>24,03,</v>
          </cell>
          <cell r="X5" t="str">
            <v>25,03,</v>
          </cell>
          <cell r="AE5" t="str">
            <v>27,02,</v>
          </cell>
          <cell r="AF5" t="str">
            <v>07,03,</v>
          </cell>
          <cell r="AG5" t="str">
            <v>14,03,</v>
          </cell>
          <cell r="AH5" t="str">
            <v>19,03,</v>
          </cell>
        </row>
        <row r="6">
          <cell r="E6">
            <v>111893.68</v>
          </cell>
          <cell r="F6">
            <v>89950.92</v>
          </cell>
          <cell r="J6">
            <v>112288.70199999999</v>
          </cell>
          <cell r="K6">
            <v>-395.02200000000079</v>
          </cell>
          <cell r="L6">
            <v>4200</v>
          </cell>
          <cell r="M6">
            <v>30174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6298</v>
          </cell>
          <cell r="U6">
            <v>0</v>
          </cell>
          <cell r="V6">
            <v>25310</v>
          </cell>
          <cell r="W6">
            <v>19379.535999999996</v>
          </cell>
          <cell r="X6">
            <v>25575</v>
          </cell>
          <cell r="AA6">
            <v>0</v>
          </cell>
          <cell r="AB6">
            <v>0</v>
          </cell>
          <cell r="AC6">
            <v>0</v>
          </cell>
          <cell r="AD6">
            <v>14996</v>
          </cell>
          <cell r="AE6">
            <v>18097.710999999996</v>
          </cell>
          <cell r="AF6">
            <v>20197.793799999992</v>
          </cell>
          <cell r="AG6">
            <v>18092.419199999997</v>
          </cell>
          <cell r="AH6">
            <v>22738.704999999994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450.60199999999998</v>
          </cell>
          <cell r="D7">
            <v>794.82500000000005</v>
          </cell>
          <cell r="E7">
            <v>578.91600000000005</v>
          </cell>
          <cell r="F7">
            <v>648.16999999999996</v>
          </cell>
          <cell r="G7" t="str">
            <v>н</v>
          </cell>
          <cell r="H7">
            <v>1</v>
          </cell>
          <cell r="I7">
            <v>45</v>
          </cell>
          <cell r="J7">
            <v>588.01499999999999</v>
          </cell>
          <cell r="K7">
            <v>-9.0989999999999327</v>
          </cell>
          <cell r="L7">
            <v>0</v>
          </cell>
          <cell r="M7">
            <v>60</v>
          </cell>
          <cell r="V7">
            <v>200</v>
          </cell>
          <cell r="W7">
            <v>115.78320000000001</v>
          </cell>
          <cell r="X7">
            <v>150</v>
          </cell>
          <cell r="Y7">
            <v>9.1392360895190325</v>
          </cell>
          <cell r="Z7">
            <v>5.5981351353218765</v>
          </cell>
          <cell r="AD7">
            <v>0</v>
          </cell>
          <cell r="AE7">
            <v>106.50340000000001</v>
          </cell>
          <cell r="AF7">
            <v>128.76500000000001</v>
          </cell>
          <cell r="AG7">
            <v>110.2666</v>
          </cell>
          <cell r="AH7">
            <v>181.155</v>
          </cell>
          <cell r="AI7" t="str">
            <v>продмарт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479.25</v>
          </cell>
          <cell r="D8">
            <v>606.34799999999996</v>
          </cell>
          <cell r="E8">
            <v>511.99400000000003</v>
          </cell>
          <cell r="F8">
            <v>552.50099999999998</v>
          </cell>
          <cell r="G8" t="str">
            <v>ябл</v>
          </cell>
          <cell r="H8">
            <v>1</v>
          </cell>
          <cell r="I8">
            <v>45</v>
          </cell>
          <cell r="J8">
            <v>496.02699999999999</v>
          </cell>
          <cell r="K8">
            <v>15.967000000000041</v>
          </cell>
          <cell r="L8">
            <v>0</v>
          </cell>
          <cell r="M8">
            <v>110</v>
          </cell>
          <cell r="V8">
            <v>120</v>
          </cell>
          <cell r="W8">
            <v>102.39880000000001</v>
          </cell>
          <cell r="X8">
            <v>150</v>
          </cell>
          <cell r="Y8">
            <v>9.1065617956460425</v>
          </cell>
          <cell r="Z8">
            <v>5.3955808075875886</v>
          </cell>
          <cell r="AD8">
            <v>0</v>
          </cell>
          <cell r="AE8">
            <v>99.457599999999999</v>
          </cell>
          <cell r="AF8">
            <v>111.8916</v>
          </cell>
          <cell r="AG8">
            <v>100.0386</v>
          </cell>
          <cell r="AH8">
            <v>107.57</v>
          </cell>
          <cell r="AI8" t="str">
            <v>мартяб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1002.944</v>
          </cell>
          <cell r="D9">
            <v>3110.8380000000002</v>
          </cell>
          <cell r="E9">
            <v>2078</v>
          </cell>
          <cell r="F9">
            <v>1916</v>
          </cell>
          <cell r="G9" t="str">
            <v>бнмарт</v>
          </cell>
          <cell r="H9">
            <v>1</v>
          </cell>
          <cell r="I9">
            <v>45</v>
          </cell>
          <cell r="J9">
            <v>1587.17</v>
          </cell>
          <cell r="K9">
            <v>490.82999999999993</v>
          </cell>
          <cell r="L9">
            <v>200</v>
          </cell>
          <cell r="M9">
            <v>450</v>
          </cell>
          <cell r="V9">
            <v>700</v>
          </cell>
          <cell r="W9">
            <v>415.6</v>
          </cell>
          <cell r="X9">
            <v>500</v>
          </cell>
          <cell r="Y9">
            <v>9.0615976900866215</v>
          </cell>
          <cell r="Z9">
            <v>4.610202117420596</v>
          </cell>
          <cell r="AD9">
            <v>0</v>
          </cell>
          <cell r="AE9">
            <v>336.57260000000002</v>
          </cell>
          <cell r="AF9">
            <v>412</v>
          </cell>
          <cell r="AG9">
            <v>398.2</v>
          </cell>
          <cell r="AH9">
            <v>413.74700000000001</v>
          </cell>
          <cell r="AI9" t="str">
            <v>продмарт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1291</v>
          </cell>
          <cell r="D10">
            <v>4258</v>
          </cell>
          <cell r="E10">
            <v>2363</v>
          </cell>
          <cell r="F10">
            <v>1432</v>
          </cell>
          <cell r="G10" t="str">
            <v>ябл</v>
          </cell>
          <cell r="H10">
            <v>0.4</v>
          </cell>
          <cell r="I10">
            <v>45</v>
          </cell>
          <cell r="J10">
            <v>2424</v>
          </cell>
          <cell r="K10">
            <v>-61</v>
          </cell>
          <cell r="L10">
            <v>300</v>
          </cell>
          <cell r="M10">
            <v>900</v>
          </cell>
          <cell r="T10">
            <v>280</v>
          </cell>
          <cell r="V10">
            <v>500</v>
          </cell>
          <cell r="W10">
            <v>388.6</v>
          </cell>
          <cell r="X10">
            <v>400</v>
          </cell>
          <cell r="Y10">
            <v>9.0890375707668554</v>
          </cell>
          <cell r="Z10">
            <v>3.68502316006176</v>
          </cell>
          <cell r="AD10">
            <v>420</v>
          </cell>
          <cell r="AE10">
            <v>274.2</v>
          </cell>
          <cell r="AF10">
            <v>408</v>
          </cell>
          <cell r="AG10">
            <v>389.6</v>
          </cell>
          <cell r="AH10">
            <v>548</v>
          </cell>
          <cell r="AI10" t="str">
            <v>мартяб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2395</v>
          </cell>
          <cell r="D11">
            <v>4885</v>
          </cell>
          <cell r="E11">
            <v>4744</v>
          </cell>
          <cell r="F11">
            <v>2472</v>
          </cell>
          <cell r="G11">
            <v>0</v>
          </cell>
          <cell r="H11">
            <v>0.45</v>
          </cell>
          <cell r="I11">
            <v>45</v>
          </cell>
          <cell r="J11">
            <v>4819</v>
          </cell>
          <cell r="K11">
            <v>-75</v>
          </cell>
          <cell r="L11">
            <v>0</v>
          </cell>
          <cell r="M11">
            <v>1200</v>
          </cell>
          <cell r="T11">
            <v>900</v>
          </cell>
          <cell r="V11">
            <v>1000</v>
          </cell>
          <cell r="W11">
            <v>630.79999999999995</v>
          </cell>
          <cell r="X11">
            <v>700</v>
          </cell>
          <cell r="Y11">
            <v>8.5161699429296132</v>
          </cell>
          <cell r="Z11">
            <v>3.9188332276474322</v>
          </cell>
          <cell r="AD11">
            <v>1590</v>
          </cell>
          <cell r="AE11">
            <v>625</v>
          </cell>
          <cell r="AF11">
            <v>682.4</v>
          </cell>
          <cell r="AG11">
            <v>579.20000000000005</v>
          </cell>
          <cell r="AH11">
            <v>731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2263</v>
          </cell>
          <cell r="D12">
            <v>5522</v>
          </cell>
          <cell r="E12">
            <v>4972</v>
          </cell>
          <cell r="F12">
            <v>2739</v>
          </cell>
          <cell r="G12" t="str">
            <v>оконч</v>
          </cell>
          <cell r="H12">
            <v>0.45</v>
          </cell>
          <cell r="I12">
            <v>45</v>
          </cell>
          <cell r="J12">
            <v>5056</v>
          </cell>
          <cell r="K12">
            <v>-84</v>
          </cell>
          <cell r="L12">
            <v>0</v>
          </cell>
          <cell r="M12">
            <v>1500</v>
          </cell>
          <cell r="T12">
            <v>360</v>
          </cell>
          <cell r="V12">
            <v>2300</v>
          </cell>
          <cell r="W12">
            <v>869.6</v>
          </cell>
          <cell r="X12">
            <v>1000</v>
          </cell>
          <cell r="Y12">
            <v>8.6695032198712045</v>
          </cell>
          <cell r="Z12">
            <v>3.1497240110395581</v>
          </cell>
          <cell r="AD12">
            <v>624</v>
          </cell>
          <cell r="AE12">
            <v>625.79999999999995</v>
          </cell>
          <cell r="AF12">
            <v>718.2</v>
          </cell>
          <cell r="AG12">
            <v>731.6</v>
          </cell>
          <cell r="AH12">
            <v>1093</v>
          </cell>
          <cell r="AI12" t="str">
            <v>мартяб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52</v>
          </cell>
          <cell r="D13">
            <v>21</v>
          </cell>
          <cell r="E13">
            <v>30</v>
          </cell>
          <cell r="F13">
            <v>42</v>
          </cell>
          <cell r="G13">
            <v>0</v>
          </cell>
          <cell r="H13">
            <v>0.4</v>
          </cell>
          <cell r="I13">
            <v>50</v>
          </cell>
          <cell r="J13">
            <v>63</v>
          </cell>
          <cell r="K13">
            <v>-33</v>
          </cell>
          <cell r="L13">
            <v>0</v>
          </cell>
          <cell r="M13">
            <v>0</v>
          </cell>
          <cell r="V13">
            <v>10</v>
          </cell>
          <cell r="W13">
            <v>6</v>
          </cell>
          <cell r="Y13">
            <v>8.6666666666666661</v>
          </cell>
          <cell r="Z13">
            <v>7</v>
          </cell>
          <cell r="AD13">
            <v>0</v>
          </cell>
          <cell r="AE13">
            <v>9</v>
          </cell>
          <cell r="AF13">
            <v>8.1999999999999993</v>
          </cell>
          <cell r="AG13">
            <v>4.8</v>
          </cell>
          <cell r="AH13">
            <v>9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512</v>
          </cell>
          <cell r="D14">
            <v>4</v>
          </cell>
          <cell r="E14">
            <v>161</v>
          </cell>
          <cell r="F14">
            <v>351</v>
          </cell>
          <cell r="G14">
            <v>0</v>
          </cell>
          <cell r="H14">
            <v>0.17</v>
          </cell>
          <cell r="I14">
            <v>180</v>
          </cell>
          <cell r="J14">
            <v>263</v>
          </cell>
          <cell r="K14">
            <v>-102</v>
          </cell>
          <cell r="L14">
            <v>0</v>
          </cell>
          <cell r="M14">
            <v>100</v>
          </cell>
          <cell r="W14">
            <v>32.200000000000003</v>
          </cell>
          <cell r="Y14">
            <v>14.006211180124222</v>
          </cell>
          <cell r="Z14">
            <v>10.900621118012422</v>
          </cell>
          <cell r="AD14">
            <v>0</v>
          </cell>
          <cell r="AE14">
            <v>39.6</v>
          </cell>
          <cell r="AF14">
            <v>40</v>
          </cell>
          <cell r="AG14">
            <v>30.4</v>
          </cell>
          <cell r="AH14">
            <v>12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188</v>
          </cell>
          <cell r="D15">
            <v>226</v>
          </cell>
          <cell r="E15">
            <v>190</v>
          </cell>
          <cell r="F15">
            <v>219</v>
          </cell>
          <cell r="G15">
            <v>0</v>
          </cell>
          <cell r="H15">
            <v>0.3</v>
          </cell>
          <cell r="I15">
            <v>40</v>
          </cell>
          <cell r="J15">
            <v>214</v>
          </cell>
          <cell r="K15">
            <v>-24</v>
          </cell>
          <cell r="L15">
            <v>0</v>
          </cell>
          <cell r="M15">
            <v>40</v>
          </cell>
          <cell r="V15">
            <v>30</v>
          </cell>
          <cell r="W15">
            <v>38</v>
          </cell>
          <cell r="X15">
            <v>40</v>
          </cell>
          <cell r="Y15">
            <v>8.6578947368421044</v>
          </cell>
          <cell r="Z15">
            <v>5.7631578947368425</v>
          </cell>
          <cell r="AD15">
            <v>0</v>
          </cell>
          <cell r="AE15">
            <v>39</v>
          </cell>
          <cell r="AF15">
            <v>48.4</v>
          </cell>
          <cell r="AG15">
            <v>38.200000000000003</v>
          </cell>
          <cell r="AH15">
            <v>43</v>
          </cell>
          <cell r="AI15">
            <v>0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C16">
            <v>649</v>
          </cell>
          <cell r="D16">
            <v>75</v>
          </cell>
          <cell r="E16">
            <v>650</v>
          </cell>
          <cell r="F16">
            <v>-5</v>
          </cell>
          <cell r="G16" t="str">
            <v>оконч</v>
          </cell>
          <cell r="H16">
            <v>0</v>
          </cell>
          <cell r="I16" t="e">
            <v>#N/A</v>
          </cell>
          <cell r="J16">
            <v>778</v>
          </cell>
          <cell r="K16">
            <v>-128</v>
          </cell>
          <cell r="L16">
            <v>0</v>
          </cell>
          <cell r="M16">
            <v>0</v>
          </cell>
          <cell r="W16">
            <v>130</v>
          </cell>
          <cell r="Y16">
            <v>-3.8461538461538464E-2</v>
          </cell>
          <cell r="Z16">
            <v>-3.8461538461538464E-2</v>
          </cell>
          <cell r="AD16">
            <v>0</v>
          </cell>
          <cell r="AE16">
            <v>257.2</v>
          </cell>
          <cell r="AF16">
            <v>3.4</v>
          </cell>
          <cell r="AG16">
            <v>47.6</v>
          </cell>
          <cell r="AH16">
            <v>13</v>
          </cell>
          <cell r="AI16" t="str">
            <v>увел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1683</v>
          </cell>
          <cell r="D17">
            <v>1040</v>
          </cell>
          <cell r="E17">
            <v>849</v>
          </cell>
          <cell r="F17">
            <v>1861</v>
          </cell>
          <cell r="G17">
            <v>0</v>
          </cell>
          <cell r="H17">
            <v>0.17</v>
          </cell>
          <cell r="I17">
            <v>180</v>
          </cell>
          <cell r="J17">
            <v>973</v>
          </cell>
          <cell r="K17">
            <v>-124</v>
          </cell>
          <cell r="L17">
            <v>0</v>
          </cell>
          <cell r="M17">
            <v>500</v>
          </cell>
          <cell r="W17">
            <v>169.8</v>
          </cell>
          <cell r="Y17">
            <v>13.904593639575971</v>
          </cell>
          <cell r="Z17">
            <v>10.959952885747938</v>
          </cell>
          <cell r="AD17">
            <v>0</v>
          </cell>
          <cell r="AE17">
            <v>188</v>
          </cell>
          <cell r="AF17">
            <v>257.39999999999998</v>
          </cell>
          <cell r="AG17">
            <v>164.6</v>
          </cell>
          <cell r="AH17">
            <v>235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474</v>
          </cell>
          <cell r="D18">
            <v>496</v>
          </cell>
          <cell r="E18">
            <v>406</v>
          </cell>
          <cell r="F18">
            <v>550</v>
          </cell>
          <cell r="G18">
            <v>0</v>
          </cell>
          <cell r="H18">
            <v>0.35</v>
          </cell>
          <cell r="I18">
            <v>45</v>
          </cell>
          <cell r="J18">
            <v>447</v>
          </cell>
          <cell r="K18">
            <v>-41</v>
          </cell>
          <cell r="L18">
            <v>0</v>
          </cell>
          <cell r="M18">
            <v>200</v>
          </cell>
          <cell r="W18">
            <v>81.2</v>
          </cell>
          <cell r="Y18">
            <v>9.2364532019704431</v>
          </cell>
          <cell r="Z18">
            <v>6.7733990147783247</v>
          </cell>
          <cell r="AD18">
            <v>0</v>
          </cell>
          <cell r="AE18">
            <v>46.6</v>
          </cell>
          <cell r="AF18">
            <v>101</v>
          </cell>
          <cell r="AG18">
            <v>104</v>
          </cell>
          <cell r="AH18">
            <v>86</v>
          </cell>
          <cell r="AI18" t="str">
            <v>продмарт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83</v>
          </cell>
          <cell r="D19">
            <v>1153</v>
          </cell>
          <cell r="E19">
            <v>884</v>
          </cell>
          <cell r="F19">
            <v>346</v>
          </cell>
          <cell r="G19" t="str">
            <v>н</v>
          </cell>
          <cell r="H19">
            <v>0.35</v>
          </cell>
          <cell r="I19">
            <v>45</v>
          </cell>
          <cell r="J19">
            <v>887</v>
          </cell>
          <cell r="K19">
            <v>-3</v>
          </cell>
          <cell r="L19">
            <v>0</v>
          </cell>
          <cell r="M19">
            <v>0</v>
          </cell>
          <cell r="T19">
            <v>120</v>
          </cell>
          <cell r="W19">
            <v>18.399999999999999</v>
          </cell>
          <cell r="Y19">
            <v>18.804347826086957</v>
          </cell>
          <cell r="Z19">
            <v>18.804347826086957</v>
          </cell>
          <cell r="AD19">
            <v>792</v>
          </cell>
          <cell r="AE19">
            <v>14.2</v>
          </cell>
          <cell r="AF19">
            <v>19.399999999999999</v>
          </cell>
          <cell r="AG19">
            <v>15</v>
          </cell>
          <cell r="AH19">
            <v>33</v>
          </cell>
          <cell r="AI19" t="str">
            <v>300пуд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240</v>
          </cell>
          <cell r="D20">
            <v>105</v>
          </cell>
          <cell r="E20">
            <v>137</v>
          </cell>
          <cell r="F20">
            <v>200</v>
          </cell>
          <cell r="G20">
            <v>0</v>
          </cell>
          <cell r="H20">
            <v>0.35</v>
          </cell>
          <cell r="I20">
            <v>45</v>
          </cell>
          <cell r="J20">
            <v>150</v>
          </cell>
          <cell r="K20">
            <v>-13</v>
          </cell>
          <cell r="L20">
            <v>0</v>
          </cell>
          <cell r="M20">
            <v>30</v>
          </cell>
          <cell r="T20">
            <v>72</v>
          </cell>
          <cell r="W20">
            <v>23.8</v>
          </cell>
          <cell r="Y20">
            <v>9.6638655462184868</v>
          </cell>
          <cell r="Z20">
            <v>8.4033613445378155</v>
          </cell>
          <cell r="AD20">
            <v>18</v>
          </cell>
          <cell r="AE20">
            <v>51</v>
          </cell>
          <cell r="AF20">
            <v>38.200000000000003</v>
          </cell>
          <cell r="AG20">
            <v>29.6</v>
          </cell>
          <cell r="AH20">
            <v>33</v>
          </cell>
          <cell r="AI20">
            <v>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541</v>
          </cell>
          <cell r="D21">
            <v>234</v>
          </cell>
          <cell r="E21">
            <v>298</v>
          </cell>
          <cell r="F21">
            <v>457</v>
          </cell>
          <cell r="G21">
            <v>0</v>
          </cell>
          <cell r="H21">
            <v>0.35</v>
          </cell>
          <cell r="I21">
            <v>45</v>
          </cell>
          <cell r="J21">
            <v>325</v>
          </cell>
          <cell r="K21">
            <v>-27</v>
          </cell>
          <cell r="L21">
            <v>0</v>
          </cell>
          <cell r="M21">
            <v>130</v>
          </cell>
          <cell r="W21">
            <v>59.6</v>
          </cell>
          <cell r="Y21">
            <v>9.848993288590604</v>
          </cell>
          <cell r="Z21">
            <v>7.6677852348993287</v>
          </cell>
          <cell r="AD21">
            <v>0</v>
          </cell>
          <cell r="AE21">
            <v>119.2</v>
          </cell>
          <cell r="AF21">
            <v>78.400000000000006</v>
          </cell>
          <cell r="AG21">
            <v>78.8</v>
          </cell>
          <cell r="AH21">
            <v>95</v>
          </cell>
          <cell r="AI21" t="str">
            <v>оконч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320.98599999999999</v>
          </cell>
          <cell r="D22">
            <v>476.23500000000001</v>
          </cell>
          <cell r="E22">
            <v>365.10700000000003</v>
          </cell>
          <cell r="F22">
            <v>416.99900000000002</v>
          </cell>
          <cell r="G22">
            <v>0</v>
          </cell>
          <cell r="H22">
            <v>1</v>
          </cell>
          <cell r="I22">
            <v>50</v>
          </cell>
          <cell r="J22">
            <v>361.10399999999998</v>
          </cell>
          <cell r="K22">
            <v>4.0030000000000427</v>
          </cell>
          <cell r="L22">
            <v>0</v>
          </cell>
          <cell r="M22">
            <v>90</v>
          </cell>
          <cell r="V22">
            <v>100</v>
          </cell>
          <cell r="W22">
            <v>73.0214</v>
          </cell>
          <cell r="X22">
            <v>50</v>
          </cell>
          <cell r="Y22">
            <v>8.9973487224293152</v>
          </cell>
          <cell r="Z22">
            <v>5.7106409901754835</v>
          </cell>
          <cell r="AD22">
            <v>0</v>
          </cell>
          <cell r="AE22">
            <v>81.238399999999999</v>
          </cell>
          <cell r="AF22">
            <v>83.867800000000003</v>
          </cell>
          <cell r="AG22">
            <v>73.78</v>
          </cell>
          <cell r="AH22">
            <v>94.078999999999994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5083.0050000000001</v>
          </cell>
          <cell r="D23">
            <v>3809.252</v>
          </cell>
          <cell r="E23">
            <v>4234.6819999999998</v>
          </cell>
          <cell r="F23">
            <v>4526.6819999999998</v>
          </cell>
          <cell r="G23">
            <v>0</v>
          </cell>
          <cell r="H23">
            <v>1</v>
          </cell>
          <cell r="I23">
            <v>50</v>
          </cell>
          <cell r="J23">
            <v>4325.8370000000004</v>
          </cell>
          <cell r="K23">
            <v>-91.155000000000655</v>
          </cell>
          <cell r="L23">
            <v>500</v>
          </cell>
          <cell r="M23">
            <v>700</v>
          </cell>
          <cell r="V23">
            <v>800</v>
          </cell>
          <cell r="W23">
            <v>846.93639999999994</v>
          </cell>
          <cell r="X23">
            <v>1500</v>
          </cell>
          <cell r="Y23">
            <v>9.4773137628752302</v>
          </cell>
          <cell r="Z23">
            <v>5.3447720513606454</v>
          </cell>
          <cell r="AD23">
            <v>0</v>
          </cell>
          <cell r="AE23">
            <v>816.4864</v>
          </cell>
          <cell r="AF23">
            <v>912.24060000000009</v>
          </cell>
          <cell r="AG23">
            <v>813.31540000000007</v>
          </cell>
          <cell r="AH23">
            <v>1063.0630000000001</v>
          </cell>
          <cell r="AI23" t="str">
            <v>мартяб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176.47800000000001</v>
          </cell>
          <cell r="D24">
            <v>571.846</v>
          </cell>
          <cell r="E24">
            <v>296.584</v>
          </cell>
          <cell r="F24">
            <v>447.29500000000002</v>
          </cell>
          <cell r="G24">
            <v>0</v>
          </cell>
          <cell r="H24">
            <v>1</v>
          </cell>
          <cell r="I24">
            <v>50</v>
          </cell>
          <cell r="J24">
            <v>285.53100000000001</v>
          </cell>
          <cell r="K24">
            <v>11.052999999999997</v>
          </cell>
          <cell r="L24">
            <v>0</v>
          </cell>
          <cell r="M24">
            <v>60</v>
          </cell>
          <cell r="W24">
            <v>59.316800000000001</v>
          </cell>
          <cell r="X24">
            <v>50</v>
          </cell>
          <cell r="Y24">
            <v>9.39523035632401</v>
          </cell>
          <cell r="Z24">
            <v>7.540781026623149</v>
          </cell>
          <cell r="AD24">
            <v>0</v>
          </cell>
          <cell r="AE24">
            <v>65.660600000000002</v>
          </cell>
          <cell r="AF24">
            <v>74.072199999999995</v>
          </cell>
          <cell r="AG24">
            <v>69.897400000000005</v>
          </cell>
          <cell r="AH24">
            <v>85.352000000000004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1246.08</v>
          </cell>
          <cell r="D25">
            <v>15.137</v>
          </cell>
          <cell r="E25">
            <v>645.91399999999999</v>
          </cell>
          <cell r="F25">
            <v>602.71799999999996</v>
          </cell>
          <cell r="G25">
            <v>0</v>
          </cell>
          <cell r="H25">
            <v>1</v>
          </cell>
          <cell r="I25">
            <v>60</v>
          </cell>
          <cell r="J25">
            <v>667.995</v>
          </cell>
          <cell r="K25">
            <v>-22.081000000000017</v>
          </cell>
          <cell r="L25">
            <v>0</v>
          </cell>
          <cell r="M25">
            <v>100</v>
          </cell>
          <cell r="V25">
            <v>300</v>
          </cell>
          <cell r="W25">
            <v>129.18279999999999</v>
          </cell>
          <cell r="X25">
            <v>200</v>
          </cell>
          <cell r="Y25">
            <v>9.3102022869917658</v>
          </cell>
          <cell r="Z25">
            <v>4.6656211198394839</v>
          </cell>
          <cell r="AD25">
            <v>0</v>
          </cell>
          <cell r="AE25">
            <v>209.71619999999999</v>
          </cell>
          <cell r="AF25">
            <v>176.8946</v>
          </cell>
          <cell r="AG25">
            <v>111.6788</v>
          </cell>
          <cell r="AH25">
            <v>183.738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467.67500000000001</v>
          </cell>
          <cell r="D26">
            <v>498.733</v>
          </cell>
          <cell r="E26">
            <v>517.101</v>
          </cell>
          <cell r="F26">
            <v>436.02300000000002</v>
          </cell>
          <cell r="G26">
            <v>0</v>
          </cell>
          <cell r="H26">
            <v>1</v>
          </cell>
          <cell r="I26">
            <v>50</v>
          </cell>
          <cell r="J26">
            <v>509.94900000000001</v>
          </cell>
          <cell r="K26">
            <v>7.1519999999999868</v>
          </cell>
          <cell r="L26">
            <v>0</v>
          </cell>
          <cell r="M26">
            <v>200</v>
          </cell>
          <cell r="V26">
            <v>150</v>
          </cell>
          <cell r="W26">
            <v>103.42019999999999</v>
          </cell>
          <cell r="X26">
            <v>150</v>
          </cell>
          <cell r="Y26">
            <v>9.0506786875291301</v>
          </cell>
          <cell r="Z26">
            <v>4.2160332314190079</v>
          </cell>
          <cell r="AD26">
            <v>0</v>
          </cell>
          <cell r="AE26">
            <v>102.05359999999999</v>
          </cell>
          <cell r="AF26">
            <v>109.008</v>
          </cell>
          <cell r="AG26">
            <v>96.39</v>
          </cell>
          <cell r="AH26">
            <v>135.69499999999999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102.898</v>
          </cell>
          <cell r="D27">
            <v>253.69499999999999</v>
          </cell>
          <cell r="E27">
            <v>161.261</v>
          </cell>
          <cell r="F27">
            <v>191.833</v>
          </cell>
          <cell r="G27">
            <v>0</v>
          </cell>
          <cell r="H27">
            <v>1</v>
          </cell>
          <cell r="I27">
            <v>60</v>
          </cell>
          <cell r="J27">
            <v>154.07</v>
          </cell>
          <cell r="K27">
            <v>7.1910000000000025</v>
          </cell>
          <cell r="L27">
            <v>0</v>
          </cell>
          <cell r="M27">
            <v>40</v>
          </cell>
          <cell r="V27">
            <v>20</v>
          </cell>
          <cell r="W27">
            <v>32.252200000000002</v>
          </cell>
          <cell r="X27">
            <v>30</v>
          </cell>
          <cell r="Y27">
            <v>8.7384116432367396</v>
          </cell>
          <cell r="Z27">
            <v>5.947904329007013</v>
          </cell>
          <cell r="AD27">
            <v>0</v>
          </cell>
          <cell r="AE27">
            <v>27.959199999999999</v>
          </cell>
          <cell r="AF27">
            <v>38.3812</v>
          </cell>
          <cell r="AG27">
            <v>33.948999999999998</v>
          </cell>
          <cell r="AH27">
            <v>49.914999999999999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131.33600000000001</v>
          </cell>
          <cell r="D28">
            <v>140.84399999999999</v>
          </cell>
          <cell r="E28">
            <v>153.65799999999999</v>
          </cell>
          <cell r="F28">
            <v>118.52200000000001</v>
          </cell>
          <cell r="G28">
            <v>0</v>
          </cell>
          <cell r="H28">
            <v>1</v>
          </cell>
          <cell r="I28">
            <v>60</v>
          </cell>
          <cell r="J28">
            <v>146.84700000000001</v>
          </cell>
          <cell r="K28">
            <v>6.8109999999999786</v>
          </cell>
          <cell r="L28">
            <v>0</v>
          </cell>
          <cell r="M28">
            <v>60</v>
          </cell>
          <cell r="V28">
            <v>50</v>
          </cell>
          <cell r="W28">
            <v>30.731599999999997</v>
          </cell>
          <cell r="X28">
            <v>40</v>
          </cell>
          <cell r="Y28">
            <v>8.7376511473532137</v>
          </cell>
          <cell r="Z28">
            <v>3.8566817217456957</v>
          </cell>
          <cell r="AD28">
            <v>0</v>
          </cell>
          <cell r="AE28">
            <v>27.391399999999997</v>
          </cell>
          <cell r="AF28">
            <v>35.1798</v>
          </cell>
          <cell r="AG28">
            <v>32.113399999999999</v>
          </cell>
          <cell r="AH28">
            <v>39.814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269.745</v>
          </cell>
          <cell r="D29">
            <v>466.45400000000001</v>
          </cell>
          <cell r="E29">
            <v>387.815</v>
          </cell>
          <cell r="F29">
            <v>336.125</v>
          </cell>
          <cell r="G29">
            <v>0</v>
          </cell>
          <cell r="H29">
            <v>1</v>
          </cell>
          <cell r="I29">
            <v>60</v>
          </cell>
          <cell r="J29">
            <v>386.08699999999999</v>
          </cell>
          <cell r="K29">
            <v>1.7280000000000086</v>
          </cell>
          <cell r="L29">
            <v>0</v>
          </cell>
          <cell r="M29">
            <v>0</v>
          </cell>
          <cell r="V29">
            <v>250</v>
          </cell>
          <cell r="W29">
            <v>77.563000000000002</v>
          </cell>
          <cell r="X29">
            <v>100</v>
          </cell>
          <cell r="Y29">
            <v>8.8460348361976706</v>
          </cell>
          <cell r="Z29">
            <v>4.3335739979113752</v>
          </cell>
          <cell r="AD29">
            <v>0</v>
          </cell>
          <cell r="AE29">
            <v>71.690399999999997</v>
          </cell>
          <cell r="AF29">
            <v>102.60499999999999</v>
          </cell>
          <cell r="AG29">
            <v>67.78</v>
          </cell>
          <cell r="AH29">
            <v>99.025000000000006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86.405000000000001</v>
          </cell>
          <cell r="D30">
            <v>136.93199999999999</v>
          </cell>
          <cell r="E30">
            <v>150.71299999999999</v>
          </cell>
          <cell r="F30">
            <v>64.445999999999998</v>
          </cell>
          <cell r="G30">
            <v>0</v>
          </cell>
          <cell r="H30">
            <v>1</v>
          </cell>
          <cell r="I30">
            <v>30</v>
          </cell>
          <cell r="J30">
            <v>160.571</v>
          </cell>
          <cell r="K30">
            <v>-9.8580000000000041</v>
          </cell>
          <cell r="L30">
            <v>0</v>
          </cell>
          <cell r="M30">
            <v>60</v>
          </cell>
          <cell r="V30">
            <v>60</v>
          </cell>
          <cell r="W30">
            <v>30.142599999999998</v>
          </cell>
          <cell r="X30">
            <v>30</v>
          </cell>
          <cell r="Y30">
            <v>7.1143829663001865</v>
          </cell>
          <cell r="Z30">
            <v>2.1380371965258473</v>
          </cell>
          <cell r="AD30">
            <v>0</v>
          </cell>
          <cell r="AE30">
            <v>20.948599999999999</v>
          </cell>
          <cell r="AF30">
            <v>26.930599999999998</v>
          </cell>
          <cell r="AG30">
            <v>27.868400000000001</v>
          </cell>
          <cell r="AH30">
            <v>27.762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72.272000000000006</v>
          </cell>
          <cell r="D31">
            <v>130.44399999999999</v>
          </cell>
          <cell r="E31">
            <v>114.815</v>
          </cell>
          <cell r="F31">
            <v>83.748999999999995</v>
          </cell>
          <cell r="G31" t="str">
            <v>н</v>
          </cell>
          <cell r="H31">
            <v>1</v>
          </cell>
          <cell r="I31">
            <v>30</v>
          </cell>
          <cell r="J31">
            <v>120.428</v>
          </cell>
          <cell r="K31">
            <v>-5.6129999999999995</v>
          </cell>
          <cell r="L31">
            <v>0</v>
          </cell>
          <cell r="M31">
            <v>20</v>
          </cell>
          <cell r="V31">
            <v>40</v>
          </cell>
          <cell r="W31">
            <v>22.963000000000001</v>
          </cell>
          <cell r="X31">
            <v>30</v>
          </cell>
          <cell r="Y31">
            <v>7.5664765056830552</v>
          </cell>
          <cell r="Z31">
            <v>3.6471279885032439</v>
          </cell>
          <cell r="AD31">
            <v>0</v>
          </cell>
          <cell r="AE31">
            <v>16.863999999999997</v>
          </cell>
          <cell r="AF31">
            <v>24.964400000000001</v>
          </cell>
          <cell r="AG31">
            <v>21.042999999999999</v>
          </cell>
          <cell r="AH31">
            <v>27.492999999999999</v>
          </cell>
          <cell r="AI31" t="str">
            <v>увел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678.14599999999996</v>
          </cell>
          <cell r="D32">
            <v>786.02099999999996</v>
          </cell>
          <cell r="E32">
            <v>1076.8489999999999</v>
          </cell>
          <cell r="F32">
            <v>351.17</v>
          </cell>
          <cell r="G32">
            <v>0</v>
          </cell>
          <cell r="H32">
            <v>1</v>
          </cell>
          <cell r="I32">
            <v>30</v>
          </cell>
          <cell r="J32">
            <v>1108.097</v>
          </cell>
          <cell r="K32">
            <v>-31.248000000000047</v>
          </cell>
          <cell r="L32">
            <v>100</v>
          </cell>
          <cell r="M32">
            <v>400</v>
          </cell>
          <cell r="V32">
            <v>450</v>
          </cell>
          <cell r="W32">
            <v>215.3698</v>
          </cell>
          <cell r="X32">
            <v>250</v>
          </cell>
          <cell r="Y32">
            <v>7.2023561334968971</v>
          </cell>
          <cell r="Z32">
            <v>1.6305443010115626</v>
          </cell>
          <cell r="AD32">
            <v>0</v>
          </cell>
          <cell r="AE32">
            <v>183.3938</v>
          </cell>
          <cell r="AF32">
            <v>215.13839999999999</v>
          </cell>
          <cell r="AG32">
            <v>188.7466</v>
          </cell>
          <cell r="AH32">
            <v>229.137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92.884</v>
          </cell>
          <cell r="D33">
            <v>61.618000000000002</v>
          </cell>
          <cell r="E33">
            <v>64.028000000000006</v>
          </cell>
          <cell r="F33">
            <v>90.474000000000004</v>
          </cell>
          <cell r="G33">
            <v>0</v>
          </cell>
          <cell r="H33">
            <v>1</v>
          </cell>
          <cell r="I33">
            <v>40</v>
          </cell>
          <cell r="J33">
            <v>61.966000000000001</v>
          </cell>
          <cell r="K33">
            <v>2.0620000000000047</v>
          </cell>
          <cell r="L33">
            <v>0</v>
          </cell>
          <cell r="M33">
            <v>50</v>
          </cell>
          <cell r="W33">
            <v>12.805600000000002</v>
          </cell>
          <cell r="Y33">
            <v>10.969731992253386</v>
          </cell>
          <cell r="Z33">
            <v>7.065190229274692</v>
          </cell>
          <cell r="AD33">
            <v>0</v>
          </cell>
          <cell r="AE33">
            <v>14.400200000000002</v>
          </cell>
          <cell r="AF33">
            <v>14.936400000000001</v>
          </cell>
          <cell r="AG33">
            <v>16.673999999999999</v>
          </cell>
          <cell r="AH33">
            <v>11.064</v>
          </cell>
          <cell r="AI33">
            <v>0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141.12100000000001</v>
          </cell>
          <cell r="D34">
            <v>107.97499999999999</v>
          </cell>
          <cell r="E34">
            <v>151.066</v>
          </cell>
          <cell r="F34">
            <v>98.03</v>
          </cell>
          <cell r="G34" t="str">
            <v>н</v>
          </cell>
          <cell r="H34">
            <v>1</v>
          </cell>
          <cell r="I34">
            <v>35</v>
          </cell>
          <cell r="J34">
            <v>145.761</v>
          </cell>
          <cell r="K34">
            <v>5.3050000000000068</v>
          </cell>
          <cell r="L34">
            <v>0</v>
          </cell>
          <cell r="M34">
            <v>10</v>
          </cell>
          <cell r="V34">
            <v>100</v>
          </cell>
          <cell r="W34">
            <v>30.213200000000001</v>
          </cell>
          <cell r="X34">
            <v>30</v>
          </cell>
          <cell r="Y34">
            <v>7.8783445646273815</v>
          </cell>
          <cell r="Z34">
            <v>3.2446083168946025</v>
          </cell>
          <cell r="AD34">
            <v>0</v>
          </cell>
          <cell r="AE34">
            <v>23.898599999999998</v>
          </cell>
          <cell r="AF34">
            <v>25.966799999999999</v>
          </cell>
          <cell r="AG34">
            <v>21.155999999999999</v>
          </cell>
          <cell r="AH34">
            <v>58.088999999999999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110.172</v>
          </cell>
          <cell r="D35">
            <v>1.35</v>
          </cell>
          <cell r="E35">
            <v>17.858000000000001</v>
          </cell>
          <cell r="F35">
            <v>92.245999999999995</v>
          </cell>
          <cell r="G35">
            <v>0</v>
          </cell>
          <cell r="H35">
            <v>1</v>
          </cell>
          <cell r="I35">
            <v>30</v>
          </cell>
          <cell r="J35">
            <v>125.907</v>
          </cell>
          <cell r="K35">
            <v>-108.04899999999999</v>
          </cell>
          <cell r="L35">
            <v>0</v>
          </cell>
          <cell r="M35">
            <v>0</v>
          </cell>
          <cell r="V35">
            <v>20</v>
          </cell>
          <cell r="W35">
            <v>3.5716000000000001</v>
          </cell>
          <cell r="X35">
            <v>20</v>
          </cell>
          <cell r="Y35">
            <v>37.02710269907044</v>
          </cell>
          <cell r="Z35">
            <v>25.82764027326688</v>
          </cell>
          <cell r="AD35">
            <v>0</v>
          </cell>
          <cell r="AE35">
            <v>8.07</v>
          </cell>
          <cell r="AF35">
            <v>8.0701999999999998</v>
          </cell>
          <cell r="AG35">
            <v>9.5350000000000001</v>
          </cell>
          <cell r="AH35">
            <v>0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25.774000000000001</v>
          </cell>
          <cell r="D36">
            <v>11.81</v>
          </cell>
          <cell r="E36">
            <v>10.242000000000001</v>
          </cell>
          <cell r="F36">
            <v>25.73</v>
          </cell>
          <cell r="G36" t="str">
            <v>н</v>
          </cell>
          <cell r="H36">
            <v>1</v>
          </cell>
          <cell r="I36">
            <v>45</v>
          </cell>
          <cell r="J36">
            <v>48.95</v>
          </cell>
          <cell r="K36">
            <v>-38.707999999999998</v>
          </cell>
          <cell r="L36">
            <v>0</v>
          </cell>
          <cell r="M36">
            <v>0</v>
          </cell>
          <cell r="V36">
            <v>10</v>
          </cell>
          <cell r="W36">
            <v>2.0484</v>
          </cell>
          <cell r="X36">
            <v>10</v>
          </cell>
          <cell r="Y36">
            <v>22.324741261472372</v>
          </cell>
          <cell r="Z36">
            <v>12.561023237648897</v>
          </cell>
          <cell r="AD36">
            <v>0</v>
          </cell>
          <cell r="AE36">
            <v>3.2545999999999999</v>
          </cell>
          <cell r="AF36">
            <v>2.1736</v>
          </cell>
          <cell r="AG36">
            <v>2.3555999999999999</v>
          </cell>
          <cell r="AH36">
            <v>9.3360000000000003</v>
          </cell>
          <cell r="AI36" t="str">
            <v>склад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14.569000000000001</v>
          </cell>
          <cell r="D37">
            <v>11.723000000000001</v>
          </cell>
          <cell r="E37">
            <v>9.1829999999999998</v>
          </cell>
          <cell r="F37">
            <v>16.390999999999998</v>
          </cell>
          <cell r="G37" t="str">
            <v>н</v>
          </cell>
          <cell r="H37">
            <v>1</v>
          </cell>
          <cell r="I37">
            <v>45</v>
          </cell>
          <cell r="J37">
            <v>49.731999999999999</v>
          </cell>
          <cell r="K37">
            <v>-40.548999999999999</v>
          </cell>
          <cell r="L37">
            <v>0</v>
          </cell>
          <cell r="M37">
            <v>0</v>
          </cell>
          <cell r="V37">
            <v>10</v>
          </cell>
          <cell r="W37">
            <v>1.8366</v>
          </cell>
          <cell r="X37">
            <v>10</v>
          </cell>
          <cell r="Y37">
            <v>19.814330828705216</v>
          </cell>
          <cell r="Z37">
            <v>8.9246433627354893</v>
          </cell>
          <cell r="AD37">
            <v>0</v>
          </cell>
          <cell r="AE37">
            <v>0.43079999999999996</v>
          </cell>
          <cell r="AF37">
            <v>1.1494</v>
          </cell>
          <cell r="AG37">
            <v>0.75759999999999994</v>
          </cell>
          <cell r="AH37">
            <v>5.1909999999999998</v>
          </cell>
          <cell r="AI37" t="str">
            <v>склад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16.108000000000001</v>
          </cell>
          <cell r="D38">
            <v>33.920999999999999</v>
          </cell>
          <cell r="E38">
            <v>23.247</v>
          </cell>
          <cell r="F38">
            <v>25.872</v>
          </cell>
          <cell r="G38" t="str">
            <v>н</v>
          </cell>
          <cell r="H38">
            <v>1</v>
          </cell>
          <cell r="I38">
            <v>45</v>
          </cell>
          <cell r="J38">
            <v>35</v>
          </cell>
          <cell r="K38">
            <v>-11.753</v>
          </cell>
          <cell r="L38">
            <v>0</v>
          </cell>
          <cell r="M38">
            <v>0</v>
          </cell>
          <cell r="V38">
            <v>10</v>
          </cell>
          <cell r="W38">
            <v>4.6494</v>
          </cell>
          <cell r="X38">
            <v>10</v>
          </cell>
          <cell r="Y38">
            <v>9.8662192971136058</v>
          </cell>
          <cell r="Z38">
            <v>5.5645889792231253</v>
          </cell>
          <cell r="AD38">
            <v>0</v>
          </cell>
          <cell r="AE38">
            <v>5.46</v>
          </cell>
          <cell r="AF38">
            <v>7.7522000000000002</v>
          </cell>
          <cell r="AG38">
            <v>2.7361999999999997</v>
          </cell>
          <cell r="AH38">
            <v>9.56</v>
          </cell>
          <cell r="AI38" t="str">
            <v>склад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1530</v>
          </cell>
          <cell r="D39">
            <v>2137</v>
          </cell>
          <cell r="E39">
            <v>2046</v>
          </cell>
          <cell r="F39">
            <v>1055</v>
          </cell>
          <cell r="G39" t="str">
            <v>бнмарт</v>
          </cell>
          <cell r="H39">
            <v>0.35</v>
          </cell>
          <cell r="I39">
            <v>40</v>
          </cell>
          <cell r="J39">
            <v>1703</v>
          </cell>
          <cell r="K39">
            <v>343</v>
          </cell>
          <cell r="L39">
            <v>200</v>
          </cell>
          <cell r="M39">
            <v>800</v>
          </cell>
          <cell r="V39">
            <v>1000</v>
          </cell>
          <cell r="W39">
            <v>409.2</v>
          </cell>
          <cell r="X39">
            <v>700</v>
          </cell>
          <cell r="Y39">
            <v>9.1764418377321597</v>
          </cell>
          <cell r="Z39">
            <v>2.5782013685239491</v>
          </cell>
          <cell r="AD39">
            <v>0</v>
          </cell>
          <cell r="AE39">
            <v>188.4</v>
          </cell>
          <cell r="AF39">
            <v>276.8</v>
          </cell>
          <cell r="AG39">
            <v>343.4</v>
          </cell>
          <cell r="AH39">
            <v>400</v>
          </cell>
          <cell r="AI39" t="str">
            <v>мартяб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2332</v>
          </cell>
          <cell r="D40">
            <v>2906</v>
          </cell>
          <cell r="E40">
            <v>3436</v>
          </cell>
          <cell r="F40">
            <v>1734</v>
          </cell>
          <cell r="G40">
            <v>0</v>
          </cell>
          <cell r="H40">
            <v>0.4</v>
          </cell>
          <cell r="I40">
            <v>40</v>
          </cell>
          <cell r="J40">
            <v>3531</v>
          </cell>
          <cell r="K40">
            <v>-95</v>
          </cell>
          <cell r="L40">
            <v>0</v>
          </cell>
          <cell r="M40">
            <v>900</v>
          </cell>
          <cell r="T40">
            <v>540</v>
          </cell>
          <cell r="V40">
            <v>1200</v>
          </cell>
          <cell r="W40">
            <v>508.4</v>
          </cell>
          <cell r="X40">
            <v>600</v>
          </cell>
          <cell r="Y40">
            <v>8.7214791502753748</v>
          </cell>
          <cell r="Z40">
            <v>3.4107002360346184</v>
          </cell>
          <cell r="AD40">
            <v>894</v>
          </cell>
          <cell r="AE40">
            <v>491.8</v>
          </cell>
          <cell r="AF40">
            <v>558.79999999999995</v>
          </cell>
          <cell r="AG40">
            <v>429.4</v>
          </cell>
          <cell r="AH40">
            <v>603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2527</v>
          </cell>
          <cell r="D41">
            <v>10001</v>
          </cell>
          <cell r="E41">
            <v>7656</v>
          </cell>
          <cell r="F41">
            <v>4794</v>
          </cell>
          <cell r="G41">
            <v>0</v>
          </cell>
          <cell r="H41">
            <v>0.45</v>
          </cell>
          <cell r="I41">
            <v>45</v>
          </cell>
          <cell r="J41">
            <v>7757</v>
          </cell>
          <cell r="K41">
            <v>-101</v>
          </cell>
          <cell r="L41">
            <v>0</v>
          </cell>
          <cell r="M41">
            <v>1400</v>
          </cell>
          <cell r="T41">
            <v>930</v>
          </cell>
          <cell r="W41">
            <v>807.2</v>
          </cell>
          <cell r="X41">
            <v>800</v>
          </cell>
          <cell r="Y41">
            <v>8.6645193260654114</v>
          </cell>
          <cell r="Z41">
            <v>5.9390485629335972</v>
          </cell>
          <cell r="AD41">
            <v>3620</v>
          </cell>
          <cell r="AE41">
            <v>838.4</v>
          </cell>
          <cell r="AF41">
            <v>936.6</v>
          </cell>
          <cell r="AG41">
            <v>879.2</v>
          </cell>
          <cell r="AH41">
            <v>907</v>
          </cell>
          <cell r="AI41" t="str">
            <v>оконч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455.637</v>
          </cell>
          <cell r="D42">
            <v>498.459</v>
          </cell>
          <cell r="E42">
            <v>448.61799999999999</v>
          </cell>
          <cell r="F42">
            <v>493.67200000000003</v>
          </cell>
          <cell r="G42">
            <v>0</v>
          </cell>
          <cell r="H42">
            <v>1</v>
          </cell>
          <cell r="I42">
            <v>40</v>
          </cell>
          <cell r="J42">
            <v>428.90800000000002</v>
          </cell>
          <cell r="K42">
            <v>19.70999999999998</v>
          </cell>
          <cell r="L42">
            <v>0</v>
          </cell>
          <cell r="M42">
            <v>0</v>
          </cell>
          <cell r="V42">
            <v>200</v>
          </cell>
          <cell r="W42">
            <v>89.723600000000005</v>
          </cell>
          <cell r="X42">
            <v>100</v>
          </cell>
          <cell r="Y42">
            <v>8.8457440405868688</v>
          </cell>
          <cell r="Z42">
            <v>5.5021421342879684</v>
          </cell>
          <cell r="AD42">
            <v>0</v>
          </cell>
          <cell r="AE42">
            <v>85.539200000000008</v>
          </cell>
          <cell r="AF42">
            <v>121.55340000000001</v>
          </cell>
          <cell r="AG42">
            <v>79.131600000000006</v>
          </cell>
          <cell r="AH42">
            <v>128.798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1932</v>
          </cell>
          <cell r="D43">
            <v>41</v>
          </cell>
          <cell r="E43">
            <v>624</v>
          </cell>
          <cell r="F43">
            <v>1326</v>
          </cell>
          <cell r="G43">
            <v>0</v>
          </cell>
          <cell r="H43">
            <v>0.1</v>
          </cell>
          <cell r="I43">
            <v>730</v>
          </cell>
          <cell r="J43">
            <v>664</v>
          </cell>
          <cell r="K43">
            <v>-40</v>
          </cell>
          <cell r="L43">
            <v>0</v>
          </cell>
          <cell r="M43">
            <v>700</v>
          </cell>
          <cell r="W43">
            <v>124.8</v>
          </cell>
          <cell r="Y43">
            <v>16.233974358974358</v>
          </cell>
          <cell r="Z43">
            <v>10.625</v>
          </cell>
          <cell r="AD43">
            <v>0</v>
          </cell>
          <cell r="AE43">
            <v>121.6</v>
          </cell>
          <cell r="AF43">
            <v>138.6</v>
          </cell>
          <cell r="AG43">
            <v>105</v>
          </cell>
          <cell r="AH43">
            <v>133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1089</v>
          </cell>
          <cell r="D44">
            <v>651</v>
          </cell>
          <cell r="E44">
            <v>1067</v>
          </cell>
          <cell r="F44">
            <v>634</v>
          </cell>
          <cell r="G44">
            <v>0</v>
          </cell>
          <cell r="H44">
            <v>0.35</v>
          </cell>
          <cell r="I44">
            <v>40</v>
          </cell>
          <cell r="J44">
            <v>1122</v>
          </cell>
          <cell r="K44">
            <v>-55</v>
          </cell>
          <cell r="L44">
            <v>300</v>
          </cell>
          <cell r="M44">
            <v>250</v>
          </cell>
          <cell r="V44">
            <v>400</v>
          </cell>
          <cell r="W44">
            <v>213.4</v>
          </cell>
          <cell r="X44">
            <v>250</v>
          </cell>
          <cell r="Y44">
            <v>8.5941893158388005</v>
          </cell>
          <cell r="Z44">
            <v>2.9709465791940017</v>
          </cell>
          <cell r="AD44">
            <v>0</v>
          </cell>
          <cell r="AE44">
            <v>189.2</v>
          </cell>
          <cell r="AF44">
            <v>241.8</v>
          </cell>
          <cell r="AG44">
            <v>186</v>
          </cell>
          <cell r="AH44">
            <v>254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164.19800000000001</v>
          </cell>
          <cell r="D45">
            <v>1255.5139999999999</v>
          </cell>
          <cell r="E45">
            <v>202.76</v>
          </cell>
          <cell r="F45">
            <v>336.54899999999998</v>
          </cell>
          <cell r="G45">
            <v>0</v>
          </cell>
          <cell r="H45">
            <v>1</v>
          </cell>
          <cell r="I45">
            <v>40</v>
          </cell>
          <cell r="J45">
            <v>212.44800000000001</v>
          </cell>
          <cell r="K45">
            <v>-9.6880000000000166</v>
          </cell>
          <cell r="L45">
            <v>0</v>
          </cell>
          <cell r="M45">
            <v>0</v>
          </cell>
          <cell r="W45">
            <v>40.552</v>
          </cell>
          <cell r="Y45">
            <v>8.2991960939041221</v>
          </cell>
          <cell r="Z45">
            <v>8.2991960939041221</v>
          </cell>
          <cell r="AD45">
            <v>0</v>
          </cell>
          <cell r="AE45">
            <v>46.1646</v>
          </cell>
          <cell r="AF45">
            <v>54.648000000000003</v>
          </cell>
          <cell r="AG45">
            <v>39.748800000000003</v>
          </cell>
          <cell r="AH45">
            <v>48.417999999999999</v>
          </cell>
          <cell r="AI45" t="str">
            <v>увел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1098</v>
          </cell>
          <cell r="D46">
            <v>639</v>
          </cell>
          <cell r="E46">
            <v>957</v>
          </cell>
          <cell r="F46">
            <v>743</v>
          </cell>
          <cell r="G46">
            <v>0</v>
          </cell>
          <cell r="H46">
            <v>0.4</v>
          </cell>
          <cell r="I46">
            <v>35</v>
          </cell>
          <cell r="J46">
            <v>1070</v>
          </cell>
          <cell r="K46">
            <v>-113</v>
          </cell>
          <cell r="L46">
            <v>0</v>
          </cell>
          <cell r="M46">
            <v>300</v>
          </cell>
          <cell r="V46">
            <v>300</v>
          </cell>
          <cell r="W46">
            <v>191.4</v>
          </cell>
          <cell r="Y46">
            <v>7.0167189132706369</v>
          </cell>
          <cell r="Z46">
            <v>3.8819226750261233</v>
          </cell>
          <cell r="AD46">
            <v>0</v>
          </cell>
          <cell r="AE46">
            <v>252.8</v>
          </cell>
          <cell r="AF46">
            <v>212.6</v>
          </cell>
          <cell r="AG46">
            <v>184.4</v>
          </cell>
          <cell r="AH46">
            <v>319</v>
          </cell>
          <cell r="AI46">
            <v>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1626</v>
          </cell>
          <cell r="D47">
            <v>2065</v>
          </cell>
          <cell r="E47">
            <v>2115</v>
          </cell>
          <cell r="F47">
            <v>1521</v>
          </cell>
          <cell r="G47" t="str">
            <v>оконч</v>
          </cell>
          <cell r="H47">
            <v>0.4</v>
          </cell>
          <cell r="I47">
            <v>40</v>
          </cell>
          <cell r="J47">
            <v>2164</v>
          </cell>
          <cell r="K47">
            <v>-49</v>
          </cell>
          <cell r="L47">
            <v>0</v>
          </cell>
          <cell r="M47">
            <v>850</v>
          </cell>
          <cell r="V47">
            <v>800</v>
          </cell>
          <cell r="W47">
            <v>423</v>
          </cell>
          <cell r="X47">
            <v>500</v>
          </cell>
          <cell r="Y47">
            <v>8.6784869976359342</v>
          </cell>
          <cell r="Z47">
            <v>3.5957446808510638</v>
          </cell>
          <cell r="AD47">
            <v>0</v>
          </cell>
          <cell r="AE47">
            <v>458.2</v>
          </cell>
          <cell r="AF47">
            <v>443</v>
          </cell>
          <cell r="AG47">
            <v>374.8</v>
          </cell>
          <cell r="AH47">
            <v>564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89.567999999999998</v>
          </cell>
          <cell r="D48">
            <v>328.97899999999998</v>
          </cell>
          <cell r="E48">
            <v>107.6</v>
          </cell>
          <cell r="F48">
            <v>113.634</v>
          </cell>
          <cell r="G48" t="str">
            <v>лид, я</v>
          </cell>
          <cell r="H48">
            <v>1</v>
          </cell>
          <cell r="I48">
            <v>40</v>
          </cell>
          <cell r="J48">
            <v>110.38</v>
          </cell>
          <cell r="K48">
            <v>-2.7800000000000011</v>
          </cell>
          <cell r="L48">
            <v>0</v>
          </cell>
          <cell r="M48">
            <v>0</v>
          </cell>
          <cell r="V48">
            <v>50</v>
          </cell>
          <cell r="W48">
            <v>21.52</v>
          </cell>
          <cell r="X48">
            <v>20</v>
          </cell>
          <cell r="Y48">
            <v>8.5331784386617109</v>
          </cell>
          <cell r="Z48">
            <v>5.2803903345724912</v>
          </cell>
          <cell r="AD48">
            <v>0</v>
          </cell>
          <cell r="AE48">
            <v>15.376799999999999</v>
          </cell>
          <cell r="AF48">
            <v>22.669599999999999</v>
          </cell>
          <cell r="AG48">
            <v>18.484400000000001</v>
          </cell>
          <cell r="AH48">
            <v>20.443999999999999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-4.665</v>
          </cell>
          <cell r="D49">
            <v>763.221</v>
          </cell>
          <cell r="E49">
            <v>211.29400000000001</v>
          </cell>
          <cell r="F49">
            <v>299.95800000000003</v>
          </cell>
          <cell r="G49" t="str">
            <v>оконч</v>
          </cell>
          <cell r="H49">
            <v>1</v>
          </cell>
          <cell r="I49">
            <v>40</v>
          </cell>
          <cell r="J49">
            <v>228.761</v>
          </cell>
          <cell r="K49">
            <v>-17.466999999999985</v>
          </cell>
          <cell r="L49">
            <v>0</v>
          </cell>
          <cell r="M49">
            <v>160</v>
          </cell>
          <cell r="W49">
            <v>42.258800000000001</v>
          </cell>
          <cell r="Y49">
            <v>10.884312853180877</v>
          </cell>
          <cell r="Z49">
            <v>7.0981192083069091</v>
          </cell>
          <cell r="AD49">
            <v>0</v>
          </cell>
          <cell r="AE49">
            <v>36.355599999999995</v>
          </cell>
          <cell r="AF49">
            <v>37.377400000000002</v>
          </cell>
          <cell r="AG49">
            <v>61.447799999999994</v>
          </cell>
          <cell r="AH49">
            <v>55.002000000000002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916</v>
          </cell>
          <cell r="D50">
            <v>1120</v>
          </cell>
          <cell r="E50">
            <v>1133</v>
          </cell>
          <cell r="F50">
            <v>884</v>
          </cell>
          <cell r="G50" t="str">
            <v>лид, я</v>
          </cell>
          <cell r="H50">
            <v>0.35</v>
          </cell>
          <cell r="I50">
            <v>40</v>
          </cell>
          <cell r="J50">
            <v>1153</v>
          </cell>
          <cell r="K50">
            <v>-20</v>
          </cell>
          <cell r="L50">
            <v>0</v>
          </cell>
          <cell r="M50">
            <v>650</v>
          </cell>
          <cell r="V50">
            <v>170</v>
          </cell>
          <cell r="W50">
            <v>226.6</v>
          </cell>
          <cell r="X50">
            <v>250</v>
          </cell>
          <cell r="Y50">
            <v>8.6231244483671663</v>
          </cell>
          <cell r="Z50">
            <v>3.9011473962930276</v>
          </cell>
          <cell r="AD50">
            <v>0</v>
          </cell>
          <cell r="AE50">
            <v>196.4</v>
          </cell>
          <cell r="AF50">
            <v>239.6</v>
          </cell>
          <cell r="AG50">
            <v>221.2</v>
          </cell>
          <cell r="AH50">
            <v>243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1057</v>
          </cell>
          <cell r="D51">
            <v>2208</v>
          </cell>
          <cell r="E51">
            <v>1705</v>
          </cell>
          <cell r="F51">
            <v>1512</v>
          </cell>
          <cell r="G51" t="str">
            <v>неакк</v>
          </cell>
          <cell r="H51">
            <v>0.35</v>
          </cell>
          <cell r="I51">
            <v>40</v>
          </cell>
          <cell r="J51">
            <v>1727</v>
          </cell>
          <cell r="K51">
            <v>-22</v>
          </cell>
          <cell r="L51">
            <v>0</v>
          </cell>
          <cell r="M51">
            <v>700</v>
          </cell>
          <cell r="V51">
            <v>350</v>
          </cell>
          <cell r="W51">
            <v>341</v>
          </cell>
          <cell r="X51">
            <v>350</v>
          </cell>
          <cell r="Y51">
            <v>8.5395894428152488</v>
          </cell>
          <cell r="Z51">
            <v>4.4340175953079175</v>
          </cell>
          <cell r="AD51">
            <v>0</v>
          </cell>
          <cell r="AE51">
            <v>273</v>
          </cell>
          <cell r="AF51">
            <v>369.2</v>
          </cell>
          <cell r="AG51">
            <v>328.8</v>
          </cell>
          <cell r="AH51">
            <v>375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766</v>
          </cell>
          <cell r="D52">
            <v>689</v>
          </cell>
          <cell r="E52">
            <v>909</v>
          </cell>
          <cell r="F52">
            <v>524</v>
          </cell>
          <cell r="G52">
            <v>0</v>
          </cell>
          <cell r="H52">
            <v>0.4</v>
          </cell>
          <cell r="I52">
            <v>35</v>
          </cell>
          <cell r="J52">
            <v>950</v>
          </cell>
          <cell r="K52">
            <v>-41</v>
          </cell>
          <cell r="L52">
            <v>0</v>
          </cell>
          <cell r="M52">
            <v>400</v>
          </cell>
          <cell r="V52">
            <v>300</v>
          </cell>
          <cell r="W52">
            <v>181.8</v>
          </cell>
          <cell r="X52">
            <v>105</v>
          </cell>
          <cell r="Y52">
            <v>7.3102310231023102</v>
          </cell>
          <cell r="Z52">
            <v>2.8822882288228819</v>
          </cell>
          <cell r="AD52">
            <v>0</v>
          </cell>
          <cell r="AE52">
            <v>177</v>
          </cell>
          <cell r="AF52">
            <v>193</v>
          </cell>
          <cell r="AG52">
            <v>163.80000000000001</v>
          </cell>
          <cell r="AH52">
            <v>221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590.32500000000005</v>
          </cell>
          <cell r="D53">
            <v>17.414999999999999</v>
          </cell>
          <cell r="E53">
            <v>194.39400000000001</v>
          </cell>
          <cell r="F53">
            <v>399.94499999999999</v>
          </cell>
          <cell r="G53" t="str">
            <v>оконч</v>
          </cell>
          <cell r="H53">
            <v>1</v>
          </cell>
          <cell r="I53">
            <v>50</v>
          </cell>
          <cell r="J53">
            <v>208.93299999999999</v>
          </cell>
          <cell r="K53">
            <v>-14.538999999999987</v>
          </cell>
          <cell r="L53">
            <v>0</v>
          </cell>
          <cell r="M53">
            <v>0</v>
          </cell>
          <cell r="W53">
            <v>38.878799999999998</v>
          </cell>
          <cell r="Y53">
            <v>10.286968733602889</v>
          </cell>
          <cell r="Z53">
            <v>10.286968733602889</v>
          </cell>
          <cell r="AD53">
            <v>0</v>
          </cell>
          <cell r="AE53">
            <v>136.80000000000001</v>
          </cell>
          <cell r="AF53">
            <v>51.405600000000007</v>
          </cell>
          <cell r="AG53">
            <v>41.537799999999997</v>
          </cell>
          <cell r="AH53">
            <v>54.924999999999997</v>
          </cell>
          <cell r="AI53" t="str">
            <v>увел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497.21800000000002</v>
          </cell>
          <cell r="D54">
            <v>750.80799999999999</v>
          </cell>
          <cell r="E54">
            <v>586.01400000000001</v>
          </cell>
          <cell r="F54">
            <v>642.95299999999997</v>
          </cell>
          <cell r="G54" t="str">
            <v>н</v>
          </cell>
          <cell r="H54">
            <v>1</v>
          </cell>
          <cell r="I54">
            <v>50</v>
          </cell>
          <cell r="J54">
            <v>587.16200000000003</v>
          </cell>
          <cell r="K54">
            <v>-1.1480000000000246</v>
          </cell>
          <cell r="L54">
            <v>0</v>
          </cell>
          <cell r="M54">
            <v>0</v>
          </cell>
          <cell r="V54">
            <v>300</v>
          </cell>
          <cell r="W54">
            <v>117.2028</v>
          </cell>
          <cell r="X54">
            <v>150</v>
          </cell>
          <cell r="Y54">
            <v>9.3253147535724406</v>
          </cell>
          <cell r="Z54">
            <v>5.4858160385246766</v>
          </cell>
          <cell r="AD54">
            <v>0</v>
          </cell>
          <cell r="AE54">
            <v>135.20179999999999</v>
          </cell>
          <cell r="AF54">
            <v>136.4794</v>
          </cell>
          <cell r="AG54">
            <v>101.2942</v>
          </cell>
          <cell r="AH54">
            <v>146.232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66.659000000000006</v>
          </cell>
          <cell r="D55">
            <v>7.51</v>
          </cell>
          <cell r="E55">
            <v>10.35</v>
          </cell>
          <cell r="F55">
            <v>56.308999999999997</v>
          </cell>
          <cell r="G55">
            <v>0</v>
          </cell>
          <cell r="H55">
            <v>1</v>
          </cell>
          <cell r="I55">
            <v>50</v>
          </cell>
          <cell r="J55">
            <v>78.099999999999994</v>
          </cell>
          <cell r="K55">
            <v>-67.75</v>
          </cell>
          <cell r="L55">
            <v>0</v>
          </cell>
          <cell r="M55">
            <v>10</v>
          </cell>
          <cell r="V55">
            <v>10</v>
          </cell>
          <cell r="W55">
            <v>2.0699999999999998</v>
          </cell>
          <cell r="X55">
            <v>10</v>
          </cell>
          <cell r="Y55">
            <v>41.695169082125609</v>
          </cell>
          <cell r="Z55">
            <v>27.2024154589372</v>
          </cell>
          <cell r="AD55">
            <v>0</v>
          </cell>
          <cell r="AE55">
            <v>12.0974</v>
          </cell>
          <cell r="AF55">
            <v>5.4109999999999996</v>
          </cell>
          <cell r="AG55">
            <v>5.9752000000000001</v>
          </cell>
          <cell r="AH55">
            <v>0</v>
          </cell>
          <cell r="AI55" t="str">
            <v>склад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2774.1959999999999</v>
          </cell>
          <cell r="D56">
            <v>2105.3870000000002</v>
          </cell>
          <cell r="E56">
            <v>3004.277</v>
          </cell>
          <cell r="F56">
            <v>1838.7239999999999</v>
          </cell>
          <cell r="G56">
            <v>0</v>
          </cell>
          <cell r="H56">
            <v>1</v>
          </cell>
          <cell r="I56">
            <v>40</v>
          </cell>
          <cell r="J56">
            <v>2982.9079999999999</v>
          </cell>
          <cell r="K56">
            <v>21.369000000000142</v>
          </cell>
          <cell r="L56">
            <v>0</v>
          </cell>
          <cell r="M56">
            <v>1500</v>
          </cell>
          <cell r="V56">
            <v>1200</v>
          </cell>
          <cell r="W56">
            <v>600.85540000000003</v>
          </cell>
          <cell r="X56">
            <v>600</v>
          </cell>
          <cell r="Y56">
            <v>8.5523472036699673</v>
          </cell>
          <cell r="Z56">
            <v>3.0601772073613716</v>
          </cell>
          <cell r="AD56">
            <v>0</v>
          </cell>
          <cell r="AE56">
            <v>599.58979999999997</v>
          </cell>
          <cell r="AF56">
            <v>586.08220000000006</v>
          </cell>
          <cell r="AG56">
            <v>547.71319999999992</v>
          </cell>
          <cell r="AH56">
            <v>697.21500000000003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2705</v>
          </cell>
          <cell r="D57">
            <v>2476</v>
          </cell>
          <cell r="E57">
            <v>2279</v>
          </cell>
          <cell r="F57">
            <v>2854</v>
          </cell>
          <cell r="G57" t="str">
            <v>оконч</v>
          </cell>
          <cell r="H57">
            <v>0.45</v>
          </cell>
          <cell r="I57">
            <v>50</v>
          </cell>
          <cell r="J57">
            <v>2336</v>
          </cell>
          <cell r="K57">
            <v>-57</v>
          </cell>
          <cell r="L57">
            <v>0</v>
          </cell>
          <cell r="M57">
            <v>500</v>
          </cell>
          <cell r="W57">
            <v>455.8</v>
          </cell>
          <cell r="X57">
            <v>700</v>
          </cell>
          <cell r="Y57">
            <v>8.8942518648530058</v>
          </cell>
          <cell r="Z57">
            <v>6.2615182097411139</v>
          </cell>
          <cell r="AD57">
            <v>0</v>
          </cell>
          <cell r="AE57">
            <v>666</v>
          </cell>
          <cell r="AF57">
            <v>609.4</v>
          </cell>
          <cell r="AG57">
            <v>482</v>
          </cell>
          <cell r="AH57">
            <v>539</v>
          </cell>
          <cell r="AI57" t="str">
            <v>оконч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2782</v>
          </cell>
          <cell r="D58">
            <v>4667</v>
          </cell>
          <cell r="E58">
            <v>4777</v>
          </cell>
          <cell r="F58">
            <v>2600</v>
          </cell>
          <cell r="G58" t="str">
            <v>акяб</v>
          </cell>
          <cell r="H58">
            <v>0.45</v>
          </cell>
          <cell r="I58">
            <v>50</v>
          </cell>
          <cell r="J58">
            <v>4866</v>
          </cell>
          <cell r="K58">
            <v>-89</v>
          </cell>
          <cell r="L58">
            <v>0</v>
          </cell>
          <cell r="M58">
            <v>1600</v>
          </cell>
          <cell r="T58">
            <v>1050</v>
          </cell>
          <cell r="V58">
            <v>1000</v>
          </cell>
          <cell r="W58">
            <v>697.4</v>
          </cell>
          <cell r="X58">
            <v>1000</v>
          </cell>
          <cell r="Y58">
            <v>8.8901634642959575</v>
          </cell>
          <cell r="Z58">
            <v>3.7281330656724978</v>
          </cell>
          <cell r="AD58">
            <v>1290</v>
          </cell>
          <cell r="AE58">
            <v>544.4</v>
          </cell>
          <cell r="AF58">
            <v>632</v>
          </cell>
          <cell r="AG58">
            <v>641.20000000000005</v>
          </cell>
          <cell r="AH58">
            <v>776</v>
          </cell>
          <cell r="AI58" t="str">
            <v>мартяб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1034</v>
          </cell>
          <cell r="D59">
            <v>1023</v>
          </cell>
          <cell r="E59">
            <v>950</v>
          </cell>
          <cell r="F59">
            <v>1053</v>
          </cell>
          <cell r="G59">
            <v>0</v>
          </cell>
          <cell r="H59">
            <v>0.45</v>
          </cell>
          <cell r="I59">
            <v>50</v>
          </cell>
          <cell r="J59">
            <v>1024</v>
          </cell>
          <cell r="K59">
            <v>-74</v>
          </cell>
          <cell r="L59">
            <v>0</v>
          </cell>
          <cell r="M59">
            <v>120</v>
          </cell>
          <cell r="V59">
            <v>300</v>
          </cell>
          <cell r="W59">
            <v>190</v>
          </cell>
          <cell r="X59">
            <v>250</v>
          </cell>
          <cell r="Y59">
            <v>9.0684210526315798</v>
          </cell>
          <cell r="Z59">
            <v>5.5421052631578949</v>
          </cell>
          <cell r="AD59">
            <v>0</v>
          </cell>
          <cell r="AE59">
            <v>194.6</v>
          </cell>
          <cell r="AF59">
            <v>278.2</v>
          </cell>
          <cell r="AG59">
            <v>176</v>
          </cell>
          <cell r="AH59">
            <v>254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255</v>
          </cell>
          <cell r="D60">
            <v>500</v>
          </cell>
          <cell r="E60">
            <v>385</v>
          </cell>
          <cell r="F60">
            <v>353</v>
          </cell>
          <cell r="G60">
            <v>0</v>
          </cell>
          <cell r="H60">
            <v>0.4</v>
          </cell>
          <cell r="I60">
            <v>40</v>
          </cell>
          <cell r="J60">
            <v>408</v>
          </cell>
          <cell r="K60">
            <v>-23</v>
          </cell>
          <cell r="L60">
            <v>0</v>
          </cell>
          <cell r="M60">
            <v>100</v>
          </cell>
          <cell r="V60">
            <v>130</v>
          </cell>
          <cell r="W60">
            <v>77</v>
          </cell>
          <cell r="X60">
            <v>90</v>
          </cell>
          <cell r="Y60">
            <v>8.7402597402597397</v>
          </cell>
          <cell r="Z60">
            <v>4.5844155844155843</v>
          </cell>
          <cell r="AD60">
            <v>0</v>
          </cell>
          <cell r="AE60">
            <v>70.599999999999994</v>
          </cell>
          <cell r="AF60">
            <v>79.599999999999994</v>
          </cell>
          <cell r="AG60">
            <v>71.8</v>
          </cell>
          <cell r="AH60">
            <v>92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231</v>
          </cell>
          <cell r="D61">
            <v>408</v>
          </cell>
          <cell r="E61">
            <v>333</v>
          </cell>
          <cell r="F61">
            <v>293</v>
          </cell>
          <cell r="G61">
            <v>0</v>
          </cell>
          <cell r="H61">
            <v>0.4</v>
          </cell>
          <cell r="I61">
            <v>40</v>
          </cell>
          <cell r="J61">
            <v>360</v>
          </cell>
          <cell r="K61">
            <v>-27</v>
          </cell>
          <cell r="L61">
            <v>0</v>
          </cell>
          <cell r="M61">
            <v>0</v>
          </cell>
          <cell r="V61">
            <v>200</v>
          </cell>
          <cell r="W61">
            <v>66.599999999999994</v>
          </cell>
          <cell r="X61">
            <v>90</v>
          </cell>
          <cell r="Y61">
            <v>8.7537537537537542</v>
          </cell>
          <cell r="Z61">
            <v>4.3993993993993996</v>
          </cell>
          <cell r="AD61">
            <v>0</v>
          </cell>
          <cell r="AE61">
            <v>52.8</v>
          </cell>
          <cell r="AF61">
            <v>73.2</v>
          </cell>
          <cell r="AG61">
            <v>53.4</v>
          </cell>
          <cell r="AH61">
            <v>101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490</v>
          </cell>
          <cell r="D62">
            <v>1556.3720000000001</v>
          </cell>
          <cell r="E62">
            <v>729.60199999999998</v>
          </cell>
          <cell r="F62">
            <v>989.649</v>
          </cell>
          <cell r="G62" t="str">
            <v>оконч</v>
          </cell>
          <cell r="H62">
            <v>1</v>
          </cell>
          <cell r="I62">
            <v>50</v>
          </cell>
          <cell r="J62">
            <v>724.44399999999996</v>
          </cell>
          <cell r="K62">
            <v>5.1580000000000155</v>
          </cell>
          <cell r="L62">
            <v>0</v>
          </cell>
          <cell r="M62">
            <v>200</v>
          </cell>
          <cell r="W62">
            <v>145.9204</v>
          </cell>
          <cell r="X62">
            <v>100</v>
          </cell>
          <cell r="Y62">
            <v>8.8380308716259002</v>
          </cell>
          <cell r="Z62">
            <v>6.7821154547273723</v>
          </cell>
          <cell r="AD62">
            <v>0</v>
          </cell>
          <cell r="AE62">
            <v>167.62520000000001</v>
          </cell>
          <cell r="AF62">
            <v>165.2312</v>
          </cell>
          <cell r="AG62">
            <v>163.20959999999999</v>
          </cell>
          <cell r="AH62">
            <v>147.47399999999999</v>
          </cell>
          <cell r="AI62">
            <v>0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1409</v>
          </cell>
          <cell r="D63">
            <v>18</v>
          </cell>
          <cell r="E63">
            <v>377</v>
          </cell>
          <cell r="F63">
            <v>1032</v>
          </cell>
          <cell r="G63">
            <v>0</v>
          </cell>
          <cell r="H63">
            <v>0.1</v>
          </cell>
          <cell r="I63">
            <v>730</v>
          </cell>
          <cell r="J63">
            <v>401</v>
          </cell>
          <cell r="K63">
            <v>-24</v>
          </cell>
          <cell r="L63">
            <v>0</v>
          </cell>
          <cell r="M63">
            <v>300</v>
          </cell>
          <cell r="W63">
            <v>75.400000000000006</v>
          </cell>
          <cell r="Y63">
            <v>17.665782493368699</v>
          </cell>
          <cell r="Z63">
            <v>13.687002652519892</v>
          </cell>
          <cell r="AD63">
            <v>0</v>
          </cell>
          <cell r="AE63">
            <v>61</v>
          </cell>
          <cell r="AF63">
            <v>97.6</v>
          </cell>
          <cell r="AG63">
            <v>64.400000000000006</v>
          </cell>
          <cell r="AH63">
            <v>85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184.41200000000001</v>
          </cell>
          <cell r="D64">
            <v>324.44299999999998</v>
          </cell>
          <cell r="E64">
            <v>205.45500000000001</v>
          </cell>
          <cell r="F64">
            <v>297.90199999999999</v>
          </cell>
          <cell r="G64">
            <v>0</v>
          </cell>
          <cell r="H64">
            <v>1</v>
          </cell>
          <cell r="I64">
            <v>50</v>
          </cell>
          <cell r="J64">
            <v>212.72900000000001</v>
          </cell>
          <cell r="K64">
            <v>-7.2740000000000009</v>
          </cell>
          <cell r="L64">
            <v>0</v>
          </cell>
          <cell r="M64">
            <v>0</v>
          </cell>
          <cell r="V64">
            <v>30</v>
          </cell>
          <cell r="W64">
            <v>41.091000000000001</v>
          </cell>
          <cell r="X64">
            <v>30</v>
          </cell>
          <cell r="Y64">
            <v>8.7099851549000995</v>
          </cell>
          <cell r="Z64">
            <v>7.2498113942225784</v>
          </cell>
          <cell r="AD64">
            <v>0</v>
          </cell>
          <cell r="AE64">
            <v>47.370999999999995</v>
          </cell>
          <cell r="AF64">
            <v>57.188199999999995</v>
          </cell>
          <cell r="AG64">
            <v>39.780799999999999</v>
          </cell>
          <cell r="AH64">
            <v>55.723999999999997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26.867999999999999</v>
          </cell>
          <cell r="E65">
            <v>2.7149999999999999</v>
          </cell>
          <cell r="F65">
            <v>24.152999999999999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2.6</v>
          </cell>
          <cell r="K65">
            <v>0.11499999999999977</v>
          </cell>
          <cell r="L65">
            <v>0</v>
          </cell>
          <cell r="M65">
            <v>0</v>
          </cell>
          <cell r="W65">
            <v>0.54299999999999993</v>
          </cell>
          <cell r="Y65">
            <v>44.480662983425418</v>
          </cell>
          <cell r="Z65">
            <v>44.480662983425418</v>
          </cell>
          <cell r="AD65">
            <v>0</v>
          </cell>
          <cell r="AE65">
            <v>2.2016</v>
          </cell>
          <cell r="AF65">
            <v>1.9263999999999999</v>
          </cell>
          <cell r="AG65">
            <v>1.0933999999999999</v>
          </cell>
          <cell r="AH65">
            <v>0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2035</v>
          </cell>
          <cell r="D66">
            <v>3121</v>
          </cell>
          <cell r="E66">
            <v>3158</v>
          </cell>
          <cell r="F66">
            <v>1950</v>
          </cell>
          <cell r="G66">
            <v>0</v>
          </cell>
          <cell r="H66">
            <v>0.4</v>
          </cell>
          <cell r="I66">
            <v>40</v>
          </cell>
          <cell r="J66">
            <v>3216</v>
          </cell>
          <cell r="K66">
            <v>-58</v>
          </cell>
          <cell r="L66">
            <v>0</v>
          </cell>
          <cell r="M66">
            <v>700</v>
          </cell>
          <cell r="T66">
            <v>480</v>
          </cell>
          <cell r="V66">
            <v>700</v>
          </cell>
          <cell r="W66">
            <v>443.2</v>
          </cell>
          <cell r="X66">
            <v>500</v>
          </cell>
          <cell r="Y66">
            <v>8.6868231046931417</v>
          </cell>
          <cell r="Z66">
            <v>4.3998194945848379</v>
          </cell>
          <cell r="AD66">
            <v>942</v>
          </cell>
          <cell r="AE66">
            <v>451</v>
          </cell>
          <cell r="AF66">
            <v>509.8</v>
          </cell>
          <cell r="AG66">
            <v>414.2</v>
          </cell>
          <cell r="AH66">
            <v>561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1761</v>
          </cell>
          <cell r="D67">
            <v>1931</v>
          </cell>
          <cell r="E67">
            <v>1867</v>
          </cell>
          <cell r="F67">
            <v>1801</v>
          </cell>
          <cell r="G67">
            <v>0</v>
          </cell>
          <cell r="H67">
            <v>0.4</v>
          </cell>
          <cell r="I67">
            <v>40</v>
          </cell>
          <cell r="J67">
            <v>1910</v>
          </cell>
          <cell r="K67">
            <v>-43</v>
          </cell>
          <cell r="L67">
            <v>0</v>
          </cell>
          <cell r="M67">
            <v>700</v>
          </cell>
          <cell r="V67">
            <v>300</v>
          </cell>
          <cell r="W67">
            <v>373.4</v>
          </cell>
          <cell r="X67">
            <v>400</v>
          </cell>
          <cell r="Y67">
            <v>8.5725763256561329</v>
          </cell>
          <cell r="Z67">
            <v>4.8232458489555441</v>
          </cell>
          <cell r="AD67">
            <v>0</v>
          </cell>
          <cell r="AE67">
            <v>388</v>
          </cell>
          <cell r="AF67">
            <v>437.4</v>
          </cell>
          <cell r="AG67">
            <v>376.4</v>
          </cell>
          <cell r="AH67">
            <v>513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388.97800000000001</v>
          </cell>
          <cell r="D68">
            <v>651.46500000000003</v>
          </cell>
          <cell r="E68">
            <v>486.10899999999998</v>
          </cell>
          <cell r="F68">
            <v>528.35299999999995</v>
          </cell>
          <cell r="G68" t="str">
            <v>ябл</v>
          </cell>
          <cell r="H68">
            <v>1</v>
          </cell>
          <cell r="I68">
            <v>40</v>
          </cell>
          <cell r="J68">
            <v>508.86900000000003</v>
          </cell>
          <cell r="K68">
            <v>-22.760000000000048</v>
          </cell>
          <cell r="L68">
            <v>0</v>
          </cell>
          <cell r="M68">
            <v>110</v>
          </cell>
          <cell r="V68">
            <v>100</v>
          </cell>
          <cell r="W68">
            <v>97.221800000000002</v>
          </cell>
          <cell r="X68">
            <v>100</v>
          </cell>
          <cell r="Y68">
            <v>8.6230968774492958</v>
          </cell>
          <cell r="Z68">
            <v>5.4345116013075252</v>
          </cell>
          <cell r="AD68">
            <v>0</v>
          </cell>
          <cell r="AE68">
            <v>87.606799999999993</v>
          </cell>
          <cell r="AF68">
            <v>118.1618</v>
          </cell>
          <cell r="AG68">
            <v>94.443600000000004</v>
          </cell>
          <cell r="AH68">
            <v>105.58199999999999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229.904</v>
          </cell>
          <cell r="D69">
            <v>268.36799999999999</v>
          </cell>
          <cell r="E69">
            <v>237.69900000000001</v>
          </cell>
          <cell r="F69">
            <v>246.744</v>
          </cell>
          <cell r="G69">
            <v>0</v>
          </cell>
          <cell r="H69">
            <v>1</v>
          </cell>
          <cell r="I69">
            <v>40</v>
          </cell>
          <cell r="J69">
            <v>245.322</v>
          </cell>
          <cell r="K69">
            <v>-7.6229999999999905</v>
          </cell>
          <cell r="L69">
            <v>0</v>
          </cell>
          <cell r="M69">
            <v>80</v>
          </cell>
          <cell r="V69">
            <v>30</v>
          </cell>
          <cell r="W69">
            <v>47.5398</v>
          </cell>
          <cell r="X69">
            <v>50</v>
          </cell>
          <cell r="Y69">
            <v>8.5558626666498387</v>
          </cell>
          <cell r="Z69">
            <v>5.1902616334103211</v>
          </cell>
          <cell r="AD69">
            <v>0</v>
          </cell>
          <cell r="AE69">
            <v>49.760000000000005</v>
          </cell>
          <cell r="AF69">
            <v>56.296199999999999</v>
          </cell>
          <cell r="AG69">
            <v>47.778199999999998</v>
          </cell>
          <cell r="AH69">
            <v>57.027999999999999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745.39400000000001</v>
          </cell>
          <cell r="D70">
            <v>187.62299999999999</v>
          </cell>
          <cell r="E70">
            <v>543.91300000000001</v>
          </cell>
          <cell r="F70">
            <v>369.64100000000002</v>
          </cell>
          <cell r="G70" t="str">
            <v>ябл</v>
          </cell>
          <cell r="H70">
            <v>1</v>
          </cell>
          <cell r="I70">
            <v>40</v>
          </cell>
          <cell r="J70">
            <v>565.49400000000003</v>
          </cell>
          <cell r="K70">
            <v>-21.581000000000017</v>
          </cell>
          <cell r="L70">
            <v>0</v>
          </cell>
          <cell r="M70">
            <v>210</v>
          </cell>
          <cell r="V70">
            <v>200</v>
          </cell>
          <cell r="W70">
            <v>108.7826</v>
          </cell>
          <cell r="X70">
            <v>150</v>
          </cell>
          <cell r="Y70">
            <v>8.545861194713126</v>
          </cell>
          <cell r="Z70">
            <v>3.3979790885674732</v>
          </cell>
          <cell r="AD70">
            <v>0</v>
          </cell>
          <cell r="AE70">
            <v>133.48779999999999</v>
          </cell>
          <cell r="AF70">
            <v>116.3386</v>
          </cell>
          <cell r="AG70">
            <v>93.186599999999999</v>
          </cell>
          <cell r="AH70">
            <v>129.369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278.63900000000001</v>
          </cell>
          <cell r="D71">
            <v>473.30099999999999</v>
          </cell>
          <cell r="E71">
            <v>339.53199999999998</v>
          </cell>
          <cell r="F71">
            <v>394.54199999999997</v>
          </cell>
          <cell r="G71">
            <v>0</v>
          </cell>
          <cell r="H71">
            <v>1</v>
          </cell>
          <cell r="I71">
            <v>40</v>
          </cell>
          <cell r="J71">
            <v>353.58699999999999</v>
          </cell>
          <cell r="K71">
            <v>-14.055000000000007</v>
          </cell>
          <cell r="L71">
            <v>0</v>
          </cell>
          <cell r="M71">
            <v>110</v>
          </cell>
          <cell r="W71">
            <v>67.906399999999991</v>
          </cell>
          <cell r="X71">
            <v>80</v>
          </cell>
          <cell r="Y71">
            <v>8.6080546163542753</v>
          </cell>
          <cell r="Z71">
            <v>5.810085647302758</v>
          </cell>
          <cell r="AD71">
            <v>0</v>
          </cell>
          <cell r="AE71">
            <v>67.531599999999997</v>
          </cell>
          <cell r="AF71">
            <v>79.630600000000001</v>
          </cell>
          <cell r="AG71">
            <v>70.131</v>
          </cell>
          <cell r="AH71">
            <v>63.033000000000001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85</v>
          </cell>
          <cell r="D72">
            <v>150.815</v>
          </cell>
          <cell r="E72">
            <v>93</v>
          </cell>
          <cell r="F72">
            <v>141.815</v>
          </cell>
          <cell r="G72" t="str">
            <v>дк</v>
          </cell>
          <cell r="H72">
            <v>0.6</v>
          </cell>
          <cell r="I72">
            <v>60</v>
          </cell>
          <cell r="J72">
            <v>100</v>
          </cell>
          <cell r="K72">
            <v>-7</v>
          </cell>
          <cell r="L72">
            <v>20</v>
          </cell>
          <cell r="M72">
            <v>30</v>
          </cell>
          <cell r="W72">
            <v>18.600000000000001</v>
          </cell>
          <cell r="Y72">
            <v>10.31263440860215</v>
          </cell>
          <cell r="Z72">
            <v>7.6244623655913975</v>
          </cell>
          <cell r="AD72">
            <v>0</v>
          </cell>
          <cell r="AE72">
            <v>15.8</v>
          </cell>
          <cell r="AF72">
            <v>22.6</v>
          </cell>
          <cell r="AG72">
            <v>20.399999999999999</v>
          </cell>
          <cell r="AH72">
            <v>26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237</v>
          </cell>
          <cell r="D73">
            <v>233</v>
          </cell>
          <cell r="E73">
            <v>213</v>
          </cell>
          <cell r="F73">
            <v>241</v>
          </cell>
          <cell r="G73" t="str">
            <v>ябл</v>
          </cell>
          <cell r="H73">
            <v>0.6</v>
          </cell>
          <cell r="I73">
            <v>60</v>
          </cell>
          <cell r="J73">
            <v>244</v>
          </cell>
          <cell r="K73">
            <v>-31</v>
          </cell>
          <cell r="L73">
            <v>0</v>
          </cell>
          <cell r="M73">
            <v>104</v>
          </cell>
          <cell r="W73">
            <v>42.6</v>
          </cell>
          <cell r="X73">
            <v>50</v>
          </cell>
          <cell r="Y73">
            <v>9.272300469483568</v>
          </cell>
          <cell r="Z73">
            <v>5.657276995305164</v>
          </cell>
          <cell r="AD73">
            <v>0</v>
          </cell>
          <cell r="AE73">
            <v>50.8</v>
          </cell>
          <cell r="AF73">
            <v>46.2</v>
          </cell>
          <cell r="AG73">
            <v>50.4</v>
          </cell>
          <cell r="AH73">
            <v>66</v>
          </cell>
          <cell r="AI73">
            <v>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386</v>
          </cell>
          <cell r="D74">
            <v>643.19299999999998</v>
          </cell>
          <cell r="E74">
            <v>470</v>
          </cell>
          <cell r="F74">
            <v>550.19299999999998</v>
          </cell>
          <cell r="G74" t="str">
            <v>ябл</v>
          </cell>
          <cell r="H74">
            <v>0.6</v>
          </cell>
          <cell r="I74">
            <v>60</v>
          </cell>
          <cell r="J74">
            <v>485</v>
          </cell>
          <cell r="K74">
            <v>-15</v>
          </cell>
          <cell r="L74">
            <v>100</v>
          </cell>
          <cell r="M74">
            <v>120</v>
          </cell>
          <cell r="W74">
            <v>94</v>
          </cell>
          <cell r="X74">
            <v>80</v>
          </cell>
          <cell r="Y74">
            <v>9.0446063829787224</v>
          </cell>
          <cell r="Z74">
            <v>5.8531170212765957</v>
          </cell>
          <cell r="AD74">
            <v>0</v>
          </cell>
          <cell r="AE74">
            <v>87.4</v>
          </cell>
          <cell r="AF74">
            <v>93</v>
          </cell>
          <cell r="AG74">
            <v>95</v>
          </cell>
          <cell r="AH74">
            <v>110</v>
          </cell>
          <cell r="AI74" t="str">
            <v>мартяб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33.113999999999997</v>
          </cell>
          <cell r="D75">
            <v>120.968</v>
          </cell>
          <cell r="E75">
            <v>92.272999999999996</v>
          </cell>
          <cell r="F75">
            <v>53.207000000000001</v>
          </cell>
          <cell r="G75">
            <v>0</v>
          </cell>
          <cell r="H75">
            <v>1</v>
          </cell>
          <cell r="I75">
            <v>30</v>
          </cell>
          <cell r="J75">
            <v>100.021</v>
          </cell>
          <cell r="K75">
            <v>-7.7480000000000047</v>
          </cell>
          <cell r="L75">
            <v>0</v>
          </cell>
          <cell r="M75">
            <v>10</v>
          </cell>
          <cell r="V75">
            <v>40</v>
          </cell>
          <cell r="W75">
            <v>18.454599999999999</v>
          </cell>
          <cell r="X75">
            <v>20</v>
          </cell>
          <cell r="Y75">
            <v>6.6762216466355273</v>
          </cell>
          <cell r="Z75">
            <v>2.883129409469726</v>
          </cell>
          <cell r="AD75">
            <v>0</v>
          </cell>
          <cell r="AE75">
            <v>16.4024</v>
          </cell>
          <cell r="AF75">
            <v>25.7058</v>
          </cell>
          <cell r="AG75">
            <v>14.362200000000001</v>
          </cell>
          <cell r="AH75">
            <v>16.27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465</v>
          </cell>
          <cell r="D76">
            <v>728</v>
          </cell>
          <cell r="E76">
            <v>472</v>
          </cell>
          <cell r="F76">
            <v>717</v>
          </cell>
          <cell r="G76" t="str">
            <v>ябл,дк</v>
          </cell>
          <cell r="H76">
            <v>0.6</v>
          </cell>
          <cell r="I76">
            <v>60</v>
          </cell>
          <cell r="J76">
            <v>451</v>
          </cell>
          <cell r="K76">
            <v>21</v>
          </cell>
          <cell r="L76">
            <v>0</v>
          </cell>
          <cell r="M76">
            <v>60</v>
          </cell>
          <cell r="W76">
            <v>94.4</v>
          </cell>
          <cell r="X76">
            <v>80</v>
          </cell>
          <cell r="Y76">
            <v>9.078389830508474</v>
          </cell>
          <cell r="Z76">
            <v>7.5953389830508469</v>
          </cell>
          <cell r="AD76">
            <v>0</v>
          </cell>
          <cell r="AE76">
            <v>165.6</v>
          </cell>
          <cell r="AF76">
            <v>120.4</v>
          </cell>
          <cell r="AG76">
            <v>108.6</v>
          </cell>
          <cell r="AH76">
            <v>137</v>
          </cell>
          <cell r="AI76" t="str">
            <v>оконч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443</v>
          </cell>
          <cell r="D77">
            <v>1154</v>
          </cell>
          <cell r="E77">
            <v>763</v>
          </cell>
          <cell r="F77">
            <v>821</v>
          </cell>
          <cell r="G77" t="str">
            <v>ябл,дк</v>
          </cell>
          <cell r="H77">
            <v>0.6</v>
          </cell>
          <cell r="I77">
            <v>60</v>
          </cell>
          <cell r="J77">
            <v>764</v>
          </cell>
          <cell r="K77">
            <v>-1</v>
          </cell>
          <cell r="L77">
            <v>0</v>
          </cell>
          <cell r="M77">
            <v>320</v>
          </cell>
          <cell r="W77">
            <v>152.6</v>
          </cell>
          <cell r="X77">
            <v>230</v>
          </cell>
          <cell r="Y77">
            <v>8.9842726081258188</v>
          </cell>
          <cell r="Z77">
            <v>5.3800786369593707</v>
          </cell>
          <cell r="AD77">
            <v>0</v>
          </cell>
          <cell r="AE77">
            <v>164.8</v>
          </cell>
          <cell r="AF77">
            <v>155.4</v>
          </cell>
          <cell r="AG77">
            <v>166</v>
          </cell>
          <cell r="AH77">
            <v>201</v>
          </cell>
          <cell r="AI77">
            <v>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419</v>
          </cell>
          <cell r="D78">
            <v>778</v>
          </cell>
          <cell r="E78">
            <v>630</v>
          </cell>
          <cell r="F78">
            <v>549</v>
          </cell>
          <cell r="G78">
            <v>0</v>
          </cell>
          <cell r="H78">
            <v>0.4</v>
          </cell>
          <cell r="I78" t="e">
            <v>#N/A</v>
          </cell>
          <cell r="J78">
            <v>676</v>
          </cell>
          <cell r="K78">
            <v>-46</v>
          </cell>
          <cell r="L78">
            <v>100</v>
          </cell>
          <cell r="M78">
            <v>250</v>
          </cell>
          <cell r="V78">
            <v>50</v>
          </cell>
          <cell r="W78">
            <v>126</v>
          </cell>
          <cell r="X78">
            <v>120</v>
          </cell>
          <cell r="Y78">
            <v>8.4841269841269842</v>
          </cell>
          <cell r="Z78">
            <v>4.3571428571428568</v>
          </cell>
          <cell r="AD78">
            <v>0</v>
          </cell>
          <cell r="AE78">
            <v>118.6</v>
          </cell>
          <cell r="AF78">
            <v>151.6</v>
          </cell>
          <cell r="AG78">
            <v>130</v>
          </cell>
          <cell r="AH78">
            <v>127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176</v>
          </cell>
          <cell r="D79">
            <v>874</v>
          </cell>
          <cell r="E79">
            <v>684</v>
          </cell>
          <cell r="F79">
            <v>357</v>
          </cell>
          <cell r="G79">
            <v>0</v>
          </cell>
          <cell r="H79">
            <v>0.33</v>
          </cell>
          <cell r="I79">
            <v>60</v>
          </cell>
          <cell r="J79">
            <v>726</v>
          </cell>
          <cell r="K79">
            <v>-42</v>
          </cell>
          <cell r="L79">
            <v>150</v>
          </cell>
          <cell r="M79">
            <v>250</v>
          </cell>
          <cell r="V79">
            <v>170</v>
          </cell>
          <cell r="W79">
            <v>136.80000000000001</v>
          </cell>
          <cell r="X79">
            <v>170</v>
          </cell>
          <cell r="Y79">
            <v>8.0190058479532151</v>
          </cell>
          <cell r="Z79">
            <v>2.6096491228070171</v>
          </cell>
          <cell r="AD79">
            <v>0</v>
          </cell>
          <cell r="AE79">
            <v>118.6</v>
          </cell>
          <cell r="AF79">
            <v>124.6</v>
          </cell>
          <cell r="AG79">
            <v>130.80000000000001</v>
          </cell>
          <cell r="AH79">
            <v>164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141</v>
          </cell>
          <cell r="D80">
            <v>699</v>
          </cell>
          <cell r="E80">
            <v>469</v>
          </cell>
          <cell r="F80">
            <v>360</v>
          </cell>
          <cell r="G80">
            <v>0</v>
          </cell>
          <cell r="H80">
            <v>0.35</v>
          </cell>
          <cell r="I80" t="e">
            <v>#N/A</v>
          </cell>
          <cell r="J80">
            <v>543</v>
          </cell>
          <cell r="K80">
            <v>-74</v>
          </cell>
          <cell r="L80">
            <v>0</v>
          </cell>
          <cell r="M80">
            <v>100</v>
          </cell>
          <cell r="V80">
            <v>120</v>
          </cell>
          <cell r="W80">
            <v>93.8</v>
          </cell>
          <cell r="X80">
            <v>120</v>
          </cell>
          <cell r="Y80">
            <v>7.4626865671641793</v>
          </cell>
          <cell r="Z80">
            <v>3.8379530916844349</v>
          </cell>
          <cell r="AD80">
            <v>0</v>
          </cell>
          <cell r="AE80">
            <v>63.4</v>
          </cell>
          <cell r="AF80">
            <v>104</v>
          </cell>
          <cell r="AG80">
            <v>76.8</v>
          </cell>
          <cell r="AH80">
            <v>108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187</v>
          </cell>
          <cell r="D81">
            <v>299</v>
          </cell>
          <cell r="E81">
            <v>309</v>
          </cell>
          <cell r="F81">
            <v>148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384</v>
          </cell>
          <cell r="K81">
            <v>-75</v>
          </cell>
          <cell r="L81">
            <v>0</v>
          </cell>
          <cell r="M81">
            <v>160</v>
          </cell>
          <cell r="V81">
            <v>150</v>
          </cell>
          <cell r="W81">
            <v>61.8</v>
          </cell>
          <cell r="X81">
            <v>70</v>
          </cell>
          <cell r="Y81">
            <v>8.5436893203883493</v>
          </cell>
          <cell r="Z81">
            <v>2.3948220064724919</v>
          </cell>
          <cell r="AD81">
            <v>0</v>
          </cell>
          <cell r="AE81">
            <v>34</v>
          </cell>
          <cell r="AF81">
            <v>43.4</v>
          </cell>
          <cell r="AG81">
            <v>53.6</v>
          </cell>
          <cell r="AH81">
            <v>61</v>
          </cell>
          <cell r="AI81" t="str">
            <v>мартяб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3770</v>
          </cell>
          <cell r="D82">
            <v>3786</v>
          </cell>
          <cell r="E82">
            <v>3651</v>
          </cell>
          <cell r="F82">
            <v>3832</v>
          </cell>
          <cell r="G82">
            <v>0</v>
          </cell>
          <cell r="H82">
            <v>0.35</v>
          </cell>
          <cell r="I82">
            <v>40</v>
          </cell>
          <cell r="J82">
            <v>3738</v>
          </cell>
          <cell r="K82">
            <v>-87</v>
          </cell>
          <cell r="L82">
            <v>0</v>
          </cell>
          <cell r="M82">
            <v>0</v>
          </cell>
          <cell r="T82">
            <v>120</v>
          </cell>
          <cell r="W82">
            <v>484.2</v>
          </cell>
          <cell r="X82">
            <v>300</v>
          </cell>
          <cell r="Y82">
            <v>8.5336637752994626</v>
          </cell>
          <cell r="Z82">
            <v>7.9140850888062788</v>
          </cell>
          <cell r="AD82">
            <v>1230</v>
          </cell>
          <cell r="AE82">
            <v>734.2</v>
          </cell>
          <cell r="AF82">
            <v>632.20000000000005</v>
          </cell>
          <cell r="AG82">
            <v>444</v>
          </cell>
          <cell r="AH82">
            <v>597</v>
          </cell>
          <cell r="AI82" t="str">
            <v>1464пуд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4906</v>
          </cell>
          <cell r="D83">
            <v>23959</v>
          </cell>
          <cell r="E83">
            <v>12072</v>
          </cell>
          <cell r="F83">
            <v>5182</v>
          </cell>
          <cell r="G83" t="str">
            <v>бнмарт</v>
          </cell>
          <cell r="H83">
            <v>0.35</v>
          </cell>
          <cell r="I83">
            <v>45</v>
          </cell>
          <cell r="J83">
            <v>10993</v>
          </cell>
          <cell r="K83">
            <v>1079</v>
          </cell>
          <cell r="L83">
            <v>500</v>
          </cell>
          <cell r="M83">
            <v>2600</v>
          </cell>
          <cell r="T83">
            <v>1446</v>
          </cell>
          <cell r="V83">
            <v>4500</v>
          </cell>
          <cell r="W83">
            <v>1699.2</v>
          </cell>
          <cell r="X83">
            <v>3200</v>
          </cell>
          <cell r="Y83">
            <v>9.4056026365348391</v>
          </cell>
          <cell r="Z83">
            <v>3.0496704331450095</v>
          </cell>
          <cell r="AD83">
            <v>3576</v>
          </cell>
          <cell r="AE83">
            <v>932.8</v>
          </cell>
          <cell r="AF83">
            <v>1400.8</v>
          </cell>
          <cell r="AG83">
            <v>1418</v>
          </cell>
          <cell r="AH83">
            <v>1718</v>
          </cell>
          <cell r="AI83" t="str">
            <v>мартяб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30</v>
          </cell>
          <cell r="D84">
            <v>1</v>
          </cell>
          <cell r="E84">
            <v>14</v>
          </cell>
          <cell r="F84">
            <v>16</v>
          </cell>
          <cell r="G84">
            <v>0</v>
          </cell>
          <cell r="H84">
            <v>0.11</v>
          </cell>
          <cell r="I84" t="e">
            <v>#N/A</v>
          </cell>
          <cell r="J84">
            <v>16</v>
          </cell>
          <cell r="K84">
            <v>-2</v>
          </cell>
          <cell r="L84">
            <v>0</v>
          </cell>
          <cell r="M84">
            <v>0</v>
          </cell>
          <cell r="V84">
            <v>10</v>
          </cell>
          <cell r="W84">
            <v>2.8</v>
          </cell>
          <cell r="X84">
            <v>10</v>
          </cell>
          <cell r="Y84">
            <v>12.857142857142858</v>
          </cell>
          <cell r="Z84">
            <v>5.7142857142857144</v>
          </cell>
          <cell r="AD84">
            <v>0</v>
          </cell>
          <cell r="AE84">
            <v>2.8</v>
          </cell>
          <cell r="AF84">
            <v>1.6</v>
          </cell>
          <cell r="AG84">
            <v>1.4</v>
          </cell>
          <cell r="AH84">
            <v>3</v>
          </cell>
          <cell r="AI84" t="str">
            <v>увел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298</v>
          </cell>
          <cell r="D85">
            <v>506</v>
          </cell>
          <cell r="E85">
            <v>442</v>
          </cell>
          <cell r="F85">
            <v>352</v>
          </cell>
          <cell r="G85">
            <v>0</v>
          </cell>
          <cell r="H85">
            <v>0.4</v>
          </cell>
          <cell r="I85" t="e">
            <v>#N/A</v>
          </cell>
          <cell r="J85">
            <v>457</v>
          </cell>
          <cell r="K85">
            <v>-15</v>
          </cell>
          <cell r="L85">
            <v>50</v>
          </cell>
          <cell r="M85">
            <v>140</v>
          </cell>
          <cell r="V85">
            <v>120</v>
          </cell>
          <cell r="W85">
            <v>88.4</v>
          </cell>
          <cell r="X85">
            <v>120</v>
          </cell>
          <cell r="Y85">
            <v>8.8461538461538449</v>
          </cell>
          <cell r="Z85">
            <v>3.9819004524886874</v>
          </cell>
          <cell r="AD85">
            <v>0</v>
          </cell>
          <cell r="AE85">
            <v>61.6</v>
          </cell>
          <cell r="AF85">
            <v>100.8</v>
          </cell>
          <cell r="AG85">
            <v>82</v>
          </cell>
          <cell r="AH85">
            <v>100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79.924000000000007</v>
          </cell>
          <cell r="D86">
            <v>265.774</v>
          </cell>
          <cell r="E86">
            <v>207.75700000000001</v>
          </cell>
          <cell r="F86">
            <v>132.136</v>
          </cell>
          <cell r="G86" t="str">
            <v>н</v>
          </cell>
          <cell r="H86">
            <v>1</v>
          </cell>
          <cell r="I86" t="e">
            <v>#N/A</v>
          </cell>
          <cell r="J86">
            <v>205.75299999999999</v>
          </cell>
          <cell r="K86">
            <v>2.0040000000000191</v>
          </cell>
          <cell r="L86">
            <v>50</v>
          </cell>
          <cell r="M86">
            <v>100</v>
          </cell>
          <cell r="V86">
            <v>40</v>
          </cell>
          <cell r="W86">
            <v>41.551400000000001</v>
          </cell>
          <cell r="X86">
            <v>50</v>
          </cell>
          <cell r="Y86">
            <v>8.9560399890256388</v>
          </cell>
          <cell r="Z86">
            <v>3.1800613216401854</v>
          </cell>
          <cell r="AD86">
            <v>0</v>
          </cell>
          <cell r="AE86">
            <v>22.901400000000002</v>
          </cell>
          <cell r="AF86">
            <v>34.209400000000002</v>
          </cell>
          <cell r="AG86">
            <v>38.499000000000002</v>
          </cell>
          <cell r="AH86">
            <v>66.123000000000005</v>
          </cell>
          <cell r="AI86" t="str">
            <v>Паша50%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7.14</v>
          </cell>
          <cell r="D87">
            <v>23.082999999999998</v>
          </cell>
          <cell r="E87">
            <v>17.341000000000001</v>
          </cell>
          <cell r="F87">
            <v>12.882</v>
          </cell>
          <cell r="G87">
            <v>0</v>
          </cell>
          <cell r="H87">
            <v>1</v>
          </cell>
          <cell r="I87" t="e">
            <v>#N/A</v>
          </cell>
          <cell r="J87">
            <v>19.100000000000001</v>
          </cell>
          <cell r="K87">
            <v>-1.7590000000000003</v>
          </cell>
          <cell r="L87">
            <v>0</v>
          </cell>
          <cell r="M87">
            <v>10</v>
          </cell>
          <cell r="W87">
            <v>3.4682000000000004</v>
          </cell>
          <cell r="X87">
            <v>10</v>
          </cell>
          <cell r="Y87">
            <v>9.480998788997173</v>
          </cell>
          <cell r="Z87">
            <v>3.714318666743555</v>
          </cell>
          <cell r="AD87">
            <v>0</v>
          </cell>
          <cell r="AE87">
            <v>2.0300000000000002</v>
          </cell>
          <cell r="AF87">
            <v>3.4799999999999995</v>
          </cell>
          <cell r="AG87">
            <v>3.1865999999999999</v>
          </cell>
          <cell r="AH87">
            <v>2.9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309</v>
          </cell>
          <cell r="D88">
            <v>218</v>
          </cell>
          <cell r="E88">
            <v>188</v>
          </cell>
          <cell r="F88">
            <v>333</v>
          </cell>
          <cell r="G88">
            <v>0</v>
          </cell>
          <cell r="H88">
            <v>0.4</v>
          </cell>
          <cell r="I88" t="e">
            <v>#N/A</v>
          </cell>
          <cell r="J88">
            <v>197</v>
          </cell>
          <cell r="K88">
            <v>-9</v>
          </cell>
          <cell r="L88">
            <v>0</v>
          </cell>
          <cell r="M88">
            <v>0</v>
          </cell>
          <cell r="W88">
            <v>37.6</v>
          </cell>
          <cell r="Y88">
            <v>8.8563829787234045</v>
          </cell>
          <cell r="Z88">
            <v>8.8563829787234045</v>
          </cell>
          <cell r="AD88">
            <v>0</v>
          </cell>
          <cell r="AE88">
            <v>60.6</v>
          </cell>
          <cell r="AF88">
            <v>61.4</v>
          </cell>
          <cell r="AG88">
            <v>46.8</v>
          </cell>
          <cell r="AH88">
            <v>56</v>
          </cell>
          <cell r="AI88" t="str">
            <v>оконч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55.997999999999998</v>
          </cell>
          <cell r="D89">
            <v>129.572</v>
          </cell>
          <cell r="E89">
            <v>90.662999999999997</v>
          </cell>
          <cell r="F89">
            <v>93.456999999999994</v>
          </cell>
          <cell r="G89">
            <v>0</v>
          </cell>
          <cell r="H89">
            <v>1</v>
          </cell>
          <cell r="I89" t="e">
            <v>#N/A</v>
          </cell>
          <cell r="J89">
            <v>91.801000000000002</v>
          </cell>
          <cell r="K89">
            <v>-1.1380000000000052</v>
          </cell>
          <cell r="L89">
            <v>30</v>
          </cell>
          <cell r="M89">
            <v>30</v>
          </cell>
          <cell r="W89">
            <v>18.1326</v>
          </cell>
          <cell r="Y89">
            <v>8.4630444613568923</v>
          </cell>
          <cell r="Z89">
            <v>5.1540871138171029</v>
          </cell>
          <cell r="AD89">
            <v>0</v>
          </cell>
          <cell r="AE89">
            <v>13.916999999999998</v>
          </cell>
          <cell r="AF89">
            <v>20.5884</v>
          </cell>
          <cell r="AG89">
            <v>18.203200000000002</v>
          </cell>
          <cell r="AH89">
            <v>15.837</v>
          </cell>
          <cell r="AI89" t="str">
            <v>Паша50%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41</v>
          </cell>
          <cell r="D90">
            <v>36</v>
          </cell>
          <cell r="E90">
            <v>19</v>
          </cell>
          <cell r="F90">
            <v>52</v>
          </cell>
          <cell r="G90">
            <v>0</v>
          </cell>
          <cell r="H90">
            <v>0.2</v>
          </cell>
          <cell r="I90" t="e">
            <v>#N/A</v>
          </cell>
          <cell r="J90">
            <v>57</v>
          </cell>
          <cell r="K90">
            <v>-38</v>
          </cell>
          <cell r="L90">
            <v>0</v>
          </cell>
          <cell r="M90">
            <v>0</v>
          </cell>
          <cell r="W90">
            <v>3.8</v>
          </cell>
          <cell r="Y90">
            <v>13.684210526315789</v>
          </cell>
          <cell r="Z90">
            <v>13.684210526315789</v>
          </cell>
          <cell r="AD90">
            <v>0</v>
          </cell>
          <cell r="AE90">
            <v>5.2</v>
          </cell>
          <cell r="AF90">
            <v>8.1999999999999993</v>
          </cell>
          <cell r="AG90">
            <v>3.6</v>
          </cell>
          <cell r="AH90">
            <v>7</v>
          </cell>
          <cell r="AI90" t="str">
            <v>склад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D91">
            <v>5</v>
          </cell>
          <cell r="E91">
            <v>0</v>
          </cell>
          <cell r="G91">
            <v>0</v>
          </cell>
          <cell r="H91">
            <v>0.2</v>
          </cell>
          <cell r="I91" t="e">
            <v>#N/A</v>
          </cell>
          <cell r="J91">
            <v>15</v>
          </cell>
          <cell r="K91">
            <v>-15</v>
          </cell>
          <cell r="L91">
            <v>0</v>
          </cell>
          <cell r="M91">
            <v>0</v>
          </cell>
          <cell r="V91">
            <v>20</v>
          </cell>
          <cell r="W91">
            <v>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1.2</v>
          </cell>
          <cell r="AF91">
            <v>2.6</v>
          </cell>
          <cell r="AG91">
            <v>0</v>
          </cell>
          <cell r="AH91">
            <v>0</v>
          </cell>
          <cell r="AI91" t="str">
            <v>склад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69</v>
          </cell>
          <cell r="D92">
            <v>4</v>
          </cell>
          <cell r="E92">
            <v>67</v>
          </cell>
          <cell r="G92">
            <v>0</v>
          </cell>
          <cell r="H92">
            <v>0.2</v>
          </cell>
          <cell r="I92" t="e">
            <v>#N/A</v>
          </cell>
          <cell r="J92">
            <v>114</v>
          </cell>
          <cell r="K92">
            <v>-47</v>
          </cell>
          <cell r="L92">
            <v>0</v>
          </cell>
          <cell r="M92">
            <v>30</v>
          </cell>
          <cell r="V92">
            <v>70</v>
          </cell>
          <cell r="W92">
            <v>13.4</v>
          </cell>
          <cell r="X92">
            <v>30</v>
          </cell>
          <cell r="Y92">
            <v>9.7014925373134329</v>
          </cell>
          <cell r="Z92">
            <v>0</v>
          </cell>
          <cell r="AD92">
            <v>0</v>
          </cell>
          <cell r="AE92">
            <v>14.4</v>
          </cell>
          <cell r="AF92">
            <v>15.8</v>
          </cell>
          <cell r="AG92">
            <v>8.1999999999999993</v>
          </cell>
          <cell r="AH92">
            <v>23</v>
          </cell>
          <cell r="AI92">
            <v>0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861</v>
          </cell>
          <cell r="D93">
            <v>116</v>
          </cell>
          <cell r="E93">
            <v>530</v>
          </cell>
          <cell r="F93">
            <v>424</v>
          </cell>
          <cell r="G93">
            <v>0</v>
          </cell>
          <cell r="H93">
            <v>0.3</v>
          </cell>
          <cell r="I93" t="e">
            <v>#N/A</v>
          </cell>
          <cell r="J93">
            <v>551</v>
          </cell>
          <cell r="K93">
            <v>-21</v>
          </cell>
          <cell r="L93">
            <v>0</v>
          </cell>
          <cell r="M93">
            <v>170</v>
          </cell>
          <cell r="V93">
            <v>200</v>
          </cell>
          <cell r="W93">
            <v>106</v>
          </cell>
          <cell r="X93">
            <v>110</v>
          </cell>
          <cell r="Y93">
            <v>8.5283018867924536</v>
          </cell>
          <cell r="Z93">
            <v>4</v>
          </cell>
          <cell r="AD93">
            <v>0</v>
          </cell>
          <cell r="AE93">
            <v>171.6</v>
          </cell>
          <cell r="AF93">
            <v>105</v>
          </cell>
          <cell r="AG93">
            <v>98.4</v>
          </cell>
          <cell r="AH93">
            <v>122</v>
          </cell>
          <cell r="AI93" t="str">
            <v>продмарт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264.48200000000003</v>
          </cell>
          <cell r="D94">
            <v>456.12400000000002</v>
          </cell>
          <cell r="E94">
            <v>294.322</v>
          </cell>
          <cell r="F94">
            <v>412.42200000000003</v>
          </cell>
          <cell r="G94" t="str">
            <v>рот</v>
          </cell>
          <cell r="H94">
            <v>1</v>
          </cell>
          <cell r="I94" t="e">
            <v>#N/A</v>
          </cell>
          <cell r="J94">
            <v>308.947</v>
          </cell>
          <cell r="K94">
            <v>-14.625</v>
          </cell>
          <cell r="L94">
            <v>0</v>
          </cell>
          <cell r="M94">
            <v>30</v>
          </cell>
          <cell r="W94">
            <v>58.864400000000003</v>
          </cell>
          <cell r="X94">
            <v>90</v>
          </cell>
          <cell r="Y94">
            <v>9.0448896106984868</v>
          </cell>
          <cell r="Z94">
            <v>7.0063060185782922</v>
          </cell>
          <cell r="AD94">
            <v>0</v>
          </cell>
          <cell r="AE94">
            <v>55.996000000000002</v>
          </cell>
          <cell r="AF94">
            <v>71.229600000000005</v>
          </cell>
          <cell r="AG94">
            <v>63.882600000000004</v>
          </cell>
          <cell r="AH94">
            <v>71.394999999999996</v>
          </cell>
          <cell r="AI94" t="e">
            <v>#N/A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3534.7570000000001</v>
          </cell>
          <cell r="D95">
            <v>3014.28</v>
          </cell>
          <cell r="E95">
            <v>2868.6329999999998</v>
          </cell>
          <cell r="F95">
            <v>3570.9749999999999</v>
          </cell>
          <cell r="G95">
            <v>0</v>
          </cell>
          <cell r="H95">
            <v>1</v>
          </cell>
          <cell r="I95" t="e">
            <v>#N/A</v>
          </cell>
          <cell r="J95">
            <v>3001.0790000000002</v>
          </cell>
          <cell r="K95">
            <v>-132.44600000000037</v>
          </cell>
          <cell r="L95">
            <v>0</v>
          </cell>
          <cell r="M95">
            <v>900</v>
          </cell>
          <cell r="W95">
            <v>573.72659999999996</v>
          </cell>
          <cell r="X95">
            <v>1500</v>
          </cell>
          <cell r="Y95">
            <v>10.407352561307077</v>
          </cell>
          <cell r="Z95">
            <v>6.224175417350355</v>
          </cell>
          <cell r="AD95">
            <v>0</v>
          </cell>
          <cell r="AE95">
            <v>752.58459999999991</v>
          </cell>
          <cell r="AF95">
            <v>700.80939999999998</v>
          </cell>
          <cell r="AG95">
            <v>576.40620000000001</v>
          </cell>
          <cell r="AH95">
            <v>732.976</v>
          </cell>
          <cell r="AI95" t="str">
            <v>оконч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5220.9520000000002</v>
          </cell>
          <cell r="D96">
            <v>11352.746999999999</v>
          </cell>
          <cell r="E96">
            <v>7026</v>
          </cell>
          <cell r="F96">
            <v>6788</v>
          </cell>
          <cell r="G96">
            <v>0</v>
          </cell>
          <cell r="H96">
            <v>1</v>
          </cell>
          <cell r="I96" t="e">
            <v>#N/A</v>
          </cell>
          <cell r="J96">
            <v>5996.7169999999996</v>
          </cell>
          <cell r="K96">
            <v>1029.2830000000004</v>
          </cell>
          <cell r="L96">
            <v>1360</v>
          </cell>
          <cell r="M96">
            <v>2100</v>
          </cell>
          <cell r="V96">
            <v>1500</v>
          </cell>
          <cell r="W96">
            <v>1405.2</v>
          </cell>
          <cell r="X96">
            <v>3500</v>
          </cell>
          <cell r="Y96">
            <v>10.8511243951039</v>
          </cell>
          <cell r="Z96">
            <v>4.830629091944207</v>
          </cell>
          <cell r="AD96">
            <v>0</v>
          </cell>
          <cell r="AE96">
            <v>947.7636</v>
          </cell>
          <cell r="AF96">
            <v>1216.5999999999999</v>
          </cell>
          <cell r="AG96">
            <v>1238.2</v>
          </cell>
          <cell r="AH96">
            <v>1446.93</v>
          </cell>
          <cell r="AI96">
            <v>0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3923.8150000000001</v>
          </cell>
          <cell r="D97">
            <v>3497.2339999999999</v>
          </cell>
          <cell r="E97">
            <v>3043.3870000000002</v>
          </cell>
          <cell r="F97">
            <v>3465.288</v>
          </cell>
          <cell r="G97" t="str">
            <v>оконч</v>
          </cell>
          <cell r="H97">
            <v>1</v>
          </cell>
          <cell r="I97" t="e">
            <v>#N/A</v>
          </cell>
          <cell r="J97">
            <v>3069.154</v>
          </cell>
          <cell r="K97">
            <v>-25.766999999999825</v>
          </cell>
          <cell r="L97">
            <v>0</v>
          </cell>
          <cell r="M97">
            <v>900</v>
          </cell>
          <cell r="V97">
            <v>500</v>
          </cell>
          <cell r="W97">
            <v>608.67740000000003</v>
          </cell>
          <cell r="X97">
            <v>1500</v>
          </cell>
          <cell r="Y97">
            <v>10.457572434922014</v>
          </cell>
          <cell r="Z97">
            <v>5.693143855842191</v>
          </cell>
          <cell r="AD97">
            <v>0</v>
          </cell>
          <cell r="AE97">
            <v>1005</v>
          </cell>
          <cell r="AF97">
            <v>723.03459999999995</v>
          </cell>
          <cell r="AG97">
            <v>578.86040000000003</v>
          </cell>
          <cell r="AH97">
            <v>720.80600000000004</v>
          </cell>
          <cell r="AI97" t="str">
            <v>оконч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25.876999999999999</v>
          </cell>
          <cell r="D98">
            <v>1.3420000000000001</v>
          </cell>
          <cell r="E98">
            <v>8.0640000000000001</v>
          </cell>
          <cell r="F98">
            <v>17.812999999999999</v>
          </cell>
          <cell r="G98">
            <v>0</v>
          </cell>
          <cell r="H98">
            <v>1</v>
          </cell>
          <cell r="I98" t="e">
            <v>#N/A</v>
          </cell>
          <cell r="J98">
            <v>9.1999999999999993</v>
          </cell>
          <cell r="K98">
            <v>-1.1359999999999992</v>
          </cell>
          <cell r="L98">
            <v>0</v>
          </cell>
          <cell r="M98">
            <v>0</v>
          </cell>
          <cell r="W98">
            <v>1.6128</v>
          </cell>
          <cell r="Y98">
            <v>11.044766865079364</v>
          </cell>
          <cell r="Z98">
            <v>11.044766865079364</v>
          </cell>
          <cell r="AD98">
            <v>0</v>
          </cell>
          <cell r="AE98">
            <v>0</v>
          </cell>
          <cell r="AF98">
            <v>0</v>
          </cell>
          <cell r="AG98">
            <v>0.53680000000000005</v>
          </cell>
          <cell r="AH98">
            <v>5.3680000000000003</v>
          </cell>
          <cell r="AI98" t="str">
            <v>увел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212.49</v>
          </cell>
          <cell r="D99">
            <v>303.66800000000001</v>
          </cell>
          <cell r="E99">
            <v>272.995</v>
          </cell>
          <cell r="F99">
            <v>243.16300000000001</v>
          </cell>
          <cell r="G99" t="str">
            <v>г</v>
          </cell>
          <cell r="H99">
            <v>1</v>
          </cell>
          <cell r="I99" t="e">
            <v>#N/A</v>
          </cell>
          <cell r="J99">
            <v>274.43200000000002</v>
          </cell>
          <cell r="K99">
            <v>-1.4370000000000118</v>
          </cell>
          <cell r="L99">
            <v>30</v>
          </cell>
          <cell r="M99">
            <v>100</v>
          </cell>
          <cell r="V99">
            <v>50</v>
          </cell>
          <cell r="W99">
            <v>54.599000000000004</v>
          </cell>
          <cell r="X99">
            <v>70</v>
          </cell>
          <cell r="Y99">
            <v>9.0324548068645942</v>
          </cell>
          <cell r="Z99">
            <v>4.4536163666001212</v>
          </cell>
          <cell r="AD99">
            <v>0</v>
          </cell>
          <cell r="AE99">
            <v>49.251799999999996</v>
          </cell>
          <cell r="AF99">
            <v>52.299800000000005</v>
          </cell>
          <cell r="AG99">
            <v>54.500399999999999</v>
          </cell>
          <cell r="AH99">
            <v>78.224999999999994</v>
          </cell>
          <cell r="AI99">
            <v>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116</v>
          </cell>
          <cell r="D100">
            <v>82</v>
          </cell>
          <cell r="E100">
            <v>106</v>
          </cell>
          <cell r="F100">
            <v>86</v>
          </cell>
          <cell r="G100">
            <v>0</v>
          </cell>
          <cell r="H100">
            <v>0.5</v>
          </cell>
          <cell r="I100" t="e">
            <v>#N/A</v>
          </cell>
          <cell r="J100">
            <v>142</v>
          </cell>
          <cell r="K100">
            <v>-36</v>
          </cell>
          <cell r="L100">
            <v>50</v>
          </cell>
          <cell r="M100">
            <v>30</v>
          </cell>
          <cell r="W100">
            <v>21.2</v>
          </cell>
          <cell r="X100">
            <v>30</v>
          </cell>
          <cell r="Y100">
            <v>9.2452830188679247</v>
          </cell>
          <cell r="Z100">
            <v>4.0566037735849054</v>
          </cell>
          <cell r="AD100">
            <v>0</v>
          </cell>
          <cell r="AE100">
            <v>21.2</v>
          </cell>
          <cell r="AF100">
            <v>20</v>
          </cell>
          <cell r="AG100">
            <v>22.4</v>
          </cell>
          <cell r="AH100">
            <v>15</v>
          </cell>
          <cell r="AI100" t="e">
            <v>#N/A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G101">
            <v>0</v>
          </cell>
          <cell r="H101">
            <v>0.4</v>
          </cell>
          <cell r="L101">
            <v>0</v>
          </cell>
          <cell r="M101">
            <v>10</v>
          </cell>
          <cell r="W101">
            <v>0</v>
          </cell>
          <cell r="Y101" t="e">
            <v>#DIV/0!</v>
          </cell>
          <cell r="Z101" t="e">
            <v>#DIV/0!</v>
          </cell>
          <cell r="AD101">
            <v>0</v>
          </cell>
          <cell r="AE101">
            <v>0.2</v>
          </cell>
          <cell r="AF101">
            <v>0.2</v>
          </cell>
          <cell r="AG101">
            <v>0.6</v>
          </cell>
          <cell r="AH101">
            <v>0</v>
          </cell>
          <cell r="AI101" t="str">
            <v>зв 2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C102">
            <v>98.451999999999998</v>
          </cell>
          <cell r="D102">
            <v>109.17100000000001</v>
          </cell>
          <cell r="E102">
            <v>84.885000000000005</v>
          </cell>
          <cell r="F102">
            <v>122.738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87.572999999999993</v>
          </cell>
          <cell r="K102">
            <v>-2.6879999999999882</v>
          </cell>
          <cell r="L102">
            <v>0</v>
          </cell>
          <cell r="M102">
            <v>40</v>
          </cell>
          <cell r="W102">
            <v>16.977</v>
          </cell>
          <cell r="Y102">
            <v>9.5857925428520936</v>
          </cell>
          <cell r="Z102">
            <v>7.2296636626023441</v>
          </cell>
          <cell r="AD102">
            <v>0</v>
          </cell>
          <cell r="AE102">
            <v>19.994999999999997</v>
          </cell>
          <cell r="AF102">
            <v>22.3932</v>
          </cell>
          <cell r="AG102">
            <v>20.961400000000001</v>
          </cell>
          <cell r="AH102">
            <v>15.996</v>
          </cell>
          <cell r="AI102">
            <v>0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37</v>
          </cell>
          <cell r="E103">
            <v>14</v>
          </cell>
          <cell r="F103">
            <v>23</v>
          </cell>
          <cell r="G103" t="str">
            <v>н</v>
          </cell>
          <cell r="H103">
            <v>0.3</v>
          </cell>
          <cell r="I103" t="e">
            <v>#N/A</v>
          </cell>
          <cell r="J103">
            <v>30</v>
          </cell>
          <cell r="K103">
            <v>-16</v>
          </cell>
          <cell r="L103">
            <v>0</v>
          </cell>
          <cell r="M103">
            <v>0</v>
          </cell>
          <cell r="W103">
            <v>2.8</v>
          </cell>
          <cell r="Y103">
            <v>8.2142857142857153</v>
          </cell>
          <cell r="Z103">
            <v>8.2142857142857153</v>
          </cell>
          <cell r="AD103">
            <v>0</v>
          </cell>
          <cell r="AE103">
            <v>2</v>
          </cell>
          <cell r="AF103">
            <v>0.8</v>
          </cell>
          <cell r="AG103">
            <v>2.8</v>
          </cell>
          <cell r="AH103">
            <v>2</v>
          </cell>
          <cell r="AI103" t="str">
            <v>склад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33</v>
          </cell>
          <cell r="D104">
            <v>2</v>
          </cell>
          <cell r="E104">
            <v>10</v>
          </cell>
          <cell r="F104">
            <v>23</v>
          </cell>
          <cell r="G104" t="str">
            <v>н</v>
          </cell>
          <cell r="H104">
            <v>0.3</v>
          </cell>
          <cell r="I104" t="e">
            <v>#N/A</v>
          </cell>
          <cell r="J104">
            <v>42</v>
          </cell>
          <cell r="K104">
            <v>-32</v>
          </cell>
          <cell r="L104">
            <v>0</v>
          </cell>
          <cell r="M104">
            <v>0</v>
          </cell>
          <cell r="W104">
            <v>2</v>
          </cell>
          <cell r="Y104">
            <v>11.5</v>
          </cell>
          <cell r="Z104">
            <v>11.5</v>
          </cell>
          <cell r="AD104">
            <v>0</v>
          </cell>
          <cell r="AE104">
            <v>4.4000000000000004</v>
          </cell>
          <cell r="AF104">
            <v>3</v>
          </cell>
          <cell r="AG104">
            <v>5.6</v>
          </cell>
          <cell r="AH104">
            <v>1</v>
          </cell>
          <cell r="AI104" t="str">
            <v>склад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27</v>
          </cell>
          <cell r="D105">
            <v>2</v>
          </cell>
          <cell r="E105">
            <v>11</v>
          </cell>
          <cell r="F105">
            <v>16</v>
          </cell>
          <cell r="G105" t="str">
            <v>н</v>
          </cell>
          <cell r="H105">
            <v>0.3</v>
          </cell>
          <cell r="I105" t="e">
            <v>#N/A</v>
          </cell>
          <cell r="J105">
            <v>24</v>
          </cell>
          <cell r="K105">
            <v>-13</v>
          </cell>
          <cell r="L105">
            <v>0</v>
          </cell>
          <cell r="M105">
            <v>0</v>
          </cell>
          <cell r="W105">
            <v>2.2000000000000002</v>
          </cell>
          <cell r="Y105">
            <v>7.2727272727272725</v>
          </cell>
          <cell r="Z105">
            <v>7.2727272727272725</v>
          </cell>
          <cell r="AD105">
            <v>0</v>
          </cell>
          <cell r="AE105">
            <v>2</v>
          </cell>
          <cell r="AF105">
            <v>3</v>
          </cell>
          <cell r="AG105">
            <v>3</v>
          </cell>
          <cell r="AH105">
            <v>1</v>
          </cell>
          <cell r="AI105" t="str">
            <v>склад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809</v>
          </cell>
          <cell r="D106">
            <v>974</v>
          </cell>
          <cell r="E106">
            <v>1029</v>
          </cell>
          <cell r="F106">
            <v>715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1076</v>
          </cell>
          <cell r="K106">
            <v>-47</v>
          </cell>
          <cell r="L106">
            <v>150</v>
          </cell>
          <cell r="M106">
            <v>420</v>
          </cell>
          <cell r="V106">
            <v>320</v>
          </cell>
          <cell r="W106">
            <v>205.8</v>
          </cell>
          <cell r="X106">
            <v>250</v>
          </cell>
          <cell r="Y106">
            <v>9.0136054421768694</v>
          </cell>
          <cell r="Z106">
            <v>3.4742468415937804</v>
          </cell>
          <cell r="AD106">
            <v>0</v>
          </cell>
          <cell r="AE106">
            <v>170.6</v>
          </cell>
          <cell r="AF106">
            <v>226.2</v>
          </cell>
          <cell r="AG106">
            <v>190</v>
          </cell>
          <cell r="AH106">
            <v>233</v>
          </cell>
          <cell r="AI106" t="e">
            <v>#N/A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458</v>
          </cell>
          <cell r="D107">
            <v>505</v>
          </cell>
          <cell r="E107">
            <v>473</v>
          </cell>
          <cell r="F107">
            <v>470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523</v>
          </cell>
          <cell r="K107">
            <v>-50</v>
          </cell>
          <cell r="L107">
            <v>0</v>
          </cell>
          <cell r="M107">
            <v>200</v>
          </cell>
          <cell r="V107">
            <v>80</v>
          </cell>
          <cell r="W107">
            <v>94.6</v>
          </cell>
          <cell r="X107">
            <v>100</v>
          </cell>
          <cell r="Y107">
            <v>8.9852008456659629</v>
          </cell>
          <cell r="Z107">
            <v>4.9682875264270612</v>
          </cell>
          <cell r="AD107">
            <v>0</v>
          </cell>
          <cell r="AE107">
            <v>98.6</v>
          </cell>
          <cell r="AF107">
            <v>109.8</v>
          </cell>
          <cell r="AG107">
            <v>96.2</v>
          </cell>
          <cell r="AH107">
            <v>112</v>
          </cell>
          <cell r="AI107" t="e">
            <v>#N/A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491</v>
          </cell>
          <cell r="D108">
            <v>565</v>
          </cell>
          <cell r="E108">
            <v>578</v>
          </cell>
          <cell r="F108">
            <v>461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611</v>
          </cell>
          <cell r="K108">
            <v>-33</v>
          </cell>
          <cell r="L108">
            <v>0</v>
          </cell>
          <cell r="M108">
            <v>220</v>
          </cell>
          <cell r="V108">
            <v>220</v>
          </cell>
          <cell r="W108">
            <v>115.6</v>
          </cell>
          <cell r="X108">
            <v>150</v>
          </cell>
          <cell r="Y108">
            <v>9.0916955017301042</v>
          </cell>
          <cell r="Z108">
            <v>3.9878892733564015</v>
          </cell>
          <cell r="AD108">
            <v>0</v>
          </cell>
          <cell r="AE108">
            <v>110.6</v>
          </cell>
          <cell r="AF108">
            <v>124</v>
          </cell>
          <cell r="AG108">
            <v>103</v>
          </cell>
          <cell r="AH108">
            <v>149</v>
          </cell>
          <cell r="AI108" t="e">
            <v>#N/A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309</v>
          </cell>
          <cell r="D109">
            <v>346</v>
          </cell>
          <cell r="E109">
            <v>406</v>
          </cell>
          <cell r="F109">
            <v>236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442</v>
          </cell>
          <cell r="K109">
            <v>-36</v>
          </cell>
          <cell r="L109">
            <v>0</v>
          </cell>
          <cell r="M109">
            <v>160</v>
          </cell>
          <cell r="V109">
            <v>250</v>
          </cell>
          <cell r="W109">
            <v>81.2</v>
          </cell>
          <cell r="X109">
            <v>90</v>
          </cell>
          <cell r="Y109">
            <v>9.0640394088669947</v>
          </cell>
          <cell r="Z109">
            <v>2.9064039408866993</v>
          </cell>
          <cell r="AD109">
            <v>0</v>
          </cell>
          <cell r="AE109">
            <v>77.599999999999994</v>
          </cell>
          <cell r="AF109">
            <v>83.8</v>
          </cell>
          <cell r="AG109">
            <v>77.400000000000006</v>
          </cell>
          <cell r="AH109">
            <v>96</v>
          </cell>
          <cell r="AI109" t="e">
            <v>#N/A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5.0510000000000002</v>
          </cell>
          <cell r="D110">
            <v>31.952999999999999</v>
          </cell>
          <cell r="E110">
            <v>12.379</v>
          </cell>
          <cell r="F110">
            <v>19.568999999999999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16.052</v>
          </cell>
          <cell r="K110">
            <v>-3.673</v>
          </cell>
          <cell r="L110">
            <v>0</v>
          </cell>
          <cell r="M110">
            <v>10</v>
          </cell>
          <cell r="W110">
            <v>2.4758</v>
          </cell>
          <cell r="Y110">
            <v>11.943210275466516</v>
          </cell>
          <cell r="Z110">
            <v>7.9041118022457386</v>
          </cell>
          <cell r="AD110">
            <v>0</v>
          </cell>
          <cell r="AE110">
            <v>2.2079999999999997</v>
          </cell>
          <cell r="AF110">
            <v>2.7465999999999999</v>
          </cell>
          <cell r="AG110">
            <v>3.0278</v>
          </cell>
          <cell r="AH110">
            <v>0</v>
          </cell>
          <cell r="AI110" t="str">
            <v>увел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423</v>
          </cell>
          <cell r="D111">
            <v>481</v>
          </cell>
          <cell r="E111">
            <v>573</v>
          </cell>
          <cell r="F111">
            <v>308</v>
          </cell>
          <cell r="G111" t="str">
            <v>нов23,10,</v>
          </cell>
          <cell r="H111">
            <v>0.28000000000000003</v>
          </cell>
          <cell r="I111" t="e">
            <v>#N/A</v>
          </cell>
          <cell r="J111">
            <v>699</v>
          </cell>
          <cell r="K111">
            <v>-126</v>
          </cell>
          <cell r="L111">
            <v>0</v>
          </cell>
          <cell r="M111">
            <v>200</v>
          </cell>
          <cell r="V111">
            <v>400</v>
          </cell>
          <cell r="W111">
            <v>114.6</v>
          </cell>
          <cell r="X111">
            <v>100</v>
          </cell>
          <cell r="Y111">
            <v>8.7958115183246086</v>
          </cell>
          <cell r="Z111">
            <v>2.6876090750436301</v>
          </cell>
          <cell r="AD111">
            <v>0</v>
          </cell>
          <cell r="AE111">
            <v>98</v>
          </cell>
          <cell r="AF111">
            <v>130.6</v>
          </cell>
          <cell r="AG111">
            <v>102.8</v>
          </cell>
          <cell r="AH111">
            <v>96</v>
          </cell>
          <cell r="AI111">
            <v>0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18</v>
          </cell>
          <cell r="E112">
            <v>6</v>
          </cell>
          <cell r="F112">
            <v>12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10</v>
          </cell>
          <cell r="K112">
            <v>-4</v>
          </cell>
          <cell r="L112">
            <v>0</v>
          </cell>
          <cell r="M112">
            <v>0</v>
          </cell>
          <cell r="W112">
            <v>1.2</v>
          </cell>
          <cell r="Y112">
            <v>10</v>
          </cell>
          <cell r="Z112">
            <v>10</v>
          </cell>
          <cell r="AD112">
            <v>0</v>
          </cell>
          <cell r="AE112">
            <v>0</v>
          </cell>
          <cell r="AF112">
            <v>0.6</v>
          </cell>
          <cell r="AG112">
            <v>0.6</v>
          </cell>
          <cell r="AH112">
            <v>0</v>
          </cell>
          <cell r="AI112" t="str">
            <v>склад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29.997</v>
          </cell>
          <cell r="E113">
            <v>15.561999999999999</v>
          </cell>
          <cell r="F113">
            <v>14.435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22.5</v>
          </cell>
          <cell r="K113">
            <v>-6.9380000000000006</v>
          </cell>
          <cell r="L113">
            <v>10</v>
          </cell>
          <cell r="M113">
            <v>10</v>
          </cell>
          <cell r="W113">
            <v>3.1124000000000001</v>
          </cell>
          <cell r="Y113">
            <v>11.063809279012981</v>
          </cell>
          <cell r="Z113">
            <v>4.6379000128518184</v>
          </cell>
          <cell r="AD113">
            <v>0</v>
          </cell>
          <cell r="AE113">
            <v>1.9015999999999997</v>
          </cell>
          <cell r="AF113">
            <v>3.536</v>
          </cell>
          <cell r="AG113">
            <v>5.3113999999999999</v>
          </cell>
          <cell r="AH113">
            <v>5.2279999999999998</v>
          </cell>
          <cell r="AI113" t="str">
            <v>увел</v>
          </cell>
        </row>
        <row r="114">
          <cell r="A114" t="str">
            <v xml:space="preserve"> 513  Колбаса вареная Стародворская 0,4кг ТМ Стародворье  ПОКОМ</v>
          </cell>
          <cell r="B114" t="str">
            <v>шт</v>
          </cell>
          <cell r="C114">
            <v>26</v>
          </cell>
          <cell r="D114">
            <v>14</v>
          </cell>
          <cell r="E114">
            <v>11</v>
          </cell>
          <cell r="F114">
            <v>16</v>
          </cell>
          <cell r="G114" t="str">
            <v>помзв</v>
          </cell>
          <cell r="H114">
            <v>0</v>
          </cell>
          <cell r="I114" t="e">
            <v>#N/A</v>
          </cell>
          <cell r="J114">
            <v>41</v>
          </cell>
          <cell r="K114">
            <v>-30</v>
          </cell>
          <cell r="L114">
            <v>0</v>
          </cell>
          <cell r="M114">
            <v>0</v>
          </cell>
          <cell r="W114">
            <v>2.2000000000000002</v>
          </cell>
          <cell r="Y114">
            <v>7.2727272727272725</v>
          </cell>
          <cell r="Z114">
            <v>7.2727272727272725</v>
          </cell>
          <cell r="AD114">
            <v>0</v>
          </cell>
          <cell r="AE114">
            <v>71</v>
          </cell>
          <cell r="AF114">
            <v>19.600000000000001</v>
          </cell>
          <cell r="AG114">
            <v>11</v>
          </cell>
          <cell r="AH114">
            <v>1</v>
          </cell>
          <cell r="AI114" t="str">
            <v>увел</v>
          </cell>
        </row>
        <row r="115">
          <cell r="A115" t="str">
            <v xml:space="preserve"> 515  Колбаса Сервелат Мясорубский Делюкс 0,3кг ТМ Стародворье  ПОКОМ</v>
          </cell>
          <cell r="B115" t="str">
            <v>шт</v>
          </cell>
          <cell r="D115">
            <v>168</v>
          </cell>
          <cell r="E115">
            <v>42</v>
          </cell>
          <cell r="F115">
            <v>126</v>
          </cell>
          <cell r="G115" t="str">
            <v>нов14,03</v>
          </cell>
          <cell r="H115">
            <v>0.3</v>
          </cell>
          <cell r="I115" t="e">
            <v>#N/A</v>
          </cell>
          <cell r="J115">
            <v>42</v>
          </cell>
          <cell r="K115">
            <v>0</v>
          </cell>
          <cell r="L115">
            <v>0</v>
          </cell>
          <cell r="M115">
            <v>0</v>
          </cell>
          <cell r="W115">
            <v>8.4</v>
          </cell>
          <cell r="Y115">
            <v>15</v>
          </cell>
          <cell r="Z115">
            <v>15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18</v>
          </cell>
          <cell r="AI115" t="str">
            <v>увел</v>
          </cell>
        </row>
        <row r="116">
          <cell r="A116" t="str">
            <v>БОНУС_ 017  Сосиски Вязанка Сливочные, Вязанка амицел ВЕС.ПОКОМ</v>
          </cell>
          <cell r="B116" t="str">
            <v>кг</v>
          </cell>
          <cell r="C116">
            <v>358.90899999999999</v>
          </cell>
          <cell r="D116">
            <v>900.53200000000004</v>
          </cell>
          <cell r="E116">
            <v>470.02199999999999</v>
          </cell>
          <cell r="F116">
            <v>701.80399999999997</v>
          </cell>
          <cell r="G116">
            <v>0</v>
          </cell>
          <cell r="H116">
            <v>0</v>
          </cell>
          <cell r="I116" t="e">
            <v>#N/A</v>
          </cell>
          <cell r="J116">
            <v>514.947</v>
          </cell>
          <cell r="K116">
            <v>-44.925000000000011</v>
          </cell>
          <cell r="L116">
            <v>0</v>
          </cell>
          <cell r="M116">
            <v>0</v>
          </cell>
          <cell r="W116">
            <v>94.004400000000004</v>
          </cell>
          <cell r="Y116">
            <v>7.4656505440170884</v>
          </cell>
          <cell r="Z116">
            <v>7.4656505440170884</v>
          </cell>
          <cell r="AD116">
            <v>0</v>
          </cell>
          <cell r="AE116">
            <v>0</v>
          </cell>
          <cell r="AF116">
            <v>86.670199999999994</v>
          </cell>
          <cell r="AG116">
            <v>91.338999999999999</v>
          </cell>
          <cell r="AH116">
            <v>117.871</v>
          </cell>
          <cell r="AI116">
            <v>0</v>
          </cell>
        </row>
        <row r="117">
          <cell r="A117" t="str">
            <v>БОНУС_ 456  Колбаса Филейная ТМ Особый рецепт ВЕС большой батон  ПОКОМ</v>
          </cell>
          <cell r="B117" t="str">
            <v>кг</v>
          </cell>
          <cell r="C117">
            <v>372.87299999999999</v>
          </cell>
          <cell r="D117">
            <v>2089.576</v>
          </cell>
          <cell r="E117">
            <v>1164.0319999999999</v>
          </cell>
          <cell r="F117">
            <v>1201.319</v>
          </cell>
          <cell r="G117">
            <v>0</v>
          </cell>
          <cell r="H117">
            <v>0</v>
          </cell>
          <cell r="I117" t="e">
            <v>#N/A</v>
          </cell>
          <cell r="J117">
            <v>1184.7370000000001</v>
          </cell>
          <cell r="K117">
            <v>-20.705000000000155</v>
          </cell>
          <cell r="L117">
            <v>0</v>
          </cell>
          <cell r="M117">
            <v>0</v>
          </cell>
          <cell r="W117">
            <v>232.8064</v>
          </cell>
          <cell r="Y117">
            <v>5.1601631226632945</v>
          </cell>
          <cell r="Z117">
            <v>5.1601631226632945</v>
          </cell>
          <cell r="AD117">
            <v>0</v>
          </cell>
          <cell r="AE117">
            <v>0</v>
          </cell>
          <cell r="AF117">
            <v>178.10340000000002</v>
          </cell>
          <cell r="AG117">
            <v>230.30439999999999</v>
          </cell>
          <cell r="AH117">
            <v>274.75099999999998</v>
          </cell>
          <cell r="AI117">
            <v>0</v>
          </cell>
        </row>
        <row r="118">
          <cell r="A118" t="str">
            <v>БОНУС_412  Сосиски Баварские ТМ Стародворье 0,35 кг ПОКОМ</v>
          </cell>
          <cell r="B118" t="str">
            <v>шт</v>
          </cell>
          <cell r="C118">
            <v>702</v>
          </cell>
          <cell r="D118">
            <v>1527</v>
          </cell>
          <cell r="E118">
            <v>1208</v>
          </cell>
          <cell r="F118">
            <v>989</v>
          </cell>
          <cell r="G118">
            <v>0</v>
          </cell>
          <cell r="H118">
            <v>0</v>
          </cell>
          <cell r="I118" t="e">
            <v>#N/A</v>
          </cell>
          <cell r="J118">
            <v>1245</v>
          </cell>
          <cell r="K118">
            <v>-37</v>
          </cell>
          <cell r="L118">
            <v>0</v>
          </cell>
          <cell r="M118">
            <v>0</v>
          </cell>
          <cell r="W118">
            <v>241.6</v>
          </cell>
          <cell r="Y118">
            <v>4.0935430463576159</v>
          </cell>
          <cell r="Z118">
            <v>4.0935430463576159</v>
          </cell>
          <cell r="AD118">
            <v>0</v>
          </cell>
          <cell r="AE118">
            <v>0</v>
          </cell>
          <cell r="AF118">
            <v>217</v>
          </cell>
          <cell r="AG118">
            <v>223.6</v>
          </cell>
          <cell r="AH118">
            <v>313</v>
          </cell>
          <cell r="AI118">
            <v>0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1</v>
          </cell>
          <cell r="D119">
            <v>508</v>
          </cell>
          <cell r="E119">
            <v>355</v>
          </cell>
          <cell r="F119">
            <v>144</v>
          </cell>
          <cell r="G119">
            <v>0</v>
          </cell>
          <cell r="H119">
            <v>0</v>
          </cell>
          <cell r="I119" t="e">
            <v>#N/A</v>
          </cell>
          <cell r="J119">
            <v>372</v>
          </cell>
          <cell r="K119">
            <v>-17</v>
          </cell>
          <cell r="L119">
            <v>0</v>
          </cell>
          <cell r="M119">
            <v>0</v>
          </cell>
          <cell r="W119">
            <v>71</v>
          </cell>
          <cell r="Y119">
            <v>2.028169014084507</v>
          </cell>
          <cell r="Z119">
            <v>2.028169014084507</v>
          </cell>
          <cell r="AD119">
            <v>0</v>
          </cell>
          <cell r="AE119">
            <v>0</v>
          </cell>
          <cell r="AF119">
            <v>75.599999999999994</v>
          </cell>
          <cell r="AG119">
            <v>69.8</v>
          </cell>
          <cell r="AH119">
            <v>94</v>
          </cell>
          <cell r="AI11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14.03.2025 - 20.03.2025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5.2409999999999997</v>
          </cell>
          <cell r="F7">
            <v>603.81700000000001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2.8</v>
          </cell>
          <cell r="F8">
            <v>504.68799999999999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7.8</v>
          </cell>
          <cell r="F9">
            <v>1553.86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422</v>
          </cell>
          <cell r="F10">
            <v>2413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1602</v>
          </cell>
          <cell r="F11">
            <v>4893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645</v>
          </cell>
          <cell r="F12">
            <v>5200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F14">
            <v>268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</v>
          </cell>
          <cell r="F15">
            <v>214</v>
          </cell>
        </row>
        <row r="16">
          <cell r="A16" t="str">
            <v xml:space="preserve"> 079  Колбаса Сервелат Кремлевский,  0.35 кг, ПОКОМ</v>
          </cell>
          <cell r="F16">
            <v>639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</v>
          </cell>
          <cell r="F17">
            <v>1039</v>
          </cell>
        </row>
        <row r="18">
          <cell r="A18" t="str">
            <v xml:space="preserve"> 094  Сосиски Баварские,  0.35кг, ТМ Колбасный стандарт ПОКОМ</v>
          </cell>
          <cell r="F18">
            <v>6</v>
          </cell>
        </row>
        <row r="19">
          <cell r="A19" t="str">
            <v xml:space="preserve"> 096  Сосиски Баварские,  0.42кг,ПОКОМ</v>
          </cell>
          <cell r="D19">
            <v>2</v>
          </cell>
          <cell r="F19">
            <v>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</v>
          </cell>
          <cell r="F20">
            <v>447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792</v>
          </cell>
          <cell r="F21">
            <v>887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21</v>
          </cell>
          <cell r="F22">
            <v>157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F23">
            <v>340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1.6</v>
          </cell>
          <cell r="F24">
            <v>362.74099999999999</v>
          </cell>
        </row>
        <row r="25">
          <cell r="A25" t="str">
            <v xml:space="preserve"> 201  Ветчина Нежная ТМ Особый рецепт, (2,5кг), ПОКОМ</v>
          </cell>
          <cell r="D25">
            <v>47.5</v>
          </cell>
          <cell r="F25">
            <v>4398.9409999999998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2.5499999999999998</v>
          </cell>
          <cell r="F26">
            <v>287.36099999999999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15</v>
          </cell>
          <cell r="F27">
            <v>694.19100000000003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5.0999999999999996</v>
          </cell>
          <cell r="F28">
            <v>516.55600000000004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0.85</v>
          </cell>
          <cell r="F29">
            <v>168.227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F30">
            <v>152.584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F31">
            <v>407.08199999999999</v>
          </cell>
        </row>
        <row r="32">
          <cell r="A32" t="str">
            <v xml:space="preserve"> 247  Сардельки Нежные, ВЕС.  ПОКОМ</v>
          </cell>
          <cell r="F32">
            <v>150.06800000000001</v>
          </cell>
        </row>
        <row r="33">
          <cell r="A33" t="str">
            <v xml:space="preserve"> 248  Сардельки Сочные ТМ Особый рецепт,   ПОКОМ</v>
          </cell>
          <cell r="D33">
            <v>1.3</v>
          </cell>
          <cell r="F33">
            <v>159.15700000000001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7.8</v>
          </cell>
          <cell r="F34">
            <v>1050.498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68.715999999999994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143.161</v>
          </cell>
        </row>
        <row r="37">
          <cell r="A37" t="str">
            <v xml:space="preserve"> 263  Шпикачки Стародворские, ВЕС.  ПОКОМ</v>
          </cell>
          <cell r="F37">
            <v>129.958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52.15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45.231999999999999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33.549999999999997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1</v>
          </cell>
          <cell r="F41">
            <v>1716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915</v>
          </cell>
          <cell r="F42">
            <v>3602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3636</v>
          </cell>
          <cell r="F43">
            <v>7778</v>
          </cell>
        </row>
        <row r="44">
          <cell r="A44" t="str">
            <v xml:space="preserve"> 277  Колбаса Мясорубская ТМ Стародворье с сочной грудинкой , 0,35 кг срез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1.3</v>
          </cell>
          <cell r="F45">
            <v>447.12099999999998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19</v>
          </cell>
          <cell r="F46">
            <v>688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7</v>
          </cell>
          <cell r="F47">
            <v>1128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0.7</v>
          </cell>
          <cell r="F48">
            <v>223.874</v>
          </cell>
        </row>
        <row r="49">
          <cell r="A49" t="str">
            <v xml:space="preserve"> 298  Колбаса Сливушка ТМ Вязанка, 0,375кг,  ПОКОМ</v>
          </cell>
          <cell r="F49">
            <v>1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9</v>
          </cell>
          <cell r="F50">
            <v>1166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7</v>
          </cell>
          <cell r="F51">
            <v>2223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F52">
            <v>114.946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0.7</v>
          </cell>
          <cell r="F53">
            <v>257.38400000000001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6</v>
          </cell>
          <cell r="F54">
            <v>1162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9</v>
          </cell>
          <cell r="F55">
            <v>1742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7</v>
          </cell>
          <cell r="F56">
            <v>1009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2.6</v>
          </cell>
          <cell r="F57">
            <v>205.53299999999999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2.6</v>
          </cell>
          <cell r="F58">
            <v>595.23599999999999</v>
          </cell>
        </row>
        <row r="59">
          <cell r="A59" t="str">
            <v xml:space="preserve"> 316  Колбаса Нежная ТМ Зареченские ВЕС  ПОКОМ</v>
          </cell>
          <cell r="F59">
            <v>77.8</v>
          </cell>
        </row>
        <row r="60">
          <cell r="A60" t="str">
            <v xml:space="preserve"> 318  Сосиски Датские ТМ Зареченские, ВЕС  ПОКОМ</v>
          </cell>
          <cell r="D60">
            <v>14.3</v>
          </cell>
          <cell r="F60">
            <v>3032.0419999999999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15</v>
          </cell>
          <cell r="F61">
            <v>2396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1314</v>
          </cell>
          <cell r="F62">
            <v>4808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4</v>
          </cell>
          <cell r="F63">
            <v>1020</v>
          </cell>
        </row>
        <row r="64">
          <cell r="A64" t="str">
            <v xml:space="preserve"> 328  Сардельки Сочинки Стародворье ТМ  0,4 кг ПОКОМ</v>
          </cell>
          <cell r="D64">
            <v>3</v>
          </cell>
          <cell r="F64">
            <v>445</v>
          </cell>
        </row>
        <row r="65">
          <cell r="A65" t="str">
            <v xml:space="preserve"> 329  Сардельки Сочинки с сыром Стародворье ТМ, 0,4 кг. ПОКОМ</v>
          </cell>
          <cell r="F65">
            <v>418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6.5</v>
          </cell>
          <cell r="F66">
            <v>778.02300000000002</v>
          </cell>
        </row>
        <row r="67">
          <cell r="A67" t="str">
            <v xml:space="preserve"> 333  Колбаса Балыковая, Вязанка фиброуз в/у, ВЕС ПОКОМ</v>
          </cell>
          <cell r="F67">
            <v>1.4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9</v>
          </cell>
          <cell r="F68">
            <v>388</v>
          </cell>
        </row>
        <row r="69">
          <cell r="A69" t="str">
            <v xml:space="preserve"> 335  Колбаса Сливушка ТМ Вязанка. ВЕС.  ПОКОМ </v>
          </cell>
          <cell r="F69">
            <v>225.887</v>
          </cell>
        </row>
        <row r="70">
          <cell r="A70" t="str">
            <v xml:space="preserve"> 336  Ветчина Сливушка с индейкой ТМ Вязанка. ВЕС  ПОКОМ</v>
          </cell>
          <cell r="F70">
            <v>2.6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957</v>
          </cell>
          <cell r="F71">
            <v>3326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14</v>
          </cell>
          <cell r="F72">
            <v>2005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3.2</v>
          </cell>
          <cell r="F73">
            <v>513.048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2.4</v>
          </cell>
          <cell r="F74">
            <v>254.31399999999999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3.2</v>
          </cell>
          <cell r="F75">
            <v>567.81399999999996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F76">
            <v>368.96899999999999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F77">
            <v>122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2</v>
          </cell>
          <cell r="F78">
            <v>265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2</v>
          </cell>
          <cell r="F79">
            <v>479</v>
          </cell>
        </row>
        <row r="80">
          <cell r="A80" t="str">
            <v xml:space="preserve"> 364  Сардельки Филейские Вязанка ВЕС NDX ТМ Вязанка  ПОКОМ</v>
          </cell>
          <cell r="F80">
            <v>123.72499999999999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2</v>
          </cell>
          <cell r="F81">
            <v>451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</v>
          </cell>
          <cell r="F82">
            <v>772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F83">
            <v>2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5</v>
          </cell>
          <cell r="F84">
            <v>690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4</v>
          </cell>
          <cell r="F85">
            <v>726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4</v>
          </cell>
          <cell r="F86">
            <v>562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F87">
            <v>379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1249</v>
          </cell>
          <cell r="F88">
            <v>3772</v>
          </cell>
        </row>
        <row r="89">
          <cell r="A89" t="str">
            <v xml:space="preserve"> 412  Сосиски Баварские ТМ Стародворье 0,35 кг ПОКОМ</v>
          </cell>
          <cell r="D89">
            <v>3602</v>
          </cell>
          <cell r="F89">
            <v>11021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12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F91">
            <v>2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7</v>
          </cell>
          <cell r="F92">
            <v>424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1.45</v>
          </cell>
          <cell r="F93">
            <v>186.05099999999999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F94">
            <v>14.8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F95">
            <v>188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F96">
            <v>90.067999999999998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F97">
            <v>70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F98">
            <v>15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F99">
            <v>106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4</v>
          </cell>
          <cell r="F100">
            <v>542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4.8</v>
          </cell>
          <cell r="F101">
            <v>320.14100000000002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22.5</v>
          </cell>
          <cell r="F102">
            <v>2964.1979999999999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27.501000000000001</v>
          </cell>
          <cell r="F103">
            <v>5996.8490000000002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17.5</v>
          </cell>
          <cell r="F104">
            <v>3104.4670000000001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F105">
            <v>6.55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D106">
            <v>4</v>
          </cell>
          <cell r="F106">
            <v>268.36399999999998</v>
          </cell>
        </row>
        <row r="107">
          <cell r="A107" t="str">
            <v xml:space="preserve"> 467  Колбаса Филейная 0,5кг ТМ Особый рецепт  ПОКОМ</v>
          </cell>
          <cell r="F107">
            <v>144</v>
          </cell>
        </row>
        <row r="108">
          <cell r="A108" t="str">
            <v xml:space="preserve"> 478  Сардельки Зареченские ВЕС ТМ Зареченские  ПОКОМ</v>
          </cell>
          <cell r="D108">
            <v>1.3</v>
          </cell>
          <cell r="F108">
            <v>90.126999999999995</v>
          </cell>
        </row>
        <row r="109">
          <cell r="A109" t="str">
            <v xml:space="preserve"> 479  Шпикачки Зареченские ВЕС ТМ Зареченские  ПОКОМ</v>
          </cell>
          <cell r="F109">
            <v>1.3</v>
          </cell>
        </row>
        <row r="110">
          <cell r="A110" t="str">
            <v xml:space="preserve"> 490  Колбаса Сервелат Филейский ТМ Вязанка  0,3 кг. срез  ПОКОМ</v>
          </cell>
          <cell r="F110">
            <v>32</v>
          </cell>
        </row>
        <row r="111">
          <cell r="A111" t="str">
            <v xml:space="preserve"> 491  Колбаса Филейская Рубленая ТМ Вязанка  0,3 кг. срез.  ПОКОМ</v>
          </cell>
          <cell r="F111">
            <v>40</v>
          </cell>
        </row>
        <row r="112">
          <cell r="A112" t="str">
            <v xml:space="preserve"> 492  Колбаса Салями Филейская 0,3кг ТМ Вязанка  ПОКОМ</v>
          </cell>
          <cell r="F112">
            <v>22</v>
          </cell>
        </row>
        <row r="113">
          <cell r="A113" t="str">
            <v xml:space="preserve"> 495  Колбаса Сочинка по-европейски с сочной грудинкой 0,3кг ТМ Стародворье  ПОКОМ</v>
          </cell>
          <cell r="D113">
            <v>10</v>
          </cell>
          <cell r="F113">
            <v>1003</v>
          </cell>
        </row>
        <row r="114">
          <cell r="A114" t="str">
            <v xml:space="preserve"> 496  Колбаса Сочинка по-фински с сочным окроком 0,3кг ТМ Стародворье  ПОКОМ</v>
          </cell>
          <cell r="D114">
            <v>5</v>
          </cell>
          <cell r="F114">
            <v>524</v>
          </cell>
        </row>
        <row r="115">
          <cell r="A115" t="str">
            <v xml:space="preserve"> 497  Колбаса Сочинка зернистая с сочной грудинкой 0,3кг ТМ Стародворье  ПОКОМ</v>
          </cell>
          <cell r="D115">
            <v>7</v>
          </cell>
          <cell r="F115">
            <v>632</v>
          </cell>
        </row>
        <row r="116">
          <cell r="A116" t="str">
            <v xml:space="preserve"> 498  Колбаса Сочинка рубленая с сочным окороком 0,3кг ТМ Стародворье  ПОКОМ</v>
          </cell>
          <cell r="D116">
            <v>3</v>
          </cell>
          <cell r="F116">
            <v>467</v>
          </cell>
        </row>
        <row r="117">
          <cell r="A117" t="str">
            <v xml:space="preserve"> 499  Сардельки Дугушки со сливочным маслом ВЕС ТМ Стародворье ТС Дугушка  ПОКОМ</v>
          </cell>
          <cell r="F117">
            <v>14.5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D118">
            <v>3</v>
          </cell>
          <cell r="F118">
            <v>725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F119">
            <v>10</v>
          </cell>
        </row>
        <row r="120">
          <cell r="A120" t="str">
            <v xml:space="preserve"> 506 Сосиски Филейские рубленые ТМ Вязанка в оболочке целлофан в м/г среде. ВЕС.ПОКОМ</v>
          </cell>
          <cell r="D120">
            <v>1.3</v>
          </cell>
          <cell r="F120">
            <v>19.600000000000001</v>
          </cell>
        </row>
        <row r="121">
          <cell r="A121" t="str">
            <v xml:space="preserve"> 509  Колбаса Пряная Халяль ВЕС ТМ Сафияль  ПОКОМ</v>
          </cell>
          <cell r="F121">
            <v>2.1</v>
          </cell>
        </row>
        <row r="122">
          <cell r="A122" t="str">
            <v xml:space="preserve"> 513  Колбаса вареная Стародворская 0,4кг ТМ Стародворье  ПОКОМ</v>
          </cell>
          <cell r="F122">
            <v>29</v>
          </cell>
        </row>
        <row r="123">
          <cell r="A123" t="str">
            <v xml:space="preserve"> 515  Колбаса Сервелат Мясорубский Делюкс 0,3кг ТМ Стародворье  ПОКОМ</v>
          </cell>
          <cell r="F123">
            <v>49</v>
          </cell>
        </row>
        <row r="124">
          <cell r="A124" t="str">
            <v>3215 ВЕТЧ.МЯСНАЯ Папа может п/о 0.4кг 8шт.    ОСТАНКИНО</v>
          </cell>
          <cell r="D124">
            <v>516</v>
          </cell>
          <cell r="F124">
            <v>516</v>
          </cell>
        </row>
        <row r="125">
          <cell r="A125" t="str">
            <v>3684 ПРЕСИЖН с/к в/у 1/250 8шт.   ОСТАНКИНО</v>
          </cell>
          <cell r="D125">
            <v>85</v>
          </cell>
          <cell r="F125">
            <v>85</v>
          </cell>
        </row>
        <row r="126">
          <cell r="A126" t="str">
            <v>4063 МЯСНАЯ Папа может вар п/о_Л   ОСТАНКИНО</v>
          </cell>
          <cell r="D126">
            <v>1595.5</v>
          </cell>
          <cell r="F126">
            <v>1595.5</v>
          </cell>
        </row>
        <row r="127">
          <cell r="A127" t="str">
            <v>4117 ЭКСТРА Папа может с/к в/у_Л   ОСТАНКИНО</v>
          </cell>
          <cell r="D127">
            <v>31.9</v>
          </cell>
          <cell r="F127">
            <v>31.9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103.95</v>
          </cell>
          <cell r="F128">
            <v>103.95</v>
          </cell>
        </row>
        <row r="129">
          <cell r="A129" t="str">
            <v>4574 Мясная со шпиком Папа может вар п/о ОСТАНКИНО</v>
          </cell>
          <cell r="D129">
            <v>1.3</v>
          </cell>
          <cell r="F129">
            <v>1.3</v>
          </cell>
        </row>
        <row r="130">
          <cell r="A130" t="str">
            <v>4786 КОЛБ.СНЭКИ Папа может в/к мгс 1/70_5  ОСТАНКИНО</v>
          </cell>
          <cell r="D130">
            <v>41</v>
          </cell>
          <cell r="F130">
            <v>41</v>
          </cell>
        </row>
        <row r="131">
          <cell r="A131" t="str">
            <v>4813 ФИЛЕЙНАЯ Папа может вар п/о_Л   ОСТАНКИНО</v>
          </cell>
          <cell r="D131">
            <v>526.35</v>
          </cell>
          <cell r="F131">
            <v>526.35</v>
          </cell>
        </row>
        <row r="132">
          <cell r="A132" t="str">
            <v>4993 САЛЯМИ ИТАЛЬЯНСКАЯ с/к в/у 1/250*8_120c ОСТАНКИНО</v>
          </cell>
          <cell r="D132">
            <v>383</v>
          </cell>
          <cell r="F132">
            <v>383</v>
          </cell>
        </row>
        <row r="133">
          <cell r="A133" t="str">
            <v>5246 ДОКТОРСКАЯ ПРЕМИУМ вар б/о мгс_30с ОСТАНКИНО</v>
          </cell>
          <cell r="D133">
            <v>86.7</v>
          </cell>
          <cell r="F133">
            <v>86.7</v>
          </cell>
        </row>
        <row r="134">
          <cell r="A134" t="str">
            <v>5247 РУССКАЯ ПРЕМИУМ вар б/о мгс_30с ОСТАНКИНО</v>
          </cell>
          <cell r="D134">
            <v>31.5</v>
          </cell>
          <cell r="F134">
            <v>31.5</v>
          </cell>
        </row>
        <row r="135">
          <cell r="A135" t="str">
            <v>5341 СЕРВЕЛАТ ОХОТНИЧИЙ в/к в/у  ОСТАНКИНО</v>
          </cell>
          <cell r="D135">
            <v>152.1</v>
          </cell>
          <cell r="F135">
            <v>152.1</v>
          </cell>
        </row>
        <row r="136">
          <cell r="A136" t="str">
            <v>5483 ЭКСТРА Папа может с/к в/у 1/250 8шт.   ОСТАНКИНО</v>
          </cell>
          <cell r="D136">
            <v>670</v>
          </cell>
          <cell r="F136">
            <v>670</v>
          </cell>
        </row>
        <row r="137">
          <cell r="A137" t="str">
            <v>5544 Сервелат Финский в/к в/у_45с НОВАЯ ОСТАНКИНО</v>
          </cell>
          <cell r="D137">
            <v>1117.9000000000001</v>
          </cell>
          <cell r="F137">
            <v>1117.9000000000001</v>
          </cell>
        </row>
        <row r="138">
          <cell r="A138" t="str">
            <v>5679 САЛЯМИ ИТАЛЬЯНСКАЯ с/к в/у 1/150_60с ОСТАНКИНО</v>
          </cell>
          <cell r="D138">
            <v>227</v>
          </cell>
          <cell r="F138">
            <v>227</v>
          </cell>
        </row>
        <row r="139">
          <cell r="A139" t="str">
            <v>5682 САЛЯМИ МЕЛКОЗЕРНЕНАЯ с/к в/у 1/120_60с   ОСТАНКИНО</v>
          </cell>
          <cell r="D139">
            <v>1851</v>
          </cell>
          <cell r="F139">
            <v>1851</v>
          </cell>
        </row>
        <row r="140">
          <cell r="A140" t="str">
            <v>5706 АРОМАТНАЯ Папа может с/к в/у 1/250 8шт.  ОСТАНКИНО</v>
          </cell>
          <cell r="D140">
            <v>660</v>
          </cell>
          <cell r="F140">
            <v>660</v>
          </cell>
        </row>
        <row r="141">
          <cell r="A141" t="str">
            <v>5708 ПОСОЛЬСКАЯ Папа может с/к в/у ОСТАНКИНО</v>
          </cell>
          <cell r="D141">
            <v>45.1</v>
          </cell>
          <cell r="F141">
            <v>45.1</v>
          </cell>
        </row>
        <row r="142">
          <cell r="A142" t="str">
            <v>5851 ЭКСТРА Папа может вар п/о   ОСТАНКИНО</v>
          </cell>
          <cell r="D142">
            <v>356.5</v>
          </cell>
          <cell r="F142">
            <v>356.5</v>
          </cell>
        </row>
        <row r="143">
          <cell r="A143" t="str">
            <v>5931 ОХОТНИЧЬЯ Папа может с/к в/у 1/220 8шт.   ОСТАНКИНО</v>
          </cell>
          <cell r="D143">
            <v>879</v>
          </cell>
          <cell r="F143">
            <v>879</v>
          </cell>
        </row>
        <row r="144">
          <cell r="A144" t="str">
            <v>6004 РАГУ СВИНОЕ 1кг 8шт.зам_120с ОСТАНКИНО</v>
          </cell>
          <cell r="D144">
            <v>56</v>
          </cell>
          <cell r="F144">
            <v>56</v>
          </cell>
        </row>
        <row r="145">
          <cell r="A145" t="str">
            <v>6158 ВРЕМЯ ОЛИВЬЕ Папа может вар п/о 0.4кг   ОСТАНКИНО</v>
          </cell>
          <cell r="D145">
            <v>8</v>
          </cell>
          <cell r="F145">
            <v>8</v>
          </cell>
        </row>
        <row r="146">
          <cell r="A146" t="str">
            <v>6200 ГРУДИНКА ПРЕМИУМ к/в мл/к в/у 0.3кг  ОСТАНКИНО</v>
          </cell>
          <cell r="D146">
            <v>503</v>
          </cell>
          <cell r="F146">
            <v>503</v>
          </cell>
        </row>
        <row r="147">
          <cell r="A147" t="str">
            <v>6206 СВИНИНА ПО-ДОМАШНЕМУ к/в мл/к в/у 0.3кг  ОСТАНКИНО</v>
          </cell>
          <cell r="D147">
            <v>209</v>
          </cell>
          <cell r="F147">
            <v>209</v>
          </cell>
        </row>
        <row r="148">
          <cell r="A148" t="str">
            <v>6221 НЕАПОЛИТАНСКИЙ ДУЭТ с/к с/н мгс 1/90  ОСТАНКИНО</v>
          </cell>
          <cell r="D148">
            <v>268</v>
          </cell>
          <cell r="F148">
            <v>268</v>
          </cell>
        </row>
        <row r="149">
          <cell r="A149" t="str">
            <v>6222 ИТАЛЬЯНСКОЕ АССОРТИ с/в с/н мгс 1/90 ОСТАНКИНО</v>
          </cell>
          <cell r="D149">
            <v>141</v>
          </cell>
          <cell r="F149">
            <v>141</v>
          </cell>
        </row>
        <row r="150">
          <cell r="A150" t="str">
            <v>6228 МЯСНОЕ АССОРТИ к/з с/н мгс 1/90 10шт.  ОСТАНКИНО</v>
          </cell>
          <cell r="D150">
            <v>327</v>
          </cell>
          <cell r="F150">
            <v>327</v>
          </cell>
        </row>
        <row r="151">
          <cell r="A151" t="str">
            <v>6247 ДОМАШНЯЯ Папа может вар п/о 0,4кг 8шт.  ОСТАНКИНО</v>
          </cell>
          <cell r="D151">
            <v>165</v>
          </cell>
          <cell r="F151">
            <v>165</v>
          </cell>
        </row>
        <row r="152">
          <cell r="A152" t="str">
            <v>6268 ГОВЯЖЬЯ Папа может вар п/о 0,4кг 8 шт.  ОСТАНКИНО</v>
          </cell>
          <cell r="D152">
            <v>375</v>
          </cell>
          <cell r="F152">
            <v>375</v>
          </cell>
        </row>
        <row r="153">
          <cell r="A153" t="str">
            <v>6279 КОРЕЙКА ПО-ОСТ.к/в в/с с/н в/у 1/150_45с  ОСТАНКИНО</v>
          </cell>
          <cell r="D153">
            <v>294</v>
          </cell>
          <cell r="F153">
            <v>294</v>
          </cell>
        </row>
        <row r="154">
          <cell r="A154" t="str">
            <v>6303 МЯСНЫЕ Папа может сос п/о мгс 1.5*3  ОСТАНКИНО</v>
          </cell>
          <cell r="D154">
            <v>447.8</v>
          </cell>
          <cell r="F154">
            <v>447.8</v>
          </cell>
        </row>
        <row r="155">
          <cell r="A155" t="str">
            <v>6324 ДОКТОРСКАЯ ГОСТ вар п/о 0.4кг 8шт.  ОСТАНКИНО</v>
          </cell>
          <cell r="D155">
            <v>110</v>
          </cell>
          <cell r="F155">
            <v>110</v>
          </cell>
        </row>
        <row r="156">
          <cell r="A156" t="str">
            <v>6325 ДОКТОРСКАЯ ПРЕМИУМ вар п/о 0.4кг 8шт.  ОСТАНКИНО</v>
          </cell>
          <cell r="D156">
            <v>597</v>
          </cell>
          <cell r="F156">
            <v>597</v>
          </cell>
        </row>
        <row r="157">
          <cell r="A157" t="str">
            <v>6333 МЯСНАЯ Папа может вар п/о 0.4кг 8шт.  ОСТАНКИНО</v>
          </cell>
          <cell r="D157">
            <v>4520</v>
          </cell>
          <cell r="F157">
            <v>4520</v>
          </cell>
        </row>
        <row r="158">
          <cell r="A158" t="str">
            <v>6340 ДОМАШНИЙ РЕЦЕПТ Коровино 0.5кг 8шт.  ОСТАНКИНО</v>
          </cell>
          <cell r="D158">
            <v>382</v>
          </cell>
          <cell r="F158">
            <v>382</v>
          </cell>
        </row>
        <row r="159">
          <cell r="A159" t="str">
            <v>6341 ДОМАШНИЙ РЕЦЕПТ СО ШПИКОМ Коровино 0.5кг  ОСТАНКИНО</v>
          </cell>
          <cell r="D159">
            <v>16</v>
          </cell>
          <cell r="F159">
            <v>16</v>
          </cell>
        </row>
        <row r="160">
          <cell r="A160" t="str">
            <v>6344 СОЧНАЯ Папа может вар п/о 0.4кг  ОСТАНКИНО</v>
          </cell>
          <cell r="D160">
            <v>3</v>
          </cell>
          <cell r="F160">
            <v>3</v>
          </cell>
        </row>
        <row r="161">
          <cell r="A161" t="str">
            <v>6353 ЭКСТРА Папа может вар п/о 0.4кг 8шт.  ОСТАНКИНО</v>
          </cell>
          <cell r="D161">
            <v>2308</v>
          </cell>
          <cell r="F161">
            <v>2308</v>
          </cell>
        </row>
        <row r="162">
          <cell r="A162" t="str">
            <v>6392 ФИЛЕЙНАЯ Папа может вар п/о 0.4кг. ОСТАНКИНО</v>
          </cell>
          <cell r="D162">
            <v>4083</v>
          </cell>
          <cell r="F162">
            <v>4083</v>
          </cell>
        </row>
        <row r="163">
          <cell r="A163" t="str">
            <v>6411 ВЕТЧ.РУБЛЕНАЯ ПМ в/у срез 0.3кг 6шт.  ОСТАНКИНО</v>
          </cell>
          <cell r="D163">
            <v>145</v>
          </cell>
          <cell r="F163">
            <v>145</v>
          </cell>
        </row>
        <row r="164">
          <cell r="A164" t="str">
            <v>6415 БАЛЫКОВАЯ Коровино п/к в/у 0.84кг 6шт.  ОСТАНКИНО</v>
          </cell>
          <cell r="D164">
            <v>30</v>
          </cell>
          <cell r="F164">
            <v>30</v>
          </cell>
        </row>
        <row r="165">
          <cell r="A165" t="str">
            <v>6426 КЛАССИЧЕСКАЯ ПМ вар п/о 0.3кг 8шт.  ОСТАНКИНО</v>
          </cell>
          <cell r="D165">
            <v>1452</v>
          </cell>
          <cell r="F165">
            <v>1452</v>
          </cell>
        </row>
        <row r="166">
          <cell r="A166" t="str">
            <v>6448 СВИНИНА МАДЕРА с/к с/н в/у 1/100 10шт.   ОСТАНКИНО</v>
          </cell>
          <cell r="D166">
            <v>244</v>
          </cell>
          <cell r="F166">
            <v>244</v>
          </cell>
        </row>
        <row r="167">
          <cell r="A167" t="str">
            <v>6453 ЭКСТРА Папа может с/к с/н в/у 1/100 14шт.   ОСТАНКИНО</v>
          </cell>
          <cell r="D167">
            <v>1692</v>
          </cell>
          <cell r="F167">
            <v>1692</v>
          </cell>
        </row>
        <row r="168">
          <cell r="A168" t="str">
            <v>6454 АРОМАТНАЯ с/к с/н в/у 1/100 14шт.  ОСТАНКИНО</v>
          </cell>
          <cell r="D168">
            <v>1507</v>
          </cell>
          <cell r="F168">
            <v>1507</v>
          </cell>
        </row>
        <row r="169">
          <cell r="A169" t="str">
            <v>6459 СЕРВЕЛАТ ШВЕЙЦАРСК. в/к с/н в/у 1/100*10  ОСТАНКИНО</v>
          </cell>
          <cell r="D169">
            <v>599</v>
          </cell>
          <cell r="F169">
            <v>599</v>
          </cell>
        </row>
        <row r="170">
          <cell r="A170" t="str">
            <v>6470 ВЕТЧ.МРАМОРНАЯ в/у_45с  ОСТАНКИНО</v>
          </cell>
          <cell r="D170">
            <v>32.9</v>
          </cell>
          <cell r="F170">
            <v>32.9</v>
          </cell>
        </row>
        <row r="171">
          <cell r="A171" t="str">
            <v>6492 ШПИК С ЧЕСНОК.И ПЕРЦЕМ к/в в/у 0.3кг_45c  ОСТАНКИНО</v>
          </cell>
          <cell r="D171">
            <v>235</v>
          </cell>
          <cell r="F171">
            <v>235</v>
          </cell>
        </row>
        <row r="172">
          <cell r="A172" t="str">
            <v>6495 ВЕТЧ.МРАМОРНАЯ в/у срез 0.3кг 6шт_45с  ОСТАНКИНО</v>
          </cell>
          <cell r="D172">
            <v>489</v>
          </cell>
          <cell r="F172">
            <v>489</v>
          </cell>
        </row>
        <row r="173">
          <cell r="A173" t="str">
            <v>6527 ШПИКАЧКИ СОЧНЫЕ ПМ сар б/о мгс 1*3 45с ОСТАНКИНО</v>
          </cell>
          <cell r="D173">
            <v>456.8</v>
          </cell>
          <cell r="F173">
            <v>456.8</v>
          </cell>
        </row>
        <row r="174">
          <cell r="A174" t="str">
            <v>6528 ШПИКАЧКИ СОЧНЫЕ ПМ сар б/о мгс 0.4кг 45с  ОСТАНКИНО</v>
          </cell>
          <cell r="D174">
            <v>13</v>
          </cell>
          <cell r="F174">
            <v>13</v>
          </cell>
        </row>
        <row r="175">
          <cell r="A175" t="str">
            <v>6586 МРАМОРНАЯ И БАЛЫКОВАЯ в/к с/н мгс 1/90 ОСТАНКИНО</v>
          </cell>
          <cell r="D175">
            <v>286</v>
          </cell>
          <cell r="F175">
            <v>286</v>
          </cell>
        </row>
        <row r="176">
          <cell r="A176" t="str">
            <v>6609 С ГОВЯДИНОЙ ПМ сар б/о мгс 0.4кг_45с ОСТАНКИНО</v>
          </cell>
          <cell r="D176">
            <v>41</v>
          </cell>
          <cell r="F176">
            <v>41</v>
          </cell>
        </row>
        <row r="177">
          <cell r="A177" t="str">
            <v>6616 МОЛОЧНЫЕ КЛАССИЧЕСКИЕ сос п/о в/у 0.3кг  ОСТАНКИНО</v>
          </cell>
          <cell r="D177">
            <v>653</v>
          </cell>
          <cell r="F177">
            <v>653</v>
          </cell>
        </row>
        <row r="178">
          <cell r="A178" t="str">
            <v>6683 СЕРВЕЛАТ ЗЕРНИСТЫЙ ПМ в/к в/у 0,35кг  ОСТАНКИНО</v>
          </cell>
          <cell r="D178">
            <v>128</v>
          </cell>
          <cell r="F178">
            <v>128</v>
          </cell>
        </row>
        <row r="179">
          <cell r="A179" t="str">
            <v>6684 СЕРВЕЛАТ КАРЕЛЬСКИЙ ПМ в/к в/у 0.28кг  ОСТАНКИНО</v>
          </cell>
          <cell r="D179">
            <v>2606</v>
          </cell>
          <cell r="F179">
            <v>2606</v>
          </cell>
        </row>
        <row r="180">
          <cell r="A180" t="str">
            <v>6689 СЕРВЕЛАТ ОХОТНИЧИЙ ПМ в/к в/у 0,35кг 8шт  ОСТАНКИНО</v>
          </cell>
          <cell r="D180">
            <v>12</v>
          </cell>
          <cell r="F180">
            <v>12</v>
          </cell>
        </row>
        <row r="181">
          <cell r="A181" t="str">
            <v>6697 СЕРВЕЛАТ ФИНСКИЙ ПМ в/к в/у 0,35кг 8шт.  ОСТАНКИНО</v>
          </cell>
          <cell r="D181">
            <v>5227</v>
          </cell>
          <cell r="F181">
            <v>5227</v>
          </cell>
        </row>
        <row r="182">
          <cell r="A182" t="str">
            <v>6713 СОЧНЫЙ ГРИЛЬ ПМ сос п/о мгс 0.41кг 8шт.  ОСТАНКИНО</v>
          </cell>
          <cell r="D182">
            <v>1686</v>
          </cell>
          <cell r="F182">
            <v>1686</v>
          </cell>
        </row>
        <row r="183">
          <cell r="A183" t="str">
            <v>6724 МОЛОЧНЫЕ ПМ сос п/о мгс 0.41кг 10шт.  ОСТАНКИНО</v>
          </cell>
          <cell r="D183">
            <v>326</v>
          </cell>
          <cell r="F183">
            <v>326</v>
          </cell>
        </row>
        <row r="184">
          <cell r="A184" t="str">
            <v>6762 СЛИВОЧНЫЕ сос ц/о мгс 0.41кг 8шт.  ОСТАНКИНО</v>
          </cell>
          <cell r="D184">
            <v>65</v>
          </cell>
          <cell r="F184">
            <v>65</v>
          </cell>
        </row>
        <row r="185">
          <cell r="A185" t="str">
            <v>6765 РУБЛЕНЫЕ сос ц/о мгс 0.36кг 6шт.  ОСТАНКИНО</v>
          </cell>
          <cell r="D185">
            <v>611</v>
          </cell>
          <cell r="F185">
            <v>613</v>
          </cell>
        </row>
        <row r="186">
          <cell r="A186" t="str">
            <v>6773 САЛЯМИ Папа может п/к в/у 0,28кг 8шт.  ОСТАНКИНО</v>
          </cell>
          <cell r="D186">
            <v>607</v>
          </cell>
          <cell r="F186">
            <v>607</v>
          </cell>
        </row>
        <row r="187">
          <cell r="A187" t="str">
            <v>6785 ВЕНСКАЯ САЛЯМИ п/к в/у 0.33кг 8шт.  ОСТАНКИНО</v>
          </cell>
          <cell r="D187">
            <v>334</v>
          </cell>
          <cell r="F187">
            <v>334</v>
          </cell>
        </row>
        <row r="188">
          <cell r="A188" t="str">
            <v>6787 СЕРВЕЛАТ КРЕМЛЕВСКИЙ в/к в/у 0,33кг 8шт.  ОСТАНКИНО</v>
          </cell>
          <cell r="D188">
            <v>223</v>
          </cell>
          <cell r="F188">
            <v>223</v>
          </cell>
        </row>
        <row r="189">
          <cell r="A189" t="str">
            <v>6793 БАЛЫКОВАЯ в/к в/у 0,33кг 8шт.  ОСТАНКИНО</v>
          </cell>
          <cell r="D189">
            <v>444</v>
          </cell>
          <cell r="F189">
            <v>444</v>
          </cell>
        </row>
        <row r="190">
          <cell r="A190" t="str">
            <v>6794 БАЛЫКОВАЯ в/к в/у  ОСТАНКИНО</v>
          </cell>
          <cell r="D190">
            <v>15.6</v>
          </cell>
          <cell r="F190">
            <v>15.6</v>
          </cell>
        </row>
        <row r="191">
          <cell r="A191" t="str">
            <v>6829 МОЛОЧНЫЕ КЛАССИЧЕСКИЕ сос п/о мгс 2*4_С  ОСТАНКИНО</v>
          </cell>
          <cell r="D191">
            <v>526.20000000000005</v>
          </cell>
          <cell r="F191">
            <v>526.20000000000005</v>
          </cell>
        </row>
        <row r="192">
          <cell r="A192" t="str">
            <v>6834 ПОСОЛЬСКАЯ ПМ с/к с/н в/у 1/100 10шт.  ОСТАНКИНО</v>
          </cell>
          <cell r="D192">
            <v>10</v>
          </cell>
          <cell r="F192">
            <v>10</v>
          </cell>
        </row>
        <row r="193">
          <cell r="A193" t="str">
            <v>6837 ФИЛЕЙНЫЕ Папа Может сос ц/о мгс 0.4кг  ОСТАНКИНО</v>
          </cell>
          <cell r="D193">
            <v>851</v>
          </cell>
          <cell r="F193">
            <v>851</v>
          </cell>
        </row>
        <row r="194">
          <cell r="A194" t="str">
            <v>6842 ДЫМОВИЦА ИЗ ОКОРОКА к/в мл/к в/у 0,3кг  ОСТАНКИНО</v>
          </cell>
          <cell r="D194">
            <v>40</v>
          </cell>
          <cell r="F194">
            <v>40</v>
          </cell>
        </row>
        <row r="195">
          <cell r="A195" t="str">
            <v>6861 ДОМАШНИЙ РЕЦЕПТ Коровино вар п/о  ОСТАНКИНО</v>
          </cell>
          <cell r="D195">
            <v>185.8</v>
          </cell>
          <cell r="F195">
            <v>185.8</v>
          </cell>
        </row>
        <row r="196">
          <cell r="A196" t="str">
            <v>6862 ДОМАШНИЙ РЕЦЕПТ СО ШПИК. Коровино вар п/о  ОСТАНКИНО</v>
          </cell>
          <cell r="D196">
            <v>24.3</v>
          </cell>
          <cell r="F196">
            <v>24.3</v>
          </cell>
        </row>
        <row r="197">
          <cell r="A197" t="str">
            <v>6866 ВЕТЧ.НЕЖНАЯ Коровино п/о_Маяк  ОСТАНКИНО</v>
          </cell>
          <cell r="D197">
            <v>145.1</v>
          </cell>
          <cell r="F197">
            <v>145.1</v>
          </cell>
        </row>
        <row r="198">
          <cell r="A198" t="str">
            <v>6877 В ОБВЯЗКЕ вар п/о  ОСТАНКИНО</v>
          </cell>
          <cell r="D198">
            <v>18.25</v>
          </cell>
          <cell r="F198">
            <v>18.25</v>
          </cell>
        </row>
        <row r="199">
          <cell r="A199" t="str">
            <v>6888 С ГРУДИНКОЙ вар б/о в/у срез 0.4кг 8шт.  ОСТАНКИНО</v>
          </cell>
          <cell r="D199">
            <v>21</v>
          </cell>
          <cell r="F199">
            <v>21</v>
          </cell>
        </row>
        <row r="200">
          <cell r="A200" t="str">
            <v>6909 ДЛЯ ДЕТЕЙ сос п/о мгс 0.33кг 8шт.  ОСТАНКИНО</v>
          </cell>
          <cell r="D200">
            <v>278</v>
          </cell>
          <cell r="F200">
            <v>278</v>
          </cell>
        </row>
        <row r="201">
          <cell r="A201" t="str">
            <v>6919 БЕКОН с/к с/н в/у 1/180 10шт.  ОСТАНКИНО</v>
          </cell>
          <cell r="D201">
            <v>3</v>
          </cell>
          <cell r="F201">
            <v>3</v>
          </cell>
        </row>
        <row r="202">
          <cell r="A202" t="str">
            <v>6921 БЕКОН Папа может с/к с/н в/у 1/140 10шт  ОСТАНКИНО</v>
          </cell>
          <cell r="D202">
            <v>2</v>
          </cell>
          <cell r="F202">
            <v>2</v>
          </cell>
        </row>
        <row r="203">
          <cell r="A203" t="str">
            <v>6955 СОЧНЫЕ Папа может сос п/о мгс1.5*4_А Останкино</v>
          </cell>
          <cell r="D203">
            <v>4.5</v>
          </cell>
          <cell r="F203">
            <v>4.5</v>
          </cell>
        </row>
        <row r="204">
          <cell r="A204" t="str">
            <v>6962 МЯСНИКС ПМ сос б/о мгс 1/160 10шт.  ОСТАНКИНО</v>
          </cell>
          <cell r="D204">
            <v>14</v>
          </cell>
          <cell r="F204">
            <v>14</v>
          </cell>
        </row>
        <row r="205">
          <cell r="A205" t="str">
            <v>6987 СУПЕР СЫТНЫЕ ПМ сос п/о мгс 0.6кг 8 шт.  ОСТАНКИНО</v>
          </cell>
          <cell r="D205">
            <v>33</v>
          </cell>
          <cell r="F205">
            <v>33</v>
          </cell>
        </row>
        <row r="206">
          <cell r="A206" t="str">
            <v>7001 КЛАССИЧЕСКИЕ Папа может сар б/о мгс 1*3  ОСТАНКИНО</v>
          </cell>
          <cell r="D206">
            <v>293.10000000000002</v>
          </cell>
          <cell r="F206">
            <v>293.10000000000002</v>
          </cell>
        </row>
        <row r="207">
          <cell r="A207" t="str">
            <v>7035 ВЕТЧ.КЛАССИЧЕСКАЯ ПМ п/о 0.35кг 8шт.  ОСТАНКИНО</v>
          </cell>
          <cell r="D207">
            <v>284</v>
          </cell>
          <cell r="F207">
            <v>284</v>
          </cell>
        </row>
        <row r="208">
          <cell r="A208" t="str">
            <v>7038 С ГОВЯДИНОЙ ПМ сос п/о мгс 1.5*4  ОСТАНКИНО</v>
          </cell>
          <cell r="D208">
            <v>90.2</v>
          </cell>
          <cell r="F208">
            <v>90.2</v>
          </cell>
        </row>
        <row r="209">
          <cell r="A209" t="str">
            <v>7040 С ИНДЕЙКОЙ ПМ сос ц/о в/у 1/270 8шт.  ОСТАНКИНО</v>
          </cell>
          <cell r="D209">
            <v>158</v>
          </cell>
          <cell r="F209">
            <v>158</v>
          </cell>
        </row>
        <row r="210">
          <cell r="A210" t="str">
            <v>7052 ПЕППЕРОНИ с/к с/н мгс 1*2_HRC  ОСТАНКИНО</v>
          </cell>
          <cell r="D210">
            <v>3</v>
          </cell>
          <cell r="F210">
            <v>3</v>
          </cell>
        </row>
        <row r="211">
          <cell r="A211" t="str">
            <v>7053 БЕКОН ДЛЯ КУЛИНАРИИ с/к с/н мгс 1*2_HRC  ОСТАНКИНО</v>
          </cell>
          <cell r="D211">
            <v>19</v>
          </cell>
          <cell r="F211">
            <v>19</v>
          </cell>
        </row>
        <row r="212">
          <cell r="A212" t="str">
            <v>7059 ШПИКАЧКИ СОЧНЫЕ С БЕК. п/о мгс 0.3кг_60с  ОСТАНКИНО</v>
          </cell>
          <cell r="D212">
            <v>132</v>
          </cell>
          <cell r="F212">
            <v>132</v>
          </cell>
        </row>
        <row r="213">
          <cell r="A213" t="str">
            <v>7066 СОЧНЫЕ ПМ сос п/о мгс 0.41кг 10шт_50с  ОСТАНКИНО</v>
          </cell>
          <cell r="D213">
            <v>7220</v>
          </cell>
          <cell r="F213">
            <v>7220</v>
          </cell>
        </row>
        <row r="214">
          <cell r="A214" t="str">
            <v>7070 СОЧНЫЕ ПМ сос п/о мгс 1.5*4_А_50с  ОСТАНКИНО</v>
          </cell>
          <cell r="D214">
            <v>3234</v>
          </cell>
          <cell r="F214">
            <v>3234</v>
          </cell>
        </row>
        <row r="215">
          <cell r="A215" t="str">
            <v>7073 МОЛОЧ.ПРЕМИУМ ПМ сос п/о в/у 1/350_50с  ОСТАНКИНО</v>
          </cell>
          <cell r="D215">
            <v>2250</v>
          </cell>
          <cell r="F215">
            <v>2253</v>
          </cell>
        </row>
        <row r="216">
          <cell r="A216" t="str">
            <v>7074 МОЛОЧ.ПРЕМИУМ ПМ сос п/о мгс 0.6кг_50с  ОСТАНКИНО</v>
          </cell>
          <cell r="D216">
            <v>191</v>
          </cell>
          <cell r="F216">
            <v>191</v>
          </cell>
        </row>
        <row r="217">
          <cell r="A217" t="str">
            <v>7075 МОЛОЧ.ПРЕМИУМ ПМ сос п/о мгс 1.5*4_О_50с  ОСТАНКИНО</v>
          </cell>
          <cell r="D217">
            <v>187.2</v>
          </cell>
          <cell r="F217">
            <v>187.2</v>
          </cell>
        </row>
        <row r="218">
          <cell r="A218" t="str">
            <v>7077 МЯСНЫЕ С ГОВЯД.ПМ сос п/о мгс 0.4кг_50с  ОСТАНКИНО</v>
          </cell>
          <cell r="D218">
            <v>1392</v>
          </cell>
          <cell r="F218">
            <v>1392</v>
          </cell>
        </row>
        <row r="219">
          <cell r="A219" t="str">
            <v>7080 СЛИВОЧНЫЕ ПМ сос п/о мгс 0.41кг 10шт. 50с  ОСТАНКИНО</v>
          </cell>
          <cell r="D219">
            <v>2977</v>
          </cell>
          <cell r="F219">
            <v>2981</v>
          </cell>
        </row>
        <row r="220">
          <cell r="A220" t="str">
            <v>7082 СЛИВОЧНЫЕ ПМ сос п/о мгс 1.5*4_50с  ОСТАНКИНО</v>
          </cell>
          <cell r="D220">
            <v>160.80000000000001</v>
          </cell>
          <cell r="F220">
            <v>160.80000000000001</v>
          </cell>
        </row>
        <row r="221">
          <cell r="A221" t="str">
            <v>7090 СВИНИНА ПО-ДОМ. к/в мл/к в/у 0.3кг_50с  ОСТАНКИНО</v>
          </cell>
          <cell r="D221">
            <v>412</v>
          </cell>
          <cell r="F221">
            <v>412</v>
          </cell>
        </row>
        <row r="222">
          <cell r="A222" t="str">
            <v>7092 БЕКОН Папа может с/к с/н в/у 1/140_50с  ОСТАНКИНО</v>
          </cell>
          <cell r="D222">
            <v>933</v>
          </cell>
          <cell r="F222">
            <v>933</v>
          </cell>
        </row>
        <row r="223">
          <cell r="A223" t="str">
            <v>7103 БЕКОН с/к с/н в/у 1/180 10шт.  ОСТАНКИНО</v>
          </cell>
          <cell r="D223">
            <v>45</v>
          </cell>
          <cell r="F223">
            <v>45</v>
          </cell>
        </row>
        <row r="224">
          <cell r="A224" t="str">
            <v>7105 МИЛАНО с/к с/н мгс 1/90 12шт.  ОСТАНКИНО</v>
          </cell>
          <cell r="D224">
            <v>151</v>
          </cell>
          <cell r="F224">
            <v>151</v>
          </cell>
        </row>
        <row r="225">
          <cell r="A225" t="str">
            <v>7106 ТОСКАНО с/к с/н мгс 1/90 12шт.  ОСТАНКИНО</v>
          </cell>
          <cell r="D225">
            <v>173</v>
          </cell>
          <cell r="F225">
            <v>173</v>
          </cell>
        </row>
        <row r="226">
          <cell r="A226" t="str">
            <v>7107 САН-РЕМО с/в с/н мгс 1/90 12шт.  ОСТАНКИНО</v>
          </cell>
          <cell r="D226">
            <v>169</v>
          </cell>
          <cell r="F226">
            <v>169</v>
          </cell>
        </row>
        <row r="227">
          <cell r="A227" t="str">
            <v>7126 МОЛОЧНАЯ Останкино вар п/о 0.4кг 8шт.  ОСТАНКИНО</v>
          </cell>
          <cell r="D227">
            <v>14</v>
          </cell>
          <cell r="F227">
            <v>14</v>
          </cell>
        </row>
        <row r="228">
          <cell r="A228" t="str">
            <v>7149 БАЛЫКОВАЯ Коровино п/к в/у 0.84кг_50с  ОСТАНКИНО</v>
          </cell>
          <cell r="D228">
            <v>12</v>
          </cell>
          <cell r="F228">
            <v>12</v>
          </cell>
        </row>
        <row r="229">
          <cell r="A229" t="str">
            <v>7154 СЕРВЕЛАТ ЗЕРНИСТЫЙ ПМ в/к в/у 0.35кг_50с  ОСТАНКИНО</v>
          </cell>
          <cell r="D229">
            <v>2420</v>
          </cell>
          <cell r="F229">
            <v>2420</v>
          </cell>
        </row>
        <row r="230">
          <cell r="A230" t="str">
            <v>7166 СЕРВЕЛТ ОХОТНИЧИЙ ПМ в/к в/у_50с  ОСТАНКИНО</v>
          </cell>
          <cell r="D230">
            <v>459</v>
          </cell>
          <cell r="F230">
            <v>459</v>
          </cell>
        </row>
        <row r="231">
          <cell r="A231" t="str">
            <v>7169 СЕРВЕЛАТ ОХОТНИЧИЙ ПМ в/к в/у 0.35кг_50с  ОСТАНКИНО</v>
          </cell>
          <cell r="D231">
            <v>3436</v>
          </cell>
          <cell r="F231">
            <v>3436</v>
          </cell>
        </row>
        <row r="232">
          <cell r="A232" t="str">
            <v>7173 БОЯNСКАЯ ПМ п/к в/у 0.28кг 8шт_50с  ОСТАНКИНО</v>
          </cell>
          <cell r="D232">
            <v>1319</v>
          </cell>
          <cell r="F232">
            <v>1319</v>
          </cell>
        </row>
        <row r="233">
          <cell r="A233" t="str">
            <v>Балык говяжий с/к "Эликатессе" 0,10 кг.шт. нарезка (лоток с ср.защ.атм.)  СПК</v>
          </cell>
          <cell r="D233">
            <v>208</v>
          </cell>
          <cell r="F233">
            <v>208</v>
          </cell>
        </row>
        <row r="234">
          <cell r="A234" t="str">
            <v>Балык свиной с/к "Эликатессе" 0,10 кг.шт. нарезка (лоток с ср.защ.атм.)  СПК</v>
          </cell>
          <cell r="D234">
            <v>139</v>
          </cell>
          <cell r="F234">
            <v>139</v>
          </cell>
        </row>
        <row r="235">
          <cell r="A235" t="str">
            <v>Балыковая с/к 200 гр. срез "Эликатессе" термоформ.пак.  СПК</v>
          </cell>
          <cell r="D235">
            <v>76</v>
          </cell>
          <cell r="F235">
            <v>76</v>
          </cell>
        </row>
        <row r="236">
          <cell r="A236" t="str">
            <v>БОНУС МОЛОЧНЫЕ КЛАССИЧЕСКИЕ сос п/о в/у 0.3кг (6084)  ОСТАНКИНО</v>
          </cell>
          <cell r="D236">
            <v>41</v>
          </cell>
          <cell r="F236">
            <v>41</v>
          </cell>
        </row>
        <row r="237">
          <cell r="A237" t="str">
            <v>БОНУС МОЛОЧНЫЕ КЛАССИЧЕСКИЕ сос п/о мгс 2*4_С (4980)  ОСТАНКИНО</v>
          </cell>
          <cell r="D237">
            <v>10</v>
          </cell>
          <cell r="F237">
            <v>10</v>
          </cell>
        </row>
        <row r="238">
          <cell r="A238" t="str">
            <v>БОНУС СОЧНЫЕ Папа может сос п/о мгс 1.5*4 (6954)  ОСТАНКИНО</v>
          </cell>
          <cell r="D238">
            <v>279.5</v>
          </cell>
          <cell r="F238">
            <v>279.5</v>
          </cell>
        </row>
        <row r="239">
          <cell r="A239" t="str">
            <v>БОНУС СОЧНЫЕ сос п/о мгс 0.41кг_UZ (6087)  ОСТАНКИНО</v>
          </cell>
          <cell r="D239">
            <v>54</v>
          </cell>
          <cell r="F239">
            <v>54</v>
          </cell>
        </row>
        <row r="240">
          <cell r="A240" t="str">
            <v>БОНУС_ 017  Сосиски Вязанка Сливочные, Вязанка амицел ВЕС.ПОКОМ</v>
          </cell>
          <cell r="F240">
            <v>516.04300000000001</v>
          </cell>
        </row>
        <row r="241">
          <cell r="A241" t="str">
            <v>БОНУС_ 456  Колбаса Филейная ТМ Особый рецепт ВЕС большой батон  ПОКОМ</v>
          </cell>
          <cell r="F241">
            <v>1162.229</v>
          </cell>
        </row>
        <row r="242">
          <cell r="A242" t="str">
            <v>БОНУС_ 457  Колбаса Молочная ТМ Особый рецепт ВЕС большой батон  ПОКОМ</v>
          </cell>
          <cell r="F242">
            <v>5</v>
          </cell>
        </row>
        <row r="243">
          <cell r="A243" t="str">
            <v>БОНУС_079  Колбаса Сервелат Кремлевский,  0.35 кг, ПОКОМ</v>
          </cell>
          <cell r="F243">
            <v>1</v>
          </cell>
        </row>
        <row r="244">
          <cell r="A244" t="str">
            <v>БОНУС_302  Сосиски Сочинки по-баварски,  0.4кг, ТМ Стародворье  ПОКОМ</v>
          </cell>
          <cell r="F244">
            <v>3</v>
          </cell>
        </row>
        <row r="245">
          <cell r="A245" t="str">
            <v>БОНУС_412  Сосиски Баварские ТМ Стародворье 0,35 кг ПОКОМ</v>
          </cell>
          <cell r="F245">
            <v>1287</v>
          </cell>
        </row>
        <row r="246">
          <cell r="A246" t="str">
            <v>БОНУС_Готовые чебупели с ветчиной и сыром Горячая штучка 0,3кг зам  ПОКОМ</v>
          </cell>
          <cell r="F246">
            <v>747</v>
          </cell>
        </row>
        <row r="247">
          <cell r="A247" t="str">
            <v>БОНУС_Колбаса вареная Филейская ТМ Вязанка. ВЕС  ПОКОМ</v>
          </cell>
          <cell r="F247">
            <v>5</v>
          </cell>
        </row>
        <row r="248">
          <cell r="A248" t="str">
            <v>БОНУС_Колбаса Сервелат Филедворский, фиброуз, в/у 0,35 кг срез,  ПОКОМ</v>
          </cell>
          <cell r="F248">
            <v>397</v>
          </cell>
        </row>
        <row r="249">
          <cell r="A249" t="str">
            <v>БОНУС_Пельмени Бульмени с говядиной и свининой ТМ Горячая штучка. флоу-пак сфера 0,4 кг ПОКОМ</v>
          </cell>
          <cell r="F249">
            <v>245</v>
          </cell>
        </row>
        <row r="250">
          <cell r="A250" t="str">
            <v>БОНУС_Пельмени Отборные из свинины и говядины 0,9 кг ТМ Стародворье ТС Медвежье ушко  ПОКОМ</v>
          </cell>
          <cell r="F250">
            <v>2</v>
          </cell>
        </row>
        <row r="251">
          <cell r="A251" t="str">
            <v>Бутербродная вареная 0,47 кг шт.  СПК</v>
          </cell>
          <cell r="D251">
            <v>64</v>
          </cell>
          <cell r="F251">
            <v>64</v>
          </cell>
        </row>
        <row r="252">
          <cell r="A252" t="str">
            <v>Вацлавская п/к (черева) 390 гр.шт. термоус.пак  СПК</v>
          </cell>
          <cell r="D252">
            <v>20</v>
          </cell>
          <cell r="F252">
            <v>20</v>
          </cell>
        </row>
        <row r="253">
          <cell r="A253" t="str">
            <v>Ветчина Альтаирская Столовая (для ХОРЕКА)  СПК</v>
          </cell>
          <cell r="D253">
            <v>2</v>
          </cell>
          <cell r="F253">
            <v>2</v>
          </cell>
        </row>
        <row r="254">
          <cell r="A254" t="str">
            <v>ВЫВЕДЕНА!!!!!Пельмени Бульмени с говядиной и свининой Горячая штучка 0,43 большие замор  ПОКОМ</v>
          </cell>
          <cell r="F254">
            <v>1</v>
          </cell>
        </row>
        <row r="255">
          <cell r="A255" t="str">
            <v>Готовые бельмеши сочные с мясом ТМ Горячая штучка 0,3кг зам  ПОКОМ</v>
          </cell>
          <cell r="D255">
            <v>3</v>
          </cell>
          <cell r="F255">
            <v>235</v>
          </cell>
        </row>
        <row r="256">
          <cell r="A256" t="str">
            <v>Готовые чебупели острые с мясом Горячая штучка 0,3 кг зам  ПОКОМ</v>
          </cell>
          <cell r="F256">
            <v>494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560</v>
          </cell>
          <cell r="F257">
            <v>2482</v>
          </cell>
        </row>
        <row r="258">
          <cell r="A258" t="str">
            <v>Готовые чебупели сочные с мясом ТМ Горячая штучка  0,3кг зам  ПОКОМ</v>
          </cell>
          <cell r="D258">
            <v>772</v>
          </cell>
          <cell r="F258">
            <v>2285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316</v>
          </cell>
        </row>
        <row r="260">
          <cell r="A260" t="str">
            <v>Грудинка "По-московски" в/к термоус.пак.  СПК</v>
          </cell>
          <cell r="D260">
            <v>5.5</v>
          </cell>
          <cell r="F260">
            <v>5.5</v>
          </cell>
        </row>
        <row r="261">
          <cell r="A261" t="str">
            <v>Гуцульская с/к "КолбасГрад" 160 гр.шт. термоус. пак  СПК</v>
          </cell>
          <cell r="D261">
            <v>96</v>
          </cell>
          <cell r="F261">
            <v>96</v>
          </cell>
        </row>
        <row r="262">
          <cell r="A262" t="str">
            <v>Дельгаро с/в "Эликатессе" 140 гр.шт.  СПК</v>
          </cell>
          <cell r="D262">
            <v>55</v>
          </cell>
          <cell r="F262">
            <v>55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192</v>
          </cell>
          <cell r="F263">
            <v>192</v>
          </cell>
        </row>
        <row r="264">
          <cell r="A264" t="str">
            <v>Докторская вареная в/с  СПК</v>
          </cell>
          <cell r="D264">
            <v>2.2000000000000002</v>
          </cell>
          <cell r="F264">
            <v>2.2000000000000002</v>
          </cell>
        </row>
        <row r="265">
          <cell r="A265" t="str">
            <v>Докторская вареная в/с 0,47 кг шт.  СПК</v>
          </cell>
          <cell r="D265">
            <v>58</v>
          </cell>
          <cell r="F265">
            <v>58</v>
          </cell>
        </row>
        <row r="266">
          <cell r="A266" t="str">
            <v>Докторская вареная термоус.пак. "Высокий вкус"  СПК</v>
          </cell>
          <cell r="D266">
            <v>65.599999999999994</v>
          </cell>
          <cell r="F266">
            <v>69.236000000000004</v>
          </cell>
        </row>
        <row r="267">
          <cell r="A267" t="str">
            <v>ЖАР-ладушки с клубникой и вишней ТМ Стародворье 0,2 кг ПОКОМ</v>
          </cell>
          <cell r="D267">
            <v>13</v>
          </cell>
          <cell r="F267">
            <v>72</v>
          </cell>
        </row>
        <row r="268">
          <cell r="A268" t="str">
            <v>ЖАР-ладушки с мясом 0,2кг ТМ Стародворье  ПОКОМ</v>
          </cell>
          <cell r="D268">
            <v>5</v>
          </cell>
          <cell r="F268">
            <v>348</v>
          </cell>
        </row>
        <row r="269">
          <cell r="A269" t="str">
            <v>ЖАР-ладушки с яблоком и грушей ТМ Стародворье 0,2 кг. ПОКОМ</v>
          </cell>
          <cell r="D269">
            <v>13</v>
          </cell>
          <cell r="F269">
            <v>50</v>
          </cell>
        </row>
        <row r="270">
          <cell r="A270" t="str">
            <v>Карбонад Юбилейный термоус.пак.  СПК</v>
          </cell>
          <cell r="D270">
            <v>34.93</v>
          </cell>
          <cell r="F270">
            <v>34.93</v>
          </cell>
        </row>
        <row r="271">
          <cell r="A271" t="str">
            <v>Классическая с/к 80 гр.шт.нар. (лоток с ср.защ.атм.)  СПК</v>
          </cell>
          <cell r="D271">
            <v>8</v>
          </cell>
          <cell r="F271">
            <v>8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796</v>
          </cell>
          <cell r="F272">
            <v>796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638</v>
          </cell>
          <cell r="F273">
            <v>638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115</v>
          </cell>
          <cell r="F274">
            <v>115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4</v>
          </cell>
          <cell r="F275">
            <v>556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316</v>
          </cell>
          <cell r="F276">
            <v>1129</v>
          </cell>
        </row>
        <row r="277">
          <cell r="A277" t="str">
            <v>Ла Фаворте с/в "Эликатессе" 140 гр.шт.  СПК</v>
          </cell>
          <cell r="D277">
            <v>67</v>
          </cell>
          <cell r="F277">
            <v>67</v>
          </cell>
        </row>
        <row r="278">
          <cell r="A278" t="str">
            <v>Ливерная Печеночная "Просто выгодно" 0,3 кг.шт.  СПК</v>
          </cell>
          <cell r="D278">
            <v>73</v>
          </cell>
          <cell r="F278">
            <v>73</v>
          </cell>
        </row>
        <row r="279">
          <cell r="A279" t="str">
            <v>Любительская вареная термоус.пак. "Высокий вкус"  СПК</v>
          </cell>
          <cell r="D279">
            <v>64.8</v>
          </cell>
          <cell r="F279">
            <v>64.8</v>
          </cell>
        </row>
        <row r="280">
          <cell r="A280" t="str">
            <v>Мини-сосиски в тесте "Фрайпики" 3,7кг ВЕС, ТМ Зареченские  ПОКОМ</v>
          </cell>
          <cell r="D280">
            <v>3.7</v>
          </cell>
          <cell r="F280">
            <v>3.7</v>
          </cell>
        </row>
        <row r="281">
          <cell r="A281" t="str">
            <v>Мини-сосиски в тесте 3,7кг ВЕС заморож. ТМ Зареченские  ПОКОМ</v>
          </cell>
          <cell r="F281">
            <v>177.601</v>
          </cell>
        </row>
        <row r="282">
          <cell r="A282" t="str">
            <v>Мини-чебуречки с мясом ВЕС 5,5кг ТМ Зареченские  ПОКОМ</v>
          </cell>
          <cell r="F282">
            <v>76.5</v>
          </cell>
        </row>
        <row r="283">
          <cell r="A283" t="str">
            <v>Мини-шарики с курочкой и сыром ТМ Зареченские ВЕС  ПОКОМ</v>
          </cell>
          <cell r="D283">
            <v>3</v>
          </cell>
          <cell r="F283">
            <v>173.7</v>
          </cell>
        </row>
        <row r="284">
          <cell r="A284" t="str">
            <v>Наггетсы Foodgital 0,25кг ТМ Горячая штучка  ПОКОМ</v>
          </cell>
          <cell r="F284">
            <v>24</v>
          </cell>
        </row>
        <row r="285">
          <cell r="A285" t="str">
            <v>Наггетсы из печи 0,25кг ТМ Вязанка ТС Няняггетсы Сливушки замор.  ПОКОМ</v>
          </cell>
          <cell r="D285">
            <v>18</v>
          </cell>
          <cell r="F285">
            <v>2570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32</v>
          </cell>
          <cell r="F286">
            <v>1668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18</v>
          </cell>
          <cell r="F287">
            <v>2118</v>
          </cell>
        </row>
        <row r="288">
          <cell r="A288" t="str">
            <v>Наггетсы с куриным филе и сыром ТМ Вязанка 0,25 кг ПОКОМ</v>
          </cell>
          <cell r="D288">
            <v>5</v>
          </cell>
          <cell r="F288">
            <v>1161</v>
          </cell>
        </row>
        <row r="289">
          <cell r="A289" t="str">
            <v>Наггетсы Хрустящие 0,3кг ТМ Зареченские  ПОКОМ</v>
          </cell>
          <cell r="D289">
            <v>4</v>
          </cell>
          <cell r="F289">
            <v>218</v>
          </cell>
        </row>
        <row r="290">
          <cell r="A290" t="str">
            <v>Наггетсы Хрустящие ТМ Зареченские. ВЕС ПОКОМ</v>
          </cell>
          <cell r="D290">
            <v>12</v>
          </cell>
          <cell r="F290">
            <v>799</v>
          </cell>
        </row>
        <row r="291">
          <cell r="A291" t="str">
            <v>Оригинальная с перцем с/к  СПК</v>
          </cell>
          <cell r="D291">
            <v>48.15</v>
          </cell>
          <cell r="F291">
            <v>48.15</v>
          </cell>
        </row>
        <row r="292">
          <cell r="A292" t="str">
            <v>Оригинальная с перцем с/к 0,235 кг.шт.  СПК</v>
          </cell>
          <cell r="D292">
            <v>18</v>
          </cell>
          <cell r="F292">
            <v>18</v>
          </cell>
        </row>
        <row r="293">
          <cell r="A293" t="str">
            <v>Паштет печеночный 140 гр.шт.  СПК</v>
          </cell>
          <cell r="D293">
            <v>12</v>
          </cell>
          <cell r="F293">
            <v>12</v>
          </cell>
        </row>
        <row r="294">
          <cell r="A294" t="str">
            <v>Пекерсы с индейкой в сливочном соусе ТМ Горячая штучка 0,25 кг зам  ПОКОМ</v>
          </cell>
          <cell r="D294">
            <v>4</v>
          </cell>
          <cell r="F294">
            <v>252</v>
          </cell>
        </row>
        <row r="295">
          <cell r="A295" t="str">
            <v>Пельмени Grandmeni с говядиной и свининой 0,7кг ТМ Горячая штучка  ПОКОМ</v>
          </cell>
          <cell r="F295">
            <v>109</v>
          </cell>
        </row>
        <row r="296">
          <cell r="A296" t="str">
            <v>Пельмени Бигбули #МЕГАВКУСИЩЕ с сочной грудинкой ТМ Горячая штучка 0,4 кг. ПОКОМ</v>
          </cell>
          <cell r="F296">
            <v>110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D297">
            <v>22</v>
          </cell>
          <cell r="F297">
            <v>692</v>
          </cell>
        </row>
        <row r="298">
          <cell r="A298" t="str">
            <v>Пельмени Бигбули с мясом ТМ Горячая штучка. флоу-пак сфера 0,4 кг. ПОКОМ</v>
          </cell>
          <cell r="F298">
            <v>172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523</v>
          </cell>
          <cell r="F299">
            <v>1960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F300">
            <v>15</v>
          </cell>
        </row>
        <row r="301">
          <cell r="A301" t="str">
            <v>Пельмени Бигбули со сливочным маслом ТМ Горячая штучка, флоу-пак сфера 0,4. ПОКОМ</v>
          </cell>
          <cell r="F301">
            <v>187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D302">
            <v>4</v>
          </cell>
          <cell r="F302">
            <v>683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F303">
            <v>402</v>
          </cell>
        </row>
        <row r="304">
          <cell r="A304" t="str">
            <v>Пельмени Бульмени с говядиной и свининой Горячая штучка 0,43  ПОКОМ</v>
          </cell>
          <cell r="F304">
            <v>1</v>
          </cell>
        </row>
        <row r="305">
          <cell r="A305" t="str">
            <v>Пельмени Бульмени с говядиной и свининой Наваристые 2,7кг Горячая штучка ВЕС  ПОКОМ</v>
          </cell>
          <cell r="D305">
            <v>2.7</v>
          </cell>
          <cell r="F305">
            <v>131.40600000000001</v>
          </cell>
        </row>
        <row r="306">
          <cell r="A306" t="str">
            <v>Пельмени Бульмени с говядиной и свининой Наваристые 5кг Горячая штучка ВЕС  ПОКОМ</v>
          </cell>
          <cell r="D306">
            <v>25</v>
          </cell>
          <cell r="F306">
            <v>1057.9000000000001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  <cell r="D307">
            <v>9</v>
          </cell>
          <cell r="F307">
            <v>1004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  <cell r="D308">
            <v>821</v>
          </cell>
          <cell r="F308">
            <v>2421</v>
          </cell>
        </row>
        <row r="309">
          <cell r="A309" t="str">
            <v>Пельмени Бульмени со сливочным маслом ТМ Горячая шт. 0,43 кг  ПОКОМ</v>
          </cell>
          <cell r="F309">
            <v>3</v>
          </cell>
        </row>
        <row r="310">
          <cell r="A310" t="str">
            <v>Пельмени Бульмени со сливочным маслом ТМ Горячая штучка. флоу-пак сфера 0,4 кг. ПОКОМ</v>
          </cell>
          <cell r="D310">
            <v>11</v>
          </cell>
          <cell r="F310">
            <v>1215</v>
          </cell>
        </row>
        <row r="311">
          <cell r="A311" t="str">
            <v>Пельмени Бульмени со сливочным маслом ТМ Горячая штучка.флоу-пак сфера 0,7 кг. ПОКОМ</v>
          </cell>
          <cell r="D311">
            <v>1372</v>
          </cell>
          <cell r="F311">
            <v>4314</v>
          </cell>
        </row>
        <row r="312">
          <cell r="A312" t="str">
            <v>Пельмени Вл.Стандарт с говядиной и свининой шт. 0,8 кг ТМ Владимирский стандарт   ПОКОМ</v>
          </cell>
          <cell r="F312">
            <v>1</v>
          </cell>
        </row>
        <row r="313">
          <cell r="A313" t="str">
            <v>Пельмени Домашние с говядиной и свининой 0,7кг, сфера ТМ Зареченские  ПОКОМ</v>
          </cell>
          <cell r="F313">
            <v>13</v>
          </cell>
        </row>
        <row r="314">
          <cell r="A314" t="str">
            <v>Пельмени Медвежьи ушки с фермерскими сливками 0,7кг  ПОКОМ</v>
          </cell>
          <cell r="D314">
            <v>19</v>
          </cell>
          <cell r="F314">
            <v>153</v>
          </cell>
        </row>
        <row r="315">
          <cell r="A315" t="str">
            <v>Пельмени Медвежьи ушки с фермерской свининой и говядиной Малые 0,7кг  ПОКОМ</v>
          </cell>
          <cell r="D315">
            <v>17</v>
          </cell>
          <cell r="F315">
            <v>364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F316">
            <v>103</v>
          </cell>
        </row>
        <row r="317">
          <cell r="A317" t="str">
            <v>Пельмени Мясорубские ТМ Стародворье фоупак равиоли 0,7 кг  ПОКОМ</v>
          </cell>
          <cell r="D317">
            <v>1</v>
          </cell>
          <cell r="F317">
            <v>1260</v>
          </cell>
        </row>
        <row r="318">
          <cell r="A318" t="str">
            <v>Пельмени Отборные из свинины и говядины 0,9 кг ТМ Стародворье ТС Медвежье ушко  ПОКОМ</v>
          </cell>
          <cell r="D318">
            <v>2</v>
          </cell>
          <cell r="F318">
            <v>210</v>
          </cell>
        </row>
        <row r="319">
          <cell r="A319" t="str">
            <v>Пельмени С говядиной и свининой, ВЕС, сфера пуговки Мясная Галерея  ПОКОМ</v>
          </cell>
          <cell r="F319">
            <v>335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3</v>
          </cell>
          <cell r="F320">
            <v>593</v>
          </cell>
        </row>
        <row r="321">
          <cell r="A321" t="str">
            <v>Пельмени Сочные сфера 0,8 кг ТМ Стародворье  ПОКОМ</v>
          </cell>
          <cell r="F321">
            <v>192</v>
          </cell>
        </row>
        <row r="322">
          <cell r="A322" t="str">
            <v>Пирожки с мясом 0,3кг ТМ Зареченские  ПОКОМ</v>
          </cell>
          <cell r="F322">
            <v>19</v>
          </cell>
        </row>
        <row r="323">
          <cell r="A323" t="str">
            <v>Пирожки с мясом 3,7кг ВЕС ТМ Зареченские  ПОКОМ</v>
          </cell>
          <cell r="F323">
            <v>136.90100000000001</v>
          </cell>
        </row>
        <row r="324">
          <cell r="A324" t="str">
            <v>Пирожки с яблоком и грушей ВЕС ТМ Зареченские  ПОКОМ</v>
          </cell>
          <cell r="F324">
            <v>18.5</v>
          </cell>
        </row>
        <row r="325">
          <cell r="A325" t="str">
            <v>Плавленый сыр "Шоколадный" 30% 180 гр ТМ "ПАПА МОЖЕТ"  ОСТАНКИНО</v>
          </cell>
          <cell r="D325">
            <v>22</v>
          </cell>
          <cell r="F325">
            <v>22</v>
          </cell>
        </row>
        <row r="326">
          <cell r="A326" t="str">
            <v>Плавленый Сыр 45% "С ветчиной" СТМ "ПапаМожет" 180гр  ОСТАНКИНО</v>
          </cell>
          <cell r="D326">
            <v>51</v>
          </cell>
          <cell r="F326">
            <v>51</v>
          </cell>
        </row>
        <row r="327">
          <cell r="A327" t="str">
            <v>Плавленый Сыр 45% "С грибами" СТМ "ПапаМожет 180гр  ОСТАНКИНО</v>
          </cell>
          <cell r="D327">
            <v>37</v>
          </cell>
          <cell r="F327">
            <v>37</v>
          </cell>
        </row>
        <row r="328">
          <cell r="A328" t="str">
            <v>Покровская вареная 0,47 кг шт.  СПК</v>
          </cell>
          <cell r="D328">
            <v>8</v>
          </cell>
          <cell r="F328">
            <v>8</v>
          </cell>
        </row>
        <row r="329">
          <cell r="A329" t="str">
            <v>Продукт колбасный с сыром копченый Коровино 400 гр  ОСТАНКИНО</v>
          </cell>
          <cell r="D329">
            <v>17</v>
          </cell>
          <cell r="F329">
            <v>17</v>
          </cell>
        </row>
        <row r="330">
          <cell r="A330" t="str">
            <v>Ричеза с/к 230 гр.шт.  СПК</v>
          </cell>
          <cell r="D330">
            <v>64</v>
          </cell>
          <cell r="F330">
            <v>64</v>
          </cell>
        </row>
        <row r="331">
          <cell r="A331" t="str">
            <v>Российский сливочный 45% ТМ Папа Может, брус (2шт)  ОСТАНКИНО</v>
          </cell>
          <cell r="D331">
            <v>3</v>
          </cell>
          <cell r="F331">
            <v>3</v>
          </cell>
        </row>
        <row r="332">
          <cell r="A332" t="str">
            <v>Сальчетти с/к 230 гр.шт.  СПК</v>
          </cell>
          <cell r="D332">
            <v>89</v>
          </cell>
          <cell r="F332">
            <v>89</v>
          </cell>
        </row>
        <row r="333">
          <cell r="A333" t="str">
            <v>Сальчичон с/к 200 гр. срез "Эликатессе" термоформ.пак.  СПК</v>
          </cell>
          <cell r="D333">
            <v>13</v>
          </cell>
          <cell r="F333">
            <v>13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148</v>
          </cell>
          <cell r="F334">
            <v>148</v>
          </cell>
        </row>
        <row r="335">
          <cell r="A335" t="str">
            <v>Салями с/к 100 гр.шт.нар. (лоток с ср.защ.атм.)  СПК</v>
          </cell>
          <cell r="D335">
            <v>12</v>
          </cell>
          <cell r="F335">
            <v>12</v>
          </cell>
        </row>
        <row r="336">
          <cell r="A336" t="str">
            <v>Салями Трюфель с/в "Эликатессе" 0,16 кг.шт.  СПК</v>
          </cell>
          <cell r="D336">
            <v>102</v>
          </cell>
          <cell r="F336">
            <v>102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50</v>
          </cell>
          <cell r="F337">
            <v>50</v>
          </cell>
        </row>
        <row r="338">
          <cell r="A338" t="str">
            <v>Сардельки "Необыкновенные" (в ср.защ.атм.)  СПК</v>
          </cell>
          <cell r="D338">
            <v>8</v>
          </cell>
          <cell r="F338">
            <v>8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23</v>
          </cell>
          <cell r="F339">
            <v>23</v>
          </cell>
        </row>
        <row r="340">
          <cell r="A340" t="str">
            <v>Семейная с чесночком Экстра вареная  СПК</v>
          </cell>
          <cell r="D340">
            <v>12</v>
          </cell>
          <cell r="F340">
            <v>12</v>
          </cell>
        </row>
        <row r="341">
          <cell r="A341" t="str">
            <v>Сервелат Европейский в/к, в/с 0,38 кг.шт.термофор.пак  СПК</v>
          </cell>
          <cell r="D341">
            <v>53</v>
          </cell>
          <cell r="F341">
            <v>53</v>
          </cell>
        </row>
        <row r="342">
          <cell r="A342" t="str">
            <v>Сервелат Коньячный в/к 0,38 кг.шт термофор.пак  СПК</v>
          </cell>
          <cell r="D342">
            <v>1</v>
          </cell>
          <cell r="F342">
            <v>1</v>
          </cell>
        </row>
        <row r="343">
          <cell r="A343" t="str">
            <v>Сервелат мелкозернистый в/к 0,5 кг.шт. термоус.пак. "Высокий вкус"  СПК</v>
          </cell>
          <cell r="D343">
            <v>24</v>
          </cell>
          <cell r="F343">
            <v>24</v>
          </cell>
        </row>
        <row r="344">
          <cell r="A344" t="str">
            <v>Сервелат Финский в/к 0,38 кг.шт. термофор.пак.  СПК</v>
          </cell>
          <cell r="D344">
            <v>104</v>
          </cell>
          <cell r="F344">
            <v>104</v>
          </cell>
        </row>
        <row r="345">
          <cell r="A345" t="str">
            <v>Сервелат Фирменный в/к 0,10 кг.шт. нарезка (лоток с ср.защ.атм.)  СПК</v>
          </cell>
          <cell r="D345">
            <v>47</v>
          </cell>
          <cell r="F345">
            <v>47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132</v>
          </cell>
          <cell r="F346">
            <v>132</v>
          </cell>
        </row>
        <row r="347">
          <cell r="A347" t="str">
            <v>Сибирская особая с/к 0,235 кг шт.  СПК</v>
          </cell>
          <cell r="D347">
            <v>109</v>
          </cell>
          <cell r="F347">
            <v>109</v>
          </cell>
        </row>
        <row r="348">
          <cell r="A348" t="str">
            <v>Сливочный со вкусом топл. молока 45% тм Папа Может. брус (2шт)  ОСТАНКИНО</v>
          </cell>
          <cell r="D348">
            <v>34.9</v>
          </cell>
          <cell r="F348">
            <v>37.567999999999998</v>
          </cell>
        </row>
        <row r="349">
          <cell r="A349" t="str">
            <v>Сосиски "Баварские" 0,36 кг.шт. вак.упак.  СПК</v>
          </cell>
          <cell r="D349">
            <v>7</v>
          </cell>
          <cell r="F349">
            <v>7</v>
          </cell>
        </row>
        <row r="350">
          <cell r="A350" t="str">
            <v>Сосиски "Молочные" 0,36 кг.шт. вак.упак.  СПК</v>
          </cell>
          <cell r="D350">
            <v>14</v>
          </cell>
          <cell r="F350">
            <v>14</v>
          </cell>
        </row>
        <row r="351">
          <cell r="A351" t="str">
            <v>Сосиски Мусульманские "Просто выгодно" (в ср.защ.атм.)  СПК</v>
          </cell>
          <cell r="D351">
            <v>14</v>
          </cell>
          <cell r="F351">
            <v>14</v>
          </cell>
        </row>
        <row r="352">
          <cell r="A352" t="str">
            <v>Сосиски Хот-дог подкопченные (лоток с ср.защ.атм.)  СПК</v>
          </cell>
          <cell r="D352">
            <v>1</v>
          </cell>
          <cell r="F352">
            <v>1</v>
          </cell>
        </row>
        <row r="353">
          <cell r="A353" t="str">
            <v>Сочный мегачебурек ТМ Зареченские ВЕС ПОКОМ</v>
          </cell>
          <cell r="F353">
            <v>209.34</v>
          </cell>
        </row>
        <row r="354">
          <cell r="A354" t="str">
            <v>Сыр "Пармезан" 40% кусок 180 гр  ОСТАНКИНО</v>
          </cell>
          <cell r="D354">
            <v>78</v>
          </cell>
          <cell r="F354">
            <v>78</v>
          </cell>
        </row>
        <row r="355">
          <cell r="A355" t="str">
            <v>Сыр Боккончини копченый 40% 100 гр.  ОСТАНКИНО</v>
          </cell>
          <cell r="D355">
            <v>83</v>
          </cell>
          <cell r="F355">
            <v>83</v>
          </cell>
        </row>
        <row r="356">
          <cell r="A356" t="str">
            <v>Сыр колбасный копченый Папа Может 400 гр  ОСТАНКИНО</v>
          </cell>
          <cell r="D356">
            <v>10</v>
          </cell>
          <cell r="F356">
            <v>10</v>
          </cell>
        </row>
        <row r="357">
          <cell r="A357" t="str">
            <v>Сыр Останкино "Алтайский Gold" 50% вес  ОСТАНКИНО</v>
          </cell>
          <cell r="F357">
            <v>1.395</v>
          </cell>
        </row>
        <row r="358">
          <cell r="A358" t="str">
            <v>Сыр ПАПА МОЖЕТ "Гауда Голд" 45% 180 г  ОСТАНКИНО</v>
          </cell>
          <cell r="D358">
            <v>336</v>
          </cell>
          <cell r="F358">
            <v>336</v>
          </cell>
        </row>
        <row r="359">
          <cell r="A359" t="str">
            <v>Сыр ПАПА МОЖЕТ "Голландский традиционный" 45% 180 г  ОСТАНКИНО</v>
          </cell>
          <cell r="D359">
            <v>750</v>
          </cell>
          <cell r="F359">
            <v>750</v>
          </cell>
        </row>
        <row r="360">
          <cell r="A360" t="str">
            <v>Сыр ПАПА МОЖЕТ "Министерский" 180гр, 45 %  ОСТАНКИНО</v>
          </cell>
          <cell r="D360">
            <v>88</v>
          </cell>
          <cell r="F360">
            <v>88</v>
          </cell>
        </row>
        <row r="361">
          <cell r="A361" t="str">
            <v>Сыр ПАПА МОЖЕТ "Папин завтрак" 180гр, 45 %  ОСТАНКИНО</v>
          </cell>
          <cell r="D361">
            <v>78</v>
          </cell>
          <cell r="F361">
            <v>78</v>
          </cell>
        </row>
        <row r="362">
          <cell r="A362" t="str">
            <v>Сыр ПАПА МОЖЕТ "Российский традиционный" 45% 180 г  ОСТАНКИНО</v>
          </cell>
          <cell r="D362">
            <v>724</v>
          </cell>
          <cell r="F362">
            <v>724</v>
          </cell>
        </row>
        <row r="363">
          <cell r="A363" t="str">
            <v>Сыр Папа Может "Российский традиционный" ВЕС брусок массовая доля жира 50%  ОСТАНКИНО</v>
          </cell>
          <cell r="D363">
            <v>25.5</v>
          </cell>
          <cell r="F363">
            <v>25.5</v>
          </cell>
        </row>
        <row r="364">
          <cell r="A364" t="str">
            <v>Сыр ПАПА МОЖЕТ "Тильзитер" 45% 180 г  ОСТАНКИНО</v>
          </cell>
          <cell r="D364">
            <v>233</v>
          </cell>
          <cell r="F364">
            <v>233</v>
          </cell>
        </row>
        <row r="365">
          <cell r="A365" t="str">
            <v>Сыр плавленый Сливочный ж 45 % 180г ТМ Папа Может (16шт) ОСТАНКИНО</v>
          </cell>
          <cell r="D365">
            <v>89</v>
          </cell>
          <cell r="F365">
            <v>89</v>
          </cell>
        </row>
        <row r="366">
          <cell r="A366" t="str">
            <v>Сыр полутвердый "Гауда", 45%, ВЕС брус из блока 1/5  ОСТАНКИНО</v>
          </cell>
          <cell r="D366">
            <v>5.5</v>
          </cell>
          <cell r="F366">
            <v>5.5</v>
          </cell>
        </row>
        <row r="367">
          <cell r="A367" t="str">
            <v>Сыр полутвердый "Голландский" 45%, брус ВЕС  ОСТАНКИНО</v>
          </cell>
          <cell r="D367">
            <v>54.7</v>
          </cell>
          <cell r="F367">
            <v>54.7</v>
          </cell>
        </row>
        <row r="368">
          <cell r="A368" t="str">
            <v>Сыр полутвердый "Тильзитер" 45%, ВЕС брус ТМ "Папа может"  ОСТАНКИНО</v>
          </cell>
          <cell r="D368">
            <v>23.8</v>
          </cell>
          <cell r="F368">
            <v>23.8</v>
          </cell>
        </row>
        <row r="369">
          <cell r="A369" t="str">
            <v>Сыр рассольный жирный Чечил 45% 100 гр  ОСТАНКИНО</v>
          </cell>
          <cell r="D369">
            <v>5</v>
          </cell>
          <cell r="F369">
            <v>5</v>
          </cell>
        </row>
        <row r="370">
          <cell r="A370" t="str">
            <v>Сыр рассольный жирный Чечил копченый 45% 100 гр  ОСТАНКИНО</v>
          </cell>
          <cell r="D370">
            <v>3</v>
          </cell>
          <cell r="F370">
            <v>3</v>
          </cell>
        </row>
        <row r="371">
          <cell r="A371" t="str">
            <v>Сыр Скаморца свежий 40% 100 гр.  ОСТАНКИНО</v>
          </cell>
          <cell r="D371">
            <v>116</v>
          </cell>
          <cell r="F371">
            <v>116</v>
          </cell>
        </row>
        <row r="372">
          <cell r="A372" t="str">
            <v>Сыр творожный с зеленью 60% Папа может 140 гр.  ОСТАНКИНО</v>
          </cell>
          <cell r="D372">
            <v>53</v>
          </cell>
          <cell r="F372">
            <v>53</v>
          </cell>
        </row>
        <row r="373">
          <cell r="A373" t="str">
            <v>Сыр тертый Три сыра Папа может 200 гр  ОСТАНКИНО</v>
          </cell>
          <cell r="D373">
            <v>1</v>
          </cell>
          <cell r="F373">
            <v>1</v>
          </cell>
        </row>
        <row r="374">
          <cell r="A374" t="str">
            <v>Сыр Чечил копченый 43% 100г/6шт ТМ Папа Может  ОСТАНКИНО</v>
          </cell>
          <cell r="D374">
            <v>158</v>
          </cell>
          <cell r="F374">
            <v>158</v>
          </cell>
        </row>
        <row r="375">
          <cell r="A375" t="str">
            <v>Сыр Чечил свежий 45% 100г/6шт ТМ Папа Может  ОСТАНКИНО</v>
          </cell>
          <cell r="D375">
            <v>224</v>
          </cell>
          <cell r="F375">
            <v>224</v>
          </cell>
        </row>
        <row r="376">
          <cell r="A376" t="str">
            <v>Сыч/Прод Коровино Российский 50% 200г СЗМЖ  ОСТАНКИНО</v>
          </cell>
          <cell r="D376">
            <v>116</v>
          </cell>
          <cell r="F376">
            <v>116</v>
          </cell>
        </row>
        <row r="377">
          <cell r="A377" t="str">
            <v>Сыч/Прод Коровино Российский Оригин 50% ВЕС (5 кг)  ОСТАНКИНО</v>
          </cell>
          <cell r="D377">
            <v>164.7</v>
          </cell>
          <cell r="F377">
            <v>164.7</v>
          </cell>
        </row>
        <row r="378">
          <cell r="A378" t="str">
            <v>Сыч/Прод Коровино Тильзитер 50% 200г СЗМЖ  ОСТАНКИНО</v>
          </cell>
          <cell r="D378">
            <v>77</v>
          </cell>
          <cell r="F378">
            <v>77</v>
          </cell>
        </row>
        <row r="379">
          <cell r="A379" t="str">
            <v>Сыч/Прод Коровино Тильзитер Оригин 50% ВЕС (5 кг брус) СЗМЖ  ОСТАНКИНО</v>
          </cell>
          <cell r="D379">
            <v>89.9</v>
          </cell>
          <cell r="F379">
            <v>89.9</v>
          </cell>
        </row>
        <row r="380">
          <cell r="A380" t="str">
            <v>Творожный Сыр 60% Сливочный  СТМ "ПапаМожет" - 140гр  ОСТАНКИНО</v>
          </cell>
          <cell r="D380">
            <v>228</v>
          </cell>
          <cell r="F380">
            <v>228</v>
          </cell>
        </row>
        <row r="381">
          <cell r="A381" t="str">
            <v>Торо Неро с/в "Эликатессе" 140 гр.шт.  СПК</v>
          </cell>
          <cell r="D381">
            <v>75</v>
          </cell>
          <cell r="F381">
            <v>75</v>
          </cell>
        </row>
        <row r="382">
          <cell r="A382" t="str">
            <v>Уши свиные копченые к пиву 0,15кг нар. д/ф шт.  СПК</v>
          </cell>
          <cell r="D382">
            <v>17</v>
          </cell>
          <cell r="F382">
            <v>17</v>
          </cell>
        </row>
        <row r="383">
          <cell r="A383" t="str">
            <v>Фестивальная пора с/к 100 гр.шт.нар. (лоток с ср.защ.атм.)  СПК</v>
          </cell>
          <cell r="D383">
            <v>152</v>
          </cell>
          <cell r="F383">
            <v>152</v>
          </cell>
        </row>
        <row r="384">
          <cell r="A384" t="str">
            <v>Фестивальная пора с/к 235 гр.шт.  СПК</v>
          </cell>
          <cell r="D384">
            <v>271</v>
          </cell>
          <cell r="F384">
            <v>271</v>
          </cell>
        </row>
        <row r="385">
          <cell r="A385" t="str">
            <v>Фестивальная пора с/к термоус.пак  СПК</v>
          </cell>
          <cell r="D385">
            <v>12.6</v>
          </cell>
          <cell r="F385">
            <v>12.6</v>
          </cell>
        </row>
        <row r="386">
          <cell r="A386" t="str">
            <v>Фирменная с/к 200 гр. срез "Эликатессе" термоформ.пак.  СПК</v>
          </cell>
          <cell r="D386">
            <v>161</v>
          </cell>
          <cell r="F386">
            <v>161</v>
          </cell>
        </row>
        <row r="387">
          <cell r="A387" t="str">
            <v>Фуэт с/в "Эликатессе" 160 гр.шт.  СПК</v>
          </cell>
          <cell r="D387">
            <v>164</v>
          </cell>
          <cell r="F387">
            <v>164</v>
          </cell>
        </row>
        <row r="388">
          <cell r="A388" t="str">
            <v>Хинкали Классические ТМ Зареченские ВЕС ПОКОМ</v>
          </cell>
          <cell r="D388">
            <v>5</v>
          </cell>
          <cell r="F388">
            <v>80</v>
          </cell>
        </row>
        <row r="389">
          <cell r="A389" t="str">
            <v>Хот-догстер ТМ Горячая штучка ТС Хот-Догстер флоу-пак 0,09 кг. ПОКОМ</v>
          </cell>
          <cell r="F389">
            <v>379</v>
          </cell>
        </row>
        <row r="390">
          <cell r="A390" t="str">
            <v>Хотстеры с сыром 0,25кг ТМ Горячая штучка  ПОКОМ</v>
          </cell>
          <cell r="D390">
            <v>4</v>
          </cell>
          <cell r="F390">
            <v>551</v>
          </cell>
        </row>
        <row r="391">
          <cell r="A391" t="str">
            <v>Хотстеры ТМ Горячая штучка ТС Хотстеры 0,25 кг зам  ПОКОМ</v>
          </cell>
          <cell r="D391">
            <v>597</v>
          </cell>
          <cell r="F391">
            <v>2010</v>
          </cell>
        </row>
        <row r="392">
          <cell r="A392" t="str">
            <v>Хрустящие крылышки острые к пиву ТМ Горячая штучка 0,3кг зам  ПОКОМ</v>
          </cell>
          <cell r="D392">
            <v>19</v>
          </cell>
          <cell r="F392">
            <v>541</v>
          </cell>
        </row>
        <row r="393">
          <cell r="A393" t="str">
            <v>Хрустящие крылышки ТМ Горячая штучка 0,3 кг зам  ПОКОМ</v>
          </cell>
          <cell r="D393">
            <v>5</v>
          </cell>
          <cell r="F393">
            <v>515</v>
          </cell>
        </row>
        <row r="394">
          <cell r="A394" t="str">
            <v>Чебупели Курочка гриль ТМ Горячая штучка, 0,3 кг зам  ПОКОМ</v>
          </cell>
          <cell r="F394">
            <v>370</v>
          </cell>
        </row>
        <row r="395">
          <cell r="A395" t="str">
            <v>Чебупицца курочка по-итальянски Горячая штучка 0,25 кг зам  ПОКОМ</v>
          </cell>
          <cell r="D395">
            <v>1009</v>
          </cell>
          <cell r="F395">
            <v>2688</v>
          </cell>
        </row>
        <row r="396">
          <cell r="A396" t="str">
            <v>Чебупицца Пепперони ТМ Горячая штучка ТС Чебупицца 0.25кг зам  ПОКОМ</v>
          </cell>
          <cell r="D396">
            <v>948</v>
          </cell>
          <cell r="F396">
            <v>4527</v>
          </cell>
        </row>
        <row r="397">
          <cell r="A397" t="str">
            <v>Чебуреки Мясные вес 2,7 кг ТМ Зареченские ВЕС ПОКОМ</v>
          </cell>
          <cell r="F397">
            <v>10.102</v>
          </cell>
        </row>
        <row r="398">
          <cell r="A398" t="str">
            <v>Чебуреки сочные ВЕС ТМ Зареченские  ПОКОМ</v>
          </cell>
          <cell r="F398">
            <v>557.5</v>
          </cell>
        </row>
        <row r="399">
          <cell r="A399" t="str">
            <v>Шпикачки Русские (черева) (в ср.защ.атм.) "Высокий вкус"  СПК</v>
          </cell>
          <cell r="D399">
            <v>47</v>
          </cell>
          <cell r="F399">
            <v>47</v>
          </cell>
        </row>
        <row r="400">
          <cell r="A400" t="str">
            <v>Эликапреза с/в "Эликатессе" 85 гр.шт. нарезка (лоток с ср.защ.атм.)  СПК</v>
          </cell>
          <cell r="D400">
            <v>26</v>
          </cell>
          <cell r="F400">
            <v>26</v>
          </cell>
        </row>
        <row r="401">
          <cell r="A401" t="str">
            <v>Юбилейная с/к 0,235 кг.шт.  СПК</v>
          </cell>
          <cell r="D401">
            <v>484</v>
          </cell>
          <cell r="F401">
            <v>484</v>
          </cell>
        </row>
        <row r="402">
          <cell r="A402" t="str">
            <v>Юбилейная с/к термоус.пак.  СПК</v>
          </cell>
          <cell r="D402">
            <v>3.6</v>
          </cell>
          <cell r="F402">
            <v>3.6</v>
          </cell>
        </row>
        <row r="403">
          <cell r="A403" t="str">
            <v>Итого</v>
          </cell>
          <cell r="D403">
            <v>107047.022</v>
          </cell>
          <cell r="F403">
            <v>246422.72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20.03.2025 - 20.03.2025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53.198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88.680999999999997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165.87299999999999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310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639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611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8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60</v>
          </cell>
        </row>
        <row r="15">
          <cell r="A15" t="str">
            <v xml:space="preserve"> 083  Колбаса Швейцарская 0,17 кг., ШТ., сырокопченая   ПОКОМ</v>
          </cell>
          <cell r="D15">
            <v>198</v>
          </cell>
        </row>
        <row r="16">
          <cell r="A16" t="str">
            <v xml:space="preserve"> 115  Колбаса Салями Филейбургская зернистая, в/у 0,35 кг срез, БАВАРУШКА ПОКОМ</v>
          </cell>
          <cell r="D16">
            <v>42</v>
          </cell>
        </row>
        <row r="17">
          <cell r="A17" t="str">
            <v xml:space="preserve"> 116  Колбаса Балыкбургская с копченым балыком, в/у 0,35 кг срез, БАВАРУШКА ПОКОМ</v>
          </cell>
          <cell r="D17">
            <v>16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D18">
            <v>32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D19">
            <v>61</v>
          </cell>
        </row>
        <row r="20">
          <cell r="A20" t="str">
            <v xml:space="preserve"> 200  Ветчина Дугушка ТМ Стародворье, вектор в/у    ПОКОМ</v>
          </cell>
          <cell r="D20">
            <v>66.459000000000003</v>
          </cell>
        </row>
        <row r="21">
          <cell r="A21" t="str">
            <v xml:space="preserve"> 201  Ветчина Нежная ТМ Особый рецепт, (2,5кг), ПОКОМ</v>
          </cell>
          <cell r="D21">
            <v>656.76700000000005</v>
          </cell>
        </row>
        <row r="22">
          <cell r="A22" t="str">
            <v xml:space="preserve"> 215  Колбаса Докторская ГОСТ Дугушка, ВЕС, ТМ Стародворье ПОКОМ</v>
          </cell>
          <cell r="D22">
            <v>66.415999999999997</v>
          </cell>
        </row>
        <row r="23">
          <cell r="A23" t="str">
            <v xml:space="preserve"> 219  Колбаса Докторская Особая ТМ Особый рецепт, ВЕС  ПОКОМ</v>
          </cell>
          <cell r="D23">
            <v>158.91999999999999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115.318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38.520000000000003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36.194000000000003</v>
          </cell>
        </row>
        <row r="27">
          <cell r="A27" t="str">
            <v xml:space="preserve"> 242  Колбаса Сервелат ЗАПЕЧ.Дугушка ТМ Стародворье, вектор, в/к     ПОКОМ</v>
          </cell>
          <cell r="D27">
            <v>89.305000000000007</v>
          </cell>
        </row>
        <row r="28">
          <cell r="A28" t="str">
            <v xml:space="preserve"> 247  Сардельки Нежные, ВЕС.  ПОКОМ</v>
          </cell>
          <cell r="D28">
            <v>19.568000000000001</v>
          </cell>
        </row>
        <row r="29">
          <cell r="A29" t="str">
            <v xml:space="preserve"> 248  Сардельки Сочные ТМ Особый рецепт,   ПОКОМ</v>
          </cell>
          <cell r="D29">
            <v>11.339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116.48699999999999</v>
          </cell>
        </row>
        <row r="31">
          <cell r="A31" t="str">
            <v xml:space="preserve"> 255  Сосиски Молочные для завтрака ТМ Особый рецепт, п/а МГС, ВЕС, ТМ Стародворье  ПОКОМ</v>
          </cell>
          <cell r="D31">
            <v>11.08</v>
          </cell>
        </row>
        <row r="32">
          <cell r="A32" t="str">
            <v xml:space="preserve"> 257  Сосиски Молочные оригинальные ТМ Особый рецепт, ВЕС.   ПОКОМ</v>
          </cell>
          <cell r="D32">
            <v>9.093</v>
          </cell>
        </row>
        <row r="33">
          <cell r="A33" t="str">
            <v xml:space="preserve"> 265  Колбаса Балыкбургская, ВЕС, ТМ Баварушка  ПОКОМ</v>
          </cell>
          <cell r="D33">
            <v>0.91100000000000003</v>
          </cell>
        </row>
        <row r="34">
          <cell r="A34" t="str">
            <v xml:space="preserve"> 266  Колбаса Филейбургская с сочным окороком, ВЕС, ТМ Баварушка  ПОКОМ</v>
          </cell>
          <cell r="D34">
            <v>0.71799999999999997</v>
          </cell>
        </row>
        <row r="35">
          <cell r="A35" t="str">
            <v xml:space="preserve"> 267  Колбаса Салями Филейбургская зернистая, оболочка фиброуз, ВЕС, ТМ Баварушка  ПОКОМ</v>
          </cell>
          <cell r="D35">
            <v>1.82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101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702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572</v>
          </cell>
        </row>
        <row r="39">
          <cell r="A39" t="str">
            <v xml:space="preserve"> 283  Сосиски Сочинки, ВЕС, ТМ Стародворье ПОКОМ</v>
          </cell>
          <cell r="D39">
            <v>82.968999999999994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166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292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36.828000000000003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244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415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16.791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48.404000000000003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289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349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245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41.591000000000001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74.600999999999999</v>
          </cell>
        </row>
        <row r="52">
          <cell r="A52" t="str">
            <v xml:space="preserve"> 316  Колбаса Нежная ТМ Зареченские ВЕС  ПОКОМ</v>
          </cell>
          <cell r="D52">
            <v>9.2110000000000003</v>
          </cell>
        </row>
        <row r="53">
          <cell r="A53" t="str">
            <v xml:space="preserve"> 318  Сосиски Датские ТМ Зареченские, ВЕС  ПОКОМ</v>
          </cell>
          <cell r="D53">
            <v>302.88900000000001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502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497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199</v>
          </cell>
        </row>
        <row r="57">
          <cell r="A57" t="str">
            <v xml:space="preserve"> 328  Сардельки Сочинки Стародворье ТМ  0,4 кг ПОКОМ</v>
          </cell>
          <cell r="D57">
            <v>118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96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132.55699999999999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80</v>
          </cell>
        </row>
        <row r="61">
          <cell r="A61" t="str">
            <v xml:space="preserve"> 335  Колбаса Сливушка ТМ Вязанка. ВЕС.  ПОКОМ </v>
          </cell>
          <cell r="D61">
            <v>47.548999999999999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475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386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101.53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60.920999999999999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100.75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85.040999999999997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36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34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87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38.654000000000003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82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130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179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178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139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13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547</v>
          </cell>
        </row>
        <row r="79">
          <cell r="A79" t="str">
            <v xml:space="preserve"> 412  Сосиски Баварские ТМ Стародворье 0,35 кг ПОКОМ</v>
          </cell>
          <cell r="D79">
            <v>948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93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31.835999999999999</v>
          </cell>
        </row>
        <row r="82">
          <cell r="A82" t="str">
            <v xml:space="preserve"> 433 Колбаса Стародворская со шпиком  в оболочке полиамид. ТМ Стародворье ВЕС ПОКОМ</v>
          </cell>
          <cell r="D82">
            <v>1.45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40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25.988</v>
          </cell>
        </row>
        <row r="85">
          <cell r="A85" t="str">
            <v xml:space="preserve"> 445  Колбаса Краковюрст ТМ Баварушка рубленая в оболочке черева в в.у 0,2 кг ПОКОМ</v>
          </cell>
          <cell r="D85">
            <v>14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4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17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59.491999999999997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504.14699999999999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771.81899999999996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556.81500000000005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61.621000000000002</v>
          </cell>
        </row>
        <row r="93">
          <cell r="A93" t="str">
            <v xml:space="preserve"> 467  Колбаса Филейная 0,5кг ТМ Особый рецепт  ПОКОМ</v>
          </cell>
          <cell r="D93">
            <v>34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28.225000000000001</v>
          </cell>
        </row>
        <row r="95">
          <cell r="A95" t="str">
            <v xml:space="preserve"> 490  Колбаса Сервелат Филейский ТМ Вязанка  0,3 кг. срез  ПОКОМ</v>
          </cell>
          <cell r="D95">
            <v>3</v>
          </cell>
        </row>
        <row r="96">
          <cell r="A96" t="str">
            <v xml:space="preserve"> 491  Колбаса Филейская Рубленая ТМ Вязанка  0,3 кг. срез.  ПОКОМ</v>
          </cell>
          <cell r="D96">
            <v>1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217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123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160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103</v>
          </cell>
        </row>
        <row r="101">
          <cell r="A101" t="str">
            <v xml:space="preserve"> 499  Сардельки Дугушки со сливочным маслом ВЕС ТМ Стародворье ТС Дугушка  ПОКОМ</v>
          </cell>
          <cell r="D101">
            <v>5.452</v>
          </cell>
        </row>
        <row r="102">
          <cell r="A102" t="str">
            <v xml:space="preserve"> 502  Колбаски Краковюрст ТМ Баварушка с изысканными пряностями в оболочке NDX в мгс 0,28 кг. ПОКОМ</v>
          </cell>
          <cell r="D102">
            <v>117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D103">
            <v>5.335</v>
          </cell>
        </row>
        <row r="104">
          <cell r="A104" t="str">
            <v xml:space="preserve"> 513  Колбаса вареная Стародворская 0,4кг ТМ Стародворье  ПОКОМ</v>
          </cell>
          <cell r="D104">
            <v>3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D105">
            <v>7</v>
          </cell>
        </row>
        <row r="106">
          <cell r="A106" t="str">
            <v>3215 ВЕТЧ.МЯСНАЯ Папа может п/о 0.4кг 8шт.    ОСТАНКИНО</v>
          </cell>
          <cell r="D106">
            <v>138</v>
          </cell>
        </row>
        <row r="107">
          <cell r="A107" t="str">
            <v>3684 ПРЕСИЖН с/к в/у 1/250 8шт.   ОСТАНКИНО</v>
          </cell>
          <cell r="D107">
            <v>13</v>
          </cell>
        </row>
        <row r="108">
          <cell r="A108" t="str">
            <v>4063 МЯСНАЯ Папа может вар п/о_Л   ОСТАНКИНО</v>
          </cell>
          <cell r="D108">
            <v>181.322</v>
          </cell>
        </row>
        <row r="109">
          <cell r="A109" t="str">
            <v>4117 ЭКСТРА Папа может с/к в/у_Л   ОСТАНКИНО</v>
          </cell>
          <cell r="D109">
            <v>0.503</v>
          </cell>
        </row>
        <row r="110">
          <cell r="A110" t="str">
            <v>4305 Филейные сар б/о мгс 1.5*2_30с ОСТАНКИНО</v>
          </cell>
          <cell r="D110">
            <v>1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32.466000000000001</v>
          </cell>
        </row>
        <row r="112">
          <cell r="A112" t="str">
            <v>4813 ФИЛЕЙНАЯ Папа может вар п/о_Л   ОСТАНКИНО</v>
          </cell>
          <cell r="D112">
            <v>61.281999999999996</v>
          </cell>
        </row>
        <row r="113">
          <cell r="A113" t="str">
            <v>4993 САЛЯМИ ИТАЛЬЯНСКАЯ с/к в/у 1/250*8_120c ОСТАНКИНО</v>
          </cell>
          <cell r="D113">
            <v>73</v>
          </cell>
        </row>
        <row r="114">
          <cell r="A114" t="str">
            <v>5483 ЭКСТРА Папа может с/к в/у 1/250 8шт.   ОСТАНКИНО</v>
          </cell>
          <cell r="D114">
            <v>137</v>
          </cell>
        </row>
        <row r="115">
          <cell r="A115" t="str">
            <v>5544 Сервелат Финский в/к в/у_45с НОВАЯ ОСТАНКИНО</v>
          </cell>
          <cell r="D115">
            <v>81.769000000000005</v>
          </cell>
        </row>
        <row r="116">
          <cell r="A116" t="str">
            <v>5679 САЛЯМИ ИТАЛЬЯНСКАЯ с/к в/у 1/150_60с ОСТАНКИНО</v>
          </cell>
          <cell r="D116">
            <v>29</v>
          </cell>
        </row>
        <row r="117">
          <cell r="A117" t="str">
            <v>5682 САЛЯМИ МЕЛКОЗЕРНЕНАЯ с/к в/у 1/120_60с   ОСТАНКИНО</v>
          </cell>
          <cell r="D117">
            <v>245</v>
          </cell>
        </row>
        <row r="118">
          <cell r="A118" t="str">
            <v>5706 АРОМАТНАЯ Папа может с/к в/у 1/250 8шт.  ОСТАНКИНО</v>
          </cell>
          <cell r="D118">
            <v>164</v>
          </cell>
        </row>
        <row r="119">
          <cell r="A119" t="str">
            <v>5708 ПОСОЛЬСКАЯ Папа может с/к в/у ОСТАНКИНО</v>
          </cell>
          <cell r="D119">
            <v>2.5289999999999999</v>
          </cell>
        </row>
        <row r="120">
          <cell r="A120" t="str">
            <v>5851 ЭКСТРА Папа может вар п/о   ОСТАНКИНО</v>
          </cell>
          <cell r="D120">
            <v>59.634</v>
          </cell>
        </row>
        <row r="121">
          <cell r="A121" t="str">
            <v>5931 ОХОТНИЧЬЯ Папа может с/к в/у 1/220 8шт.   ОСТАНКИНО</v>
          </cell>
          <cell r="D121">
            <v>144</v>
          </cell>
        </row>
        <row r="122">
          <cell r="A122" t="str">
            <v>6004 РАГУ СВИНОЕ 1кг 8шт.зам_120с ОСТАНКИНО</v>
          </cell>
          <cell r="D122">
            <v>24</v>
          </cell>
        </row>
        <row r="123">
          <cell r="A123" t="str">
            <v>6200 ГРУДИНКА ПРЕМИУМ к/в мл/к в/у 0.3кг  ОСТАНКИНО</v>
          </cell>
          <cell r="D123">
            <v>92</v>
          </cell>
        </row>
        <row r="124">
          <cell r="A124" t="str">
            <v>6206 СВИНИНА ПО-ДОМАШНЕМУ к/в мл/к в/у 0.3кг  ОСТАНКИНО</v>
          </cell>
          <cell r="D124">
            <v>13</v>
          </cell>
        </row>
        <row r="125">
          <cell r="A125" t="str">
            <v>6221 НЕАПОЛИТАНСКИЙ ДУЭТ с/к с/н мгс 1/90  ОСТАНКИНО</v>
          </cell>
          <cell r="D125">
            <v>49</v>
          </cell>
        </row>
        <row r="126">
          <cell r="A126" t="str">
            <v>6222 ИТАЛЬЯНСКОЕ АССОРТИ с/в с/н мгс 1/90 ОСТАНКИНО</v>
          </cell>
          <cell r="D126">
            <v>28</v>
          </cell>
        </row>
        <row r="127">
          <cell r="A127" t="str">
            <v>6228 МЯСНОЕ АССОРТИ к/з с/н мгс 1/90 10шт.  ОСТАНКИНО</v>
          </cell>
          <cell r="D127">
            <v>35</v>
          </cell>
        </row>
        <row r="128">
          <cell r="A128" t="str">
            <v>6247 ДОМАШНЯЯ Папа может вар п/о 0,4кг 8шт.  ОСТАНКИНО</v>
          </cell>
          <cell r="D128">
            <v>13</v>
          </cell>
        </row>
        <row r="129">
          <cell r="A129" t="str">
            <v>6268 ГОВЯЖЬЯ Папа может вар п/о 0,4кг 8 шт.  ОСТАНКИНО</v>
          </cell>
          <cell r="D129">
            <v>88</v>
          </cell>
        </row>
        <row r="130">
          <cell r="A130" t="str">
            <v>6279 КОРЕЙКА ПО-ОСТ.к/в в/с с/н в/у 1/150_45с  ОСТАНКИНО</v>
          </cell>
          <cell r="D130">
            <v>44</v>
          </cell>
        </row>
        <row r="131">
          <cell r="A131" t="str">
            <v>6303 МЯСНЫЕ Папа может сос п/о мгс 1.5*3  ОСТАНКИНО</v>
          </cell>
          <cell r="D131">
            <v>75.384</v>
          </cell>
        </row>
        <row r="132">
          <cell r="A132" t="str">
            <v>6324 ДОКТОРСКАЯ ГОСТ вар п/о 0.4кг 8шт.  ОСТАНКИНО</v>
          </cell>
          <cell r="D132">
            <v>28</v>
          </cell>
        </row>
        <row r="133">
          <cell r="A133" t="str">
            <v>6325 ДОКТОРСКАЯ ПРЕМИУМ вар п/о 0.4кг 8шт.  ОСТАНКИНО</v>
          </cell>
          <cell r="D133">
            <v>128</v>
          </cell>
        </row>
        <row r="134">
          <cell r="A134" t="str">
            <v>6333 МЯСНАЯ Папа может вар п/о 0.4кг 8шт.  ОСТАНКИНО</v>
          </cell>
          <cell r="D134">
            <v>711</v>
          </cell>
        </row>
        <row r="135">
          <cell r="A135" t="str">
            <v>6340 ДОМАШНИЙ РЕЦЕПТ Коровино 0.5кг 8шт.  ОСТАНКИНО</v>
          </cell>
          <cell r="D135">
            <v>91</v>
          </cell>
        </row>
        <row r="136">
          <cell r="A136" t="str">
            <v>6341 ДОМАШНИЙ РЕЦЕПТ СО ШПИКОМ Коровино 0.5кг  ОСТАНКИНО</v>
          </cell>
          <cell r="D136">
            <v>10</v>
          </cell>
        </row>
        <row r="137">
          <cell r="A137" t="str">
            <v>6353 ЭКСТРА Папа может вар п/о 0.4кг 8шт.  ОСТАНКИНО</v>
          </cell>
          <cell r="D137">
            <v>435</v>
          </cell>
        </row>
        <row r="138">
          <cell r="A138" t="str">
            <v>6392 ФИЛЕЙНАЯ Папа может вар п/о 0.4кг. ОСТАНКИНО</v>
          </cell>
          <cell r="D138">
            <v>677</v>
          </cell>
        </row>
        <row r="139">
          <cell r="A139" t="str">
            <v>6411 ВЕТЧ.РУБЛЕНАЯ ПМ в/у срез 0.3кг 6шт.  ОСТАНКИНО</v>
          </cell>
          <cell r="D139">
            <v>41</v>
          </cell>
        </row>
        <row r="140">
          <cell r="A140" t="str">
            <v>6415 БАЛЫКОВАЯ Коровино п/к в/у 0.84кг 6шт.  ОСТАНКИНО</v>
          </cell>
          <cell r="D140">
            <v>9</v>
          </cell>
        </row>
        <row r="141">
          <cell r="A141" t="str">
            <v>6426 КЛАССИЧЕСКАЯ ПМ вар п/о 0.3кг 8шт.  ОСТАНКИНО</v>
          </cell>
          <cell r="D141">
            <v>127</v>
          </cell>
        </row>
        <row r="142">
          <cell r="A142" t="str">
            <v>6448 СВИНИНА МАДЕРА с/к с/н в/у 1/100 10шт.   ОСТАНКИНО</v>
          </cell>
          <cell r="D142">
            <v>61</v>
          </cell>
        </row>
        <row r="143">
          <cell r="A143" t="str">
            <v>6453 ЭКСТРА Папа может с/к с/н в/у 1/100 14шт.   ОСТАНКИНО</v>
          </cell>
          <cell r="D143">
            <v>333</v>
          </cell>
        </row>
        <row r="144">
          <cell r="A144" t="str">
            <v>6454 АРОМАТНАЯ с/к с/н в/у 1/100 14шт.  ОСТАНКИНО</v>
          </cell>
          <cell r="D144">
            <v>332</v>
          </cell>
        </row>
        <row r="145">
          <cell r="A145" t="str">
            <v>6459 СЕРВЕЛАТ ШВЕЙЦАРСК. в/к с/н в/у 1/100*10  ОСТАНКИНО</v>
          </cell>
          <cell r="D145">
            <v>164</v>
          </cell>
        </row>
        <row r="146">
          <cell r="A146" t="str">
            <v>6470 ВЕТЧ.МРАМОРНАЯ в/у_45с  ОСТАНКИНО</v>
          </cell>
          <cell r="D146">
            <v>7.2649999999999997</v>
          </cell>
        </row>
        <row r="147">
          <cell r="A147" t="str">
            <v>6492 ШПИК С ЧЕСНОК.И ПЕРЦЕМ к/в в/у 0.3кг_45c  ОСТАНКИНО</v>
          </cell>
          <cell r="D147">
            <v>32</v>
          </cell>
        </row>
        <row r="148">
          <cell r="A148" t="str">
            <v>6495 ВЕТЧ.МРАМОРНАЯ в/у срез 0.3кг 6шт_45с  ОСТАНКИНО</v>
          </cell>
          <cell r="D148">
            <v>124</v>
          </cell>
        </row>
        <row r="149">
          <cell r="A149" t="str">
            <v>6527 ШПИКАЧКИ СОЧНЫЕ ПМ сар б/о мгс 1*3 45с ОСТАНКИНО</v>
          </cell>
          <cell r="D149">
            <v>101.482</v>
          </cell>
        </row>
        <row r="150">
          <cell r="A150" t="str">
            <v>6528 ШПИКАЧКИ СОЧНЫЕ ПМ сар б/о мгс 0.4кг 45с  ОСТАНКИНО</v>
          </cell>
          <cell r="D150">
            <v>11</v>
          </cell>
        </row>
        <row r="151">
          <cell r="A151" t="str">
            <v>6586 МРАМОРНАЯ И БАЛЫКОВАЯ в/к с/н мгс 1/90 ОСТАНКИНО</v>
          </cell>
          <cell r="D151">
            <v>42</v>
          </cell>
        </row>
        <row r="152">
          <cell r="A152" t="str">
            <v>6609 С ГОВЯДИНОЙ ПМ сар б/о мгс 0.4кг_45с ОСТАНКИНО</v>
          </cell>
          <cell r="D152">
            <v>17</v>
          </cell>
        </row>
        <row r="153">
          <cell r="A153" t="str">
            <v>6616 МОЛОЧНЫЕ КЛАССИЧЕСКИЕ сос п/о в/у 0.3кг  ОСТАНКИНО</v>
          </cell>
          <cell r="D153">
            <v>141</v>
          </cell>
        </row>
        <row r="154">
          <cell r="A154" t="str">
            <v>6684 СЕРВЕЛАТ КАРЕЛЬСКИЙ ПМ в/к в/у 0.28кг  ОСТАНКИНО</v>
          </cell>
          <cell r="D154">
            <v>427</v>
          </cell>
        </row>
        <row r="155">
          <cell r="A155" t="str">
            <v>6697 СЕРВЕЛАТ ФИНСКИЙ ПМ в/к в/у 0,35кг 8шт.  ОСТАНКИНО</v>
          </cell>
          <cell r="D155">
            <v>761</v>
          </cell>
        </row>
        <row r="156">
          <cell r="A156" t="str">
            <v>6713 СОЧНЫЙ ГРИЛЬ ПМ сос п/о мгс 0.41кг 8шт.  ОСТАНКИНО</v>
          </cell>
          <cell r="D156">
            <v>274</v>
          </cell>
        </row>
        <row r="157">
          <cell r="A157" t="str">
            <v>6724 МОЛОЧНЫЕ ПМ сос п/о мгс 0.41кг 10шт.  ОСТАНКИНО</v>
          </cell>
          <cell r="D157">
            <v>71</v>
          </cell>
        </row>
        <row r="158">
          <cell r="A158" t="str">
            <v>6762 СЛИВОЧНЫЕ сос ц/о мгс 0.41кг 8шт.  ОСТАНКИНО</v>
          </cell>
          <cell r="D158">
            <v>10</v>
          </cell>
        </row>
        <row r="159">
          <cell r="A159" t="str">
            <v>6765 РУБЛЕНЫЕ сос ц/о мгс 0.36кг 6шт.  ОСТАНКИНО</v>
          </cell>
          <cell r="D159">
            <v>109</v>
          </cell>
        </row>
        <row r="160">
          <cell r="A160" t="str">
            <v>6773 САЛЯМИ Папа может п/к в/у 0,28кг 8шт.  ОСТАНКИНО</v>
          </cell>
          <cell r="D160">
            <v>113</v>
          </cell>
        </row>
        <row r="161">
          <cell r="A161" t="str">
            <v>6785 ВЕНСКАЯ САЛЯМИ п/к в/у 0.33кг 8шт.  ОСТАНКИНО</v>
          </cell>
          <cell r="D161">
            <v>54</v>
          </cell>
        </row>
        <row r="162">
          <cell r="A162" t="str">
            <v>6787 СЕРВЕЛАТ КРЕМЛЕВСКИЙ в/к в/у 0,33кг 8шт.  ОСТАНКИНО</v>
          </cell>
          <cell r="D162">
            <v>43</v>
          </cell>
        </row>
        <row r="163">
          <cell r="A163" t="str">
            <v>6793 БАЛЫКОВАЯ в/к в/у 0,33кг 8шт.  ОСТАНКИНО</v>
          </cell>
          <cell r="D163">
            <v>93</v>
          </cell>
        </row>
        <row r="164">
          <cell r="A164" t="str">
            <v>6794 БАЛЫКОВАЯ в/к в/у  ОСТАНКИНО</v>
          </cell>
          <cell r="D164">
            <v>3.8340000000000001</v>
          </cell>
        </row>
        <row r="165">
          <cell r="A165" t="str">
            <v>6829 МОЛОЧНЫЕ КЛАССИЧЕСКИЕ сос п/о мгс 2*4_С  ОСТАНКИНО</v>
          </cell>
          <cell r="D165">
            <v>84.289000000000001</v>
          </cell>
        </row>
        <row r="166">
          <cell r="A166" t="str">
            <v>6837 ФИЛЕЙНЫЕ Папа Может сос ц/о мгс 0.4кг  ОСТАНКИНО</v>
          </cell>
          <cell r="D166">
            <v>99</v>
          </cell>
        </row>
        <row r="167">
          <cell r="A167" t="str">
            <v>6842 ДЫМОВИЦА ИЗ ОКОРОКА к/в мл/к в/у 0,3кг  ОСТАНКИНО</v>
          </cell>
          <cell r="D167">
            <v>2</v>
          </cell>
        </row>
        <row r="168">
          <cell r="A168" t="str">
            <v>6861 ДОМАШНИЙ РЕЦЕПТ Коровино вар п/о  ОСТАНКИНО</v>
          </cell>
          <cell r="D168">
            <v>35.454999999999998</v>
          </cell>
        </row>
        <row r="169">
          <cell r="A169" t="str">
            <v>6862 ДОМАШНИЙ РЕЦЕПТ СО ШПИК. Коровино вар п/о  ОСТАНКИНО</v>
          </cell>
          <cell r="D169">
            <v>5.899</v>
          </cell>
        </row>
        <row r="170">
          <cell r="A170" t="str">
            <v>6866 ВЕТЧ.НЕЖНАЯ Коровино п/о_Маяк  ОСТАНКИНО</v>
          </cell>
          <cell r="D170">
            <v>13.605</v>
          </cell>
        </row>
        <row r="171">
          <cell r="A171" t="str">
            <v>6877 В ОБВЯЗКЕ вар п/о  ОСТАНКИНО</v>
          </cell>
          <cell r="D171">
            <v>2.6829999999999998</v>
          </cell>
        </row>
        <row r="172">
          <cell r="A172" t="str">
            <v>6888 С ГРУДИНКОЙ вар б/о в/у срез 0.4кг 8шт.  ОСТАНКИНО</v>
          </cell>
          <cell r="D172">
            <v>3</v>
          </cell>
        </row>
        <row r="173">
          <cell r="A173" t="str">
            <v>6909 ДЛЯ ДЕТЕЙ сос п/о мгс 0.33кг 8шт.  ОСТАНКИНО</v>
          </cell>
          <cell r="D173">
            <v>62</v>
          </cell>
        </row>
        <row r="174">
          <cell r="A174" t="str">
            <v>6962 МЯСНИКС ПМ сос б/о мгс 1/160 10шт.  ОСТАНКИНО</v>
          </cell>
          <cell r="D174">
            <v>7</v>
          </cell>
        </row>
        <row r="175">
          <cell r="A175" t="str">
            <v>6987 СУПЕР СЫТНЫЕ ПМ сос п/о мгс 0.6кг 8 шт.  ОСТАНКИНО</v>
          </cell>
          <cell r="D175">
            <v>6</v>
          </cell>
        </row>
        <row r="176">
          <cell r="A176" t="str">
            <v>7001 КЛАССИЧЕСКИЕ Папа может сар б/о мгс 1*3  ОСТАНКИНО</v>
          </cell>
          <cell r="D176">
            <v>51.627000000000002</v>
          </cell>
        </row>
        <row r="177">
          <cell r="A177" t="str">
            <v>7035 ВЕТЧ.КЛАССИЧЕСКАЯ ПМ п/о 0.35кг 8шт.  ОСТАНКИНО</v>
          </cell>
          <cell r="D177">
            <v>92</v>
          </cell>
        </row>
        <row r="178">
          <cell r="A178" t="str">
            <v>7038 С ГОВЯДИНОЙ ПМ сос п/о мгс 1.5*4  ОСТАНКИНО</v>
          </cell>
          <cell r="D178">
            <v>9.2449999999999992</v>
          </cell>
        </row>
        <row r="179">
          <cell r="A179" t="str">
            <v>7040 С ИНДЕЙКОЙ ПМ сос ц/о в/у 1/270 8шт.  ОСТАНКИНО</v>
          </cell>
          <cell r="D179">
            <v>34</v>
          </cell>
        </row>
        <row r="180">
          <cell r="A180" t="str">
            <v>7059 ШПИКАЧКИ СОЧНЫЕ С БЕК. п/о мгс 0.3кг_60с  ОСТАНКИНО</v>
          </cell>
          <cell r="D180">
            <v>27</v>
          </cell>
        </row>
        <row r="181">
          <cell r="A181" t="str">
            <v>7066 СОЧНЫЕ ПМ сос п/о мгс 0.41кг 10шт_50с  ОСТАНКИНО</v>
          </cell>
          <cell r="D181">
            <v>719</v>
          </cell>
        </row>
        <row r="182">
          <cell r="A182" t="str">
            <v>7070 СОЧНЫЕ ПМ сос п/о мгс 1.5*4_А_50с  ОСТАНКИНО</v>
          </cell>
          <cell r="D182">
            <v>366.93700000000001</v>
          </cell>
        </row>
        <row r="183">
          <cell r="A183" t="str">
            <v>7073 МОЛОЧ.ПРЕМИУМ ПМ сос п/о в/у 1/350_50с  ОСТАНКИНО</v>
          </cell>
          <cell r="D183">
            <v>262</v>
          </cell>
        </row>
        <row r="184">
          <cell r="A184" t="str">
            <v>7074 МОЛОЧ.ПРЕМИУМ ПМ сос п/о мгс 0.6кг_50с  ОСТАНКИНО</v>
          </cell>
          <cell r="D184">
            <v>58</v>
          </cell>
        </row>
        <row r="185">
          <cell r="A185" t="str">
            <v>7075 МОЛОЧ.ПРЕМИУМ ПМ сос п/о мгс 1.5*4_О_50с  ОСТАНКИНО</v>
          </cell>
          <cell r="D185">
            <v>33.06</v>
          </cell>
        </row>
        <row r="186">
          <cell r="A186" t="str">
            <v>7077 МЯСНЫЕ С ГОВЯД.ПМ сос п/о мгс 0.4кг_50с  ОСТАНКИНО</v>
          </cell>
          <cell r="D186">
            <v>146</v>
          </cell>
        </row>
        <row r="187">
          <cell r="A187" t="str">
            <v>7080 СЛИВОЧНЫЕ ПМ сос п/о мгс 0.41кг 10шт. 50с  ОСТАНКИНО</v>
          </cell>
          <cell r="D187">
            <v>461</v>
          </cell>
        </row>
        <row r="188">
          <cell r="A188" t="str">
            <v>7082 СЛИВОЧНЫЕ ПМ сос п/о мгс 1.5*4_50с  ОСТАНКИНО</v>
          </cell>
          <cell r="D188">
            <v>35.646000000000001</v>
          </cell>
        </row>
        <row r="189">
          <cell r="A189" t="str">
            <v>7090 СВИНИНА ПО-ДОМ. к/в мл/к в/у 0.3кг_50с  ОСТАНКИНО</v>
          </cell>
          <cell r="D189">
            <v>42</v>
          </cell>
        </row>
        <row r="190">
          <cell r="A190" t="str">
            <v>7092 БЕКОН Папа может с/к с/н в/у 1/140_50с  ОСТАНКИНО</v>
          </cell>
          <cell r="D190">
            <v>200</v>
          </cell>
        </row>
        <row r="191">
          <cell r="A191" t="str">
            <v>7105 МИЛАНО с/к с/н мгс 1/90 12шт.  ОСТАНКИНО</v>
          </cell>
          <cell r="D191">
            <v>19</v>
          </cell>
        </row>
        <row r="192">
          <cell r="A192" t="str">
            <v>7106 ТОСКАНО с/к с/н мгс 1/90 12шт.  ОСТАНКИНО</v>
          </cell>
          <cell r="D192">
            <v>26</v>
          </cell>
        </row>
        <row r="193">
          <cell r="A193" t="str">
            <v>7107 САН-РЕМО с/в с/н мгс 1/90 12шт.  ОСТАНКИНО</v>
          </cell>
          <cell r="D193">
            <v>24</v>
          </cell>
        </row>
        <row r="194">
          <cell r="A194" t="str">
            <v>7126 МОЛОЧНАЯ Останкино вар п/о 0.4кг 8шт.  ОСТАНКИНО</v>
          </cell>
          <cell r="D194">
            <v>8</v>
          </cell>
        </row>
        <row r="195">
          <cell r="A195" t="str">
            <v>7149 БАЛЫКОВАЯ Коровино п/к в/у 0.84кг_50с  ОСТАНКИНО</v>
          </cell>
          <cell r="D195">
            <v>1</v>
          </cell>
        </row>
        <row r="196">
          <cell r="A196" t="str">
            <v>7154 СЕРВЕЛАТ ЗЕРНИСТЫЙ ПМ в/к в/у 0.35кг_50с  ОСТАНКИНО</v>
          </cell>
          <cell r="D196">
            <v>451</v>
          </cell>
        </row>
        <row r="197">
          <cell r="A197" t="str">
            <v>7166 СЕРВЕЛТ ОХОТНИЧИЙ ПМ в/к в/у_50с  ОСТАНКИНО</v>
          </cell>
          <cell r="D197">
            <v>48.375999999999998</v>
          </cell>
        </row>
        <row r="198">
          <cell r="A198" t="str">
            <v>7169 СЕРВЕЛАТ ОХОТНИЧИЙ ПМ в/к в/у 0.35кг_50с  ОСТАНКИНО</v>
          </cell>
          <cell r="D198">
            <v>638</v>
          </cell>
        </row>
        <row r="199">
          <cell r="A199" t="str">
            <v>7173 БОЯNСКАЯ ПМ п/к в/у 0.28кг 8шт_50с  ОСТАНКИНО</v>
          </cell>
          <cell r="D199">
            <v>306</v>
          </cell>
        </row>
        <row r="200">
          <cell r="A200" t="str">
            <v>Балык говяжий с/к "Эликатессе" 0,10 кг.шт. нарезка (лоток с ср.защ.атм.)  СПК</v>
          </cell>
          <cell r="D200">
            <v>29</v>
          </cell>
        </row>
        <row r="201">
          <cell r="A201" t="str">
            <v>Балык свиной с/к "Эликатессе" 0,10 кг.шт. нарезка (лоток с ср.защ.атм.)  СПК</v>
          </cell>
          <cell r="D201">
            <v>7</v>
          </cell>
        </row>
        <row r="202">
          <cell r="A202" t="str">
            <v>Балыковая с/к 200 гр. срез "Эликатессе" термоформ.пак.  СПК</v>
          </cell>
          <cell r="D202">
            <v>6</v>
          </cell>
        </row>
        <row r="203">
          <cell r="A203" t="str">
            <v>БОНУС МОЛОЧНЫЕ КЛАССИЧЕСКИЕ сос п/о в/у 0.3кг (6084)  ОСТАНКИНО</v>
          </cell>
          <cell r="D203">
            <v>6</v>
          </cell>
        </row>
        <row r="204">
          <cell r="A204" t="str">
            <v>БОНУС МОЛОЧНЫЕ КЛАССИЧЕСКИЕ сос п/о мгс 2*4_С (4980)  ОСТАНКИНО</v>
          </cell>
          <cell r="D204">
            <v>2.0939999999999999</v>
          </cell>
        </row>
        <row r="205">
          <cell r="A205" t="str">
            <v>БОНУС СОЧНЫЕ сос п/о мгс 0.41кг_UZ (6087)  ОСТАНКИНО</v>
          </cell>
          <cell r="D205">
            <v>3</v>
          </cell>
        </row>
        <row r="206">
          <cell r="A206" t="str">
            <v>БОНУС_ 017  Сосиски Вязанка Сливочные, Вязанка амицел ВЕС.ПОКОМ</v>
          </cell>
          <cell r="D206">
            <v>88.962999999999994</v>
          </cell>
        </row>
        <row r="207">
          <cell r="A207" t="str">
            <v>БОНУС_ 456  Колбаса Филейная ТМ Особый рецепт ВЕС большой батон  ПОКОМ</v>
          </cell>
          <cell r="D207">
            <v>218.654</v>
          </cell>
        </row>
        <row r="208">
          <cell r="A208" t="str">
            <v>БОНУС_302  Сосиски Сочинки по-баварски,  0.4кг, ТМ Стародворье  ПОКОМ</v>
          </cell>
          <cell r="D208">
            <v>1</v>
          </cell>
        </row>
        <row r="209">
          <cell r="A209" t="str">
            <v>БОНУС_412  Сосиски Баварские ТМ Стародворье 0,35 кг ПОКОМ</v>
          </cell>
          <cell r="D209">
            <v>309</v>
          </cell>
        </row>
        <row r="210">
          <cell r="A210" t="str">
            <v>БОНУС_Готовые чебупели с ветчиной и сыром Горячая штучка 0,3кг зам  ПОКОМ</v>
          </cell>
          <cell r="D210">
            <v>122</v>
          </cell>
        </row>
        <row r="211">
          <cell r="A211" t="str">
            <v>БОНУС_Колбаса Сервелат Филедворский, фиброуз, в/у 0,35 кг срез,  ПОКОМ</v>
          </cell>
          <cell r="D211">
            <v>116</v>
          </cell>
        </row>
        <row r="212">
          <cell r="A212" t="str">
            <v>БОНУС_Пельмени Бульмени с говядиной и свининой ТМ Горячая штучка. флоу-пак сфера 0,4 кг ПОКОМ</v>
          </cell>
          <cell r="D212">
            <v>53</v>
          </cell>
        </row>
        <row r="213">
          <cell r="A213" t="str">
            <v>Бутербродная вареная 0,47 кг шт.  СПК</v>
          </cell>
          <cell r="D213">
            <v>3</v>
          </cell>
        </row>
        <row r="214">
          <cell r="A214" t="str">
            <v>Готовые бельмеши сочные с мясом ТМ Горячая штучка 0,3кг зам  ПОКОМ</v>
          </cell>
          <cell r="D214">
            <v>42</v>
          </cell>
        </row>
        <row r="215">
          <cell r="A215" t="str">
            <v>Готовые чебупели острые с мясом Горячая штучка 0,3 кг зам  ПОКОМ</v>
          </cell>
          <cell r="D215">
            <v>108</v>
          </cell>
        </row>
        <row r="216">
          <cell r="A216" t="str">
            <v>Готовые чебупели с ветчиной и сыром Горячая штучка 0,3кг зам  ПОКОМ</v>
          </cell>
          <cell r="D216">
            <v>185</v>
          </cell>
        </row>
        <row r="217">
          <cell r="A217" t="str">
            <v>Готовые чебупели сочные с мясом ТМ Горячая штучка  0,3кг зам  ПОКОМ</v>
          </cell>
          <cell r="D217">
            <v>401</v>
          </cell>
        </row>
        <row r="218">
          <cell r="A218" t="str">
            <v>Готовые чебуреки с мясом ТМ Горячая штучка 0,09 кг флоу-пак ПОКОМ</v>
          </cell>
          <cell r="D218">
            <v>88</v>
          </cell>
        </row>
        <row r="219">
          <cell r="A219" t="str">
            <v>Грудинка "По-московски" в/к термоус.пак.  СПК</v>
          </cell>
          <cell r="D219">
            <v>2.5739999999999998</v>
          </cell>
        </row>
        <row r="220">
          <cell r="A220" t="str">
            <v>Гуцульская с/к "КолбасГрад" 160 гр.шт. термоус. пак  СПК</v>
          </cell>
          <cell r="D220">
            <v>2</v>
          </cell>
        </row>
        <row r="221">
          <cell r="A221" t="str">
            <v>Деревенская с чесночком и сальцем п/к (черева) 390 гр.шт. термоус. пак.  СПК</v>
          </cell>
          <cell r="D221">
            <v>19</v>
          </cell>
        </row>
        <row r="222">
          <cell r="A222" t="str">
            <v>Докторская вареная в/с  СПК</v>
          </cell>
          <cell r="D222">
            <v>1.212</v>
          </cell>
        </row>
        <row r="223">
          <cell r="A223" t="str">
            <v>Докторская вареная в/с 0,47 кг шт.  СПК</v>
          </cell>
          <cell r="D223">
            <v>1</v>
          </cell>
        </row>
        <row r="224">
          <cell r="A224" t="str">
            <v>Докторская вареная термоус.пак. "Высокий вкус"  СПК</v>
          </cell>
          <cell r="D224">
            <v>2.0139999999999998</v>
          </cell>
        </row>
        <row r="225">
          <cell r="A225" t="str">
            <v>ЖАР-ладушки с клубникой и вишней ТМ Стародворье 0,2 кг ПОКОМ</v>
          </cell>
          <cell r="D225">
            <v>5</v>
          </cell>
        </row>
        <row r="226">
          <cell r="A226" t="str">
            <v>ЖАР-ладушки с мясом 0,2кг ТМ Стародворье  ПОКОМ</v>
          </cell>
          <cell r="D226">
            <v>51</v>
          </cell>
        </row>
        <row r="227">
          <cell r="A227" t="str">
            <v>ЖАР-ладушки с яблоком и грушей ТМ Стародворье 0,2 кг. ПОКОМ</v>
          </cell>
          <cell r="D227">
            <v>3</v>
          </cell>
        </row>
        <row r="228">
          <cell r="A228" t="str">
            <v>Классическая с/к 80 гр.шт.нар. (лоток с ср.защ.атм.)  СПК</v>
          </cell>
          <cell r="D228">
            <v>3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188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133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23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103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134</v>
          </cell>
        </row>
        <row r="234">
          <cell r="A234" t="str">
            <v>Ла Фаворте с/в "Эликатессе" 140 гр.шт.  СПК</v>
          </cell>
          <cell r="D234">
            <v>5</v>
          </cell>
        </row>
        <row r="235">
          <cell r="A235" t="str">
            <v>Любительская вареная термоус.пак. "Высокий вкус"  СПК</v>
          </cell>
          <cell r="D235">
            <v>1.958</v>
          </cell>
        </row>
        <row r="236">
          <cell r="A236" t="str">
            <v>Мини-сосиски в тесте 3,7кг ВЕС заморож. ТМ Зареченские  ПОКОМ</v>
          </cell>
          <cell r="D236">
            <v>48.1</v>
          </cell>
        </row>
        <row r="237">
          <cell r="A237" t="str">
            <v>Мини-чебуречки с мясом ВЕС 5,5кг ТМ Зареченские  ПОКОМ</v>
          </cell>
          <cell r="D237">
            <v>5.5</v>
          </cell>
        </row>
        <row r="238">
          <cell r="A238" t="str">
            <v>Мини-шарики с курочкой и сыром ТМ Зареченские ВЕС  ПОКОМ</v>
          </cell>
          <cell r="D238">
            <v>39</v>
          </cell>
        </row>
        <row r="239">
          <cell r="A239" t="str">
            <v>Наггетсы Foodgital 0,25кг ТМ Горячая штучка  ПОКОМ</v>
          </cell>
          <cell r="D239">
            <v>12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345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290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250</v>
          </cell>
        </row>
        <row r="243">
          <cell r="A243" t="str">
            <v>Наггетсы с куриным филе и сыром ТМ Вязанка 0,25 кг ПОКОМ</v>
          </cell>
          <cell r="D243">
            <v>167</v>
          </cell>
        </row>
        <row r="244">
          <cell r="A244" t="str">
            <v>Наггетсы Хрустящие 0,3кг ТМ Зареченские  ПОКОМ</v>
          </cell>
          <cell r="D244">
            <v>56</v>
          </cell>
        </row>
        <row r="245">
          <cell r="A245" t="str">
            <v>Наггетсы Хрустящие ТМ Зареченские. ВЕС ПОКОМ</v>
          </cell>
          <cell r="D245">
            <v>216</v>
          </cell>
        </row>
        <row r="246">
          <cell r="A246" t="str">
            <v>Оригинальная с перцем с/к  СПК</v>
          </cell>
          <cell r="D246">
            <v>10.250999999999999</v>
          </cell>
        </row>
        <row r="247">
          <cell r="A247" t="str">
            <v>Оригинальная с перцем с/к 0,235 кг.шт.  СПК</v>
          </cell>
          <cell r="D247">
            <v>8</v>
          </cell>
        </row>
        <row r="248">
          <cell r="A248" t="str">
            <v>Паштет печеночный 140 гр.шт.  СПК</v>
          </cell>
          <cell r="D248">
            <v>8</v>
          </cell>
        </row>
        <row r="249">
          <cell r="A249" t="str">
            <v>Пекерсы с индейкой в сливочном соусе ТМ Горячая штучка 0,25 кг зам  ПОКОМ</v>
          </cell>
          <cell r="D249">
            <v>38</v>
          </cell>
        </row>
        <row r="250">
          <cell r="A250" t="str">
            <v>Пельмени Grandmeni с говядиной и свининой 0,7кг ТМ Горячая штучка  ПОКОМ</v>
          </cell>
          <cell r="D250">
            <v>3</v>
          </cell>
        </row>
        <row r="251">
          <cell r="A251" t="str">
            <v>Пельмени Бигбули #МЕГАВКУСИЩЕ с сочной грудинкой ТМ Горячая штучка 0,4 кг. ПОКОМ</v>
          </cell>
          <cell r="D251">
            <v>29</v>
          </cell>
        </row>
        <row r="252">
          <cell r="A252" t="str">
            <v>Пельмени Бигбули #МЕГАВКУСИЩЕ с сочной грудинкой ТМ Горячая штучка 0,7 кг. ПОКОМ</v>
          </cell>
          <cell r="D252">
            <v>32</v>
          </cell>
        </row>
        <row r="253">
          <cell r="A253" t="str">
            <v>Пельмени Бигбули с мясом ТМ Горячая штучка. флоу-пак сфера 0,4 кг. ПОКОМ</v>
          </cell>
          <cell r="D253">
            <v>44</v>
          </cell>
        </row>
        <row r="254">
          <cell r="A254" t="str">
            <v>Пельмени Бигбули с мясом ТМ Горячая штучка. флоу-пак сфера 0,7 кг ПОКОМ</v>
          </cell>
          <cell r="D254">
            <v>54</v>
          </cell>
        </row>
        <row r="255">
          <cell r="A255" t="str">
            <v>Пельмени Бигбули со сливоч.маслом (Мегамаслище) ТМ БУЛЬМЕНИ сфера 0,43. замор. ПОКОМ</v>
          </cell>
          <cell r="D255">
            <v>1</v>
          </cell>
        </row>
        <row r="256">
          <cell r="A256" t="str">
            <v>Пельмени Бигбули со сливочным маслом ТМ Горячая штучка, флоу-пак сфера 0,4. ПОКОМ</v>
          </cell>
          <cell r="D256">
            <v>52</v>
          </cell>
        </row>
        <row r="257">
          <cell r="A257" t="str">
            <v>Пельмени Бигбули со сливочным маслом ТМ Горячая штучка, флоу-пак сфера 0,7. ПОКОМ</v>
          </cell>
          <cell r="D257">
            <v>73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20</v>
          </cell>
        </row>
        <row r="259">
          <cell r="A259" t="str">
            <v>Пельмени Бульмени с говядиной и свининой Наваристые 2,7кг Горячая штучка ВЕС  ПОКОМ</v>
          </cell>
          <cell r="D259">
            <v>45.9</v>
          </cell>
        </row>
        <row r="260">
          <cell r="A260" t="str">
            <v>Пельмени Бульмени с говядиной и свининой Наваристые 5кг Горячая штучка ВЕС  ПОКОМ</v>
          </cell>
          <cell r="D260">
            <v>195</v>
          </cell>
        </row>
        <row r="261">
          <cell r="A261" t="str">
            <v>Пельмени Бульмени с говядиной и свининой ТМ Горячая штучка. флоу-пак сфера 0,4 кг ПОКОМ</v>
          </cell>
          <cell r="D261">
            <v>250</v>
          </cell>
        </row>
        <row r="262">
          <cell r="A262" t="str">
            <v>Пельмени Бульмени с говядиной и свининой ТМ Горячая штучка. флоу-пак сфера 0,7 кг ПОКОМ</v>
          </cell>
          <cell r="D262">
            <v>293</v>
          </cell>
        </row>
        <row r="263">
          <cell r="A263" t="str">
            <v>Пельмени Бульмени со сливочным маслом ТМ Горячая штучка. флоу-пак сфера 0,4 кг. ПОКОМ</v>
          </cell>
          <cell r="D263">
            <v>307</v>
          </cell>
        </row>
        <row r="264">
          <cell r="A264" t="str">
            <v>Пельмени Бульмени со сливочным маслом ТМ Горячая штучка.флоу-пак сфера 0,7 кг. ПОКОМ</v>
          </cell>
          <cell r="D264">
            <v>344</v>
          </cell>
        </row>
        <row r="265">
          <cell r="A265" t="str">
            <v>Пельмени Домашние с говядиной и свининой 0,7кг, сфера ТМ Зареченские  ПОКОМ</v>
          </cell>
          <cell r="D265">
            <v>2</v>
          </cell>
        </row>
        <row r="266">
          <cell r="A266" t="str">
            <v>Пельмени Медвежьи ушки с фермерскими сливками 0,7кг  ПОКОМ</v>
          </cell>
          <cell r="D266">
            <v>32</v>
          </cell>
        </row>
        <row r="267">
          <cell r="A267" t="str">
            <v>Пельмени Медвежьи ушки с фермерской свининой и говядиной Малые 0,7кг  ПОКОМ</v>
          </cell>
          <cell r="D267">
            <v>49</v>
          </cell>
        </row>
        <row r="268">
          <cell r="A268" t="str">
            <v>Пельмени Мясорубские с рубленой грудинкой ТМ Стародворье флоупак  0,7 кг. ПОКОМ</v>
          </cell>
          <cell r="D268">
            <v>28</v>
          </cell>
        </row>
        <row r="269">
          <cell r="A269" t="str">
            <v>Пельмени Мясорубские ТМ Стародворье фоупак равиоли 0,7 кг  ПОКОМ</v>
          </cell>
          <cell r="D269">
            <v>222</v>
          </cell>
        </row>
        <row r="270">
          <cell r="A270" t="str">
            <v>Пельмени Отборные из свинины и говядины 0,9 кг ТМ Стародворье ТС Медвежье ушко  ПОКОМ</v>
          </cell>
          <cell r="D270">
            <v>43</v>
          </cell>
        </row>
        <row r="271">
          <cell r="A271" t="str">
            <v>Пельмени С говядиной и свининой, ВЕС, сфера пуговки Мясная Галерея  ПОКОМ</v>
          </cell>
          <cell r="D271">
            <v>30</v>
          </cell>
        </row>
        <row r="272">
          <cell r="A272" t="str">
            <v>Пельмени Со свининой и говядиной ТМ Особый рецепт Любимая ложка 1,0 кг  ПОКОМ</v>
          </cell>
          <cell r="D272">
            <v>132</v>
          </cell>
        </row>
        <row r="273">
          <cell r="A273" t="str">
            <v>Пельмени Сочные сфера 0,8 кг ТМ Стародворье  ПОКОМ</v>
          </cell>
          <cell r="D273">
            <v>58</v>
          </cell>
        </row>
        <row r="274">
          <cell r="A274" t="str">
            <v>Пирожки с мясом 0,3кг ТМ Зареченские  ПОКОМ</v>
          </cell>
          <cell r="D274">
            <v>2</v>
          </cell>
        </row>
        <row r="275">
          <cell r="A275" t="str">
            <v>Пирожки с мясом 3,7кг ВЕС ТМ Зареченские  ПОКОМ</v>
          </cell>
          <cell r="D275">
            <v>14.8</v>
          </cell>
        </row>
        <row r="276">
          <cell r="A276" t="str">
            <v>Пирожки с яблоком и грушей ВЕС ТМ Зареченские  ПОКОМ</v>
          </cell>
          <cell r="D276">
            <v>7.4</v>
          </cell>
        </row>
        <row r="277">
          <cell r="A277" t="str">
            <v>Покровская вареная 0,47 кг шт.  СПК</v>
          </cell>
          <cell r="D277">
            <v>1</v>
          </cell>
        </row>
        <row r="278">
          <cell r="A278" t="str">
            <v>Ричеза с/к 230 гр.шт.  СПК</v>
          </cell>
          <cell r="D278">
            <v>7</v>
          </cell>
        </row>
        <row r="279">
          <cell r="A279" t="str">
            <v>Сальчетти с/к 230 гр.шт.  СПК</v>
          </cell>
          <cell r="D279">
            <v>9</v>
          </cell>
        </row>
        <row r="280">
          <cell r="A280" t="str">
            <v>Сальчичон с/к 200 гр. срез "Эликатессе" термоформ.пак.  СПК</v>
          </cell>
          <cell r="D280">
            <v>2</v>
          </cell>
        </row>
        <row r="281">
          <cell r="A281" t="str">
            <v>Салями с перчиком с/к "КолбасГрад" 160 гр.шт. термоус. пак.  СПК</v>
          </cell>
          <cell r="D281">
            <v>2</v>
          </cell>
        </row>
        <row r="282">
          <cell r="A282" t="str">
            <v>Салями с/к 100 гр.шт.нар. (лоток с ср.защ.атм.)  СПК</v>
          </cell>
          <cell r="D282">
            <v>5</v>
          </cell>
        </row>
        <row r="283">
          <cell r="A283" t="str">
            <v>Салями Трюфель с/в "Эликатессе" 0,16 кг.шт.  СПК</v>
          </cell>
          <cell r="D283">
            <v>8</v>
          </cell>
        </row>
        <row r="284">
          <cell r="A284" t="str">
            <v>Сардельки "Докторские" (черева) ( в ср.защ.атм.) 1.0 кг. "Высокий вкус"  СПК</v>
          </cell>
          <cell r="D284">
            <v>18.408999999999999</v>
          </cell>
        </row>
        <row r="285">
          <cell r="A285" t="str">
            <v>Сардельки из говядины (черева) (в ср.защ.атм.) "Высокий вкус"  СПК</v>
          </cell>
          <cell r="D285">
            <v>7.9509999999999996</v>
          </cell>
        </row>
        <row r="286">
          <cell r="A286" t="str">
            <v>Сервелат Европейский в/к, в/с 0,38 кг.шт.термофор.пак  СПК</v>
          </cell>
          <cell r="D286">
            <v>1</v>
          </cell>
        </row>
        <row r="287">
          <cell r="A287" t="str">
            <v>Сервелат Фирменный в/к 0,10 кг.шт. нарезка (лоток с ср.защ.атм.)  СПК</v>
          </cell>
          <cell r="D287">
            <v>3</v>
          </cell>
        </row>
        <row r="288">
          <cell r="A288" t="str">
            <v>Сибирская особая с/к 0,10 кг.шт. нарезка (лоток с ср.защ.атм.)  СПК</v>
          </cell>
          <cell r="D288">
            <v>21</v>
          </cell>
        </row>
        <row r="289">
          <cell r="A289" t="str">
            <v>Сибирская особая с/к 0,235 кг шт.  СПК</v>
          </cell>
          <cell r="D289">
            <v>22</v>
          </cell>
        </row>
        <row r="290">
          <cell r="A290" t="str">
            <v>Сосиски "Баварские" 0,36 кг.шт. вак.упак.  СПК</v>
          </cell>
          <cell r="D290">
            <v>1</v>
          </cell>
        </row>
        <row r="291">
          <cell r="A291" t="str">
            <v>Сосиски "Молочные" 0,36 кг.шт. вак.упак.  СПК</v>
          </cell>
          <cell r="D291">
            <v>6</v>
          </cell>
        </row>
        <row r="292">
          <cell r="A292" t="str">
            <v>Сосиски Мусульманские "Просто выгодно" (в ср.защ.атм.)  СПК</v>
          </cell>
          <cell r="D292">
            <v>2.5910000000000002</v>
          </cell>
        </row>
        <row r="293">
          <cell r="A293" t="str">
            <v>Сочный мегачебурек ТМ Зареченские ВЕС ПОКОМ</v>
          </cell>
          <cell r="D293">
            <v>51.52</v>
          </cell>
        </row>
        <row r="294">
          <cell r="A294" t="str">
            <v>Уши свиные копченые к пиву 0,15кг нар. д/ф шт.  СПК</v>
          </cell>
          <cell r="D294">
            <v>7</v>
          </cell>
        </row>
        <row r="295">
          <cell r="A295" t="str">
            <v>Фестивальная пора с/к 100 гр.шт.нар. (лоток с ср.защ.атм.)  СПК</v>
          </cell>
          <cell r="D295">
            <v>18</v>
          </cell>
        </row>
        <row r="296">
          <cell r="A296" t="str">
            <v>Фестивальная пора с/к 235 гр.шт.  СПК</v>
          </cell>
          <cell r="D296">
            <v>20</v>
          </cell>
        </row>
        <row r="297">
          <cell r="A297" t="str">
            <v>Фестивальная пора с/к термоус.пак  СПК</v>
          </cell>
          <cell r="D297">
            <v>0.59399999999999997</v>
          </cell>
        </row>
        <row r="298">
          <cell r="A298" t="str">
            <v>Фирменная с/к 200 гр. срез "Эликатессе" термоформ.пак.  СПК</v>
          </cell>
          <cell r="D298">
            <v>9</v>
          </cell>
        </row>
        <row r="299">
          <cell r="A299" t="str">
            <v>Фуэт с/в "Эликатессе" 160 гр.шт.  СПК</v>
          </cell>
          <cell r="D299">
            <v>13</v>
          </cell>
        </row>
        <row r="300">
          <cell r="A300" t="str">
            <v>Хинкали Классические ТМ Зареченские ВЕС ПОКОМ</v>
          </cell>
          <cell r="D300">
            <v>10</v>
          </cell>
        </row>
        <row r="301">
          <cell r="A301" t="str">
            <v>Хот-догстер ТМ Горячая штучка ТС Хот-Догстер флоу-пак 0,09 кг. ПОКОМ</v>
          </cell>
          <cell r="D301">
            <v>68</v>
          </cell>
        </row>
        <row r="302">
          <cell r="A302" t="str">
            <v>Хотстеры с сыром 0,25кг ТМ Горячая штучка  ПОКОМ</v>
          </cell>
          <cell r="D302">
            <v>96</v>
          </cell>
        </row>
        <row r="303">
          <cell r="A303" t="str">
            <v>Хотстеры ТМ Горячая штучка ТС Хотстеры 0,25 кг зам  ПОКОМ</v>
          </cell>
          <cell r="D303">
            <v>199</v>
          </cell>
        </row>
        <row r="304">
          <cell r="A304" t="str">
            <v>Хрустящие крылышки острые к пиву ТМ Горячая штучка 0,3кг зам  ПОКОМ</v>
          </cell>
          <cell r="D304">
            <v>72</v>
          </cell>
        </row>
        <row r="305">
          <cell r="A305" t="str">
            <v>Хрустящие крылышки ТМ Горячая штучка 0,3 кг зам  ПОКОМ</v>
          </cell>
          <cell r="D305">
            <v>82</v>
          </cell>
        </row>
        <row r="306">
          <cell r="A306" t="str">
            <v>Чебупели Курочка гриль ТМ Горячая штучка, 0,3 кг зам  ПОКОМ</v>
          </cell>
          <cell r="D306">
            <v>53</v>
          </cell>
        </row>
        <row r="307">
          <cell r="A307" t="str">
            <v>Чебупицца курочка по-итальянски Горячая штучка 0,25 кг зам  ПОКОМ</v>
          </cell>
          <cell r="D307">
            <v>323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503</v>
          </cell>
        </row>
        <row r="309">
          <cell r="A309" t="str">
            <v>Чебуреки Мясные вес 2,7 кг ТМ Зареченские ВЕС ПОКОМ</v>
          </cell>
          <cell r="D309">
            <v>8.1</v>
          </cell>
        </row>
        <row r="310">
          <cell r="A310" t="str">
            <v>Чебуреки сочные ВЕС ТМ Зареченские  ПОКОМ</v>
          </cell>
          <cell r="D310">
            <v>150</v>
          </cell>
        </row>
        <row r="311">
          <cell r="A311" t="str">
            <v>Шпикачки Русские (черева) (в ср.защ.атм.) "Высокий вкус"  СПК</v>
          </cell>
          <cell r="D311">
            <v>1</v>
          </cell>
        </row>
        <row r="312">
          <cell r="A312" t="str">
            <v>Эликапреза с/в "Эликатессе" 85 гр.шт. нарезка (лоток с ср.защ.атм.)  СПК</v>
          </cell>
          <cell r="D312">
            <v>14</v>
          </cell>
        </row>
        <row r="313">
          <cell r="A313" t="str">
            <v>Юбилейная с/к 0,235 кг.шт.  СПК</v>
          </cell>
          <cell r="D313">
            <v>65</v>
          </cell>
        </row>
        <row r="314">
          <cell r="A314" t="str">
            <v>Юбилейная с/к термоус.пак.  СПК</v>
          </cell>
          <cell r="D314">
            <v>0.61</v>
          </cell>
        </row>
        <row r="315">
          <cell r="A315" t="str">
            <v>Итого</v>
          </cell>
          <cell r="D315">
            <v>35942.620000000003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9"/>
  <sheetViews>
    <sheetView tabSelected="1" workbookViewId="0">
      <pane xSplit="2" ySplit="6" topLeftCell="C73" activePane="bottomRight" state="frozen"/>
      <selection pane="topRight" activeCell="C1" sqref="C1"/>
      <selection pane="bottomLeft" activeCell="A7" sqref="A7"/>
      <selection pane="bottomRight" activeCell="X82" sqref="X82"/>
    </sheetView>
  </sheetViews>
  <sheetFormatPr defaultColWidth="10.5" defaultRowHeight="11.45" customHeight="1" outlineLevelRow="1" x14ac:dyDescent="0.2"/>
  <cols>
    <col min="1" max="1" width="56.33203125" style="1" customWidth="1"/>
    <col min="2" max="2" width="4.1640625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0.83203125" style="5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9.83203125" style="5" customWidth="1"/>
    <col min="36" max="36" width="7.6640625" style="5" customWidth="1"/>
    <col min="37" max="38" width="0.8320312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9" t="s">
        <v>123</v>
      </c>
      <c r="H4" s="10" t="s">
        <v>124</v>
      </c>
      <c r="I4" s="9" t="s">
        <v>125</v>
      </c>
      <c r="J4" s="9" t="s">
        <v>126</v>
      </c>
      <c r="K4" s="9" t="s">
        <v>127</v>
      </c>
      <c r="L4" s="9" t="s">
        <v>128</v>
      </c>
      <c r="M4" s="9" t="s">
        <v>128</v>
      </c>
      <c r="N4" s="9" t="s">
        <v>128</v>
      </c>
      <c r="O4" s="9" t="s">
        <v>128</v>
      </c>
      <c r="P4" s="9" t="s">
        <v>128</v>
      </c>
      <c r="Q4" s="9" t="s">
        <v>128</v>
      </c>
      <c r="R4" s="9" t="s">
        <v>128</v>
      </c>
      <c r="S4" s="11" t="s">
        <v>128</v>
      </c>
      <c r="T4" s="9" t="s">
        <v>129</v>
      </c>
      <c r="U4" s="11" t="s">
        <v>128</v>
      </c>
      <c r="V4" s="11" t="s">
        <v>128</v>
      </c>
      <c r="W4" s="9" t="s">
        <v>125</v>
      </c>
      <c r="X4" s="11" t="s">
        <v>128</v>
      </c>
      <c r="Y4" s="9" t="s">
        <v>130</v>
      </c>
      <c r="Z4" s="11" t="s">
        <v>131</v>
      </c>
      <c r="AA4" s="9" t="s">
        <v>132</v>
      </c>
      <c r="AB4" s="9" t="s">
        <v>133</v>
      </c>
      <c r="AC4" s="9" t="s">
        <v>134</v>
      </c>
      <c r="AD4" s="9" t="s">
        <v>135</v>
      </c>
      <c r="AE4" s="9" t="s">
        <v>125</v>
      </c>
      <c r="AF4" s="9" t="s">
        <v>125</v>
      </c>
      <c r="AG4" s="9" t="s">
        <v>125</v>
      </c>
      <c r="AH4" s="9" t="s">
        <v>136</v>
      </c>
      <c r="AI4" s="9" t="s">
        <v>137</v>
      </c>
      <c r="AJ4" s="11" t="s">
        <v>138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139</v>
      </c>
      <c r="M5" s="16" t="s">
        <v>140</v>
      </c>
      <c r="N5" s="16" t="s">
        <v>141</v>
      </c>
      <c r="X5" s="16" t="s">
        <v>142</v>
      </c>
      <c r="AE5" s="18" t="s">
        <v>143</v>
      </c>
      <c r="AF5" s="16" t="s">
        <v>144</v>
      </c>
      <c r="AG5" s="16" t="s">
        <v>145</v>
      </c>
      <c r="AH5" s="16" t="s">
        <v>139</v>
      </c>
      <c r="AJ5" s="16" t="s">
        <v>142</v>
      </c>
    </row>
    <row r="6" spans="1:38" ht="11.1" customHeight="1" x14ac:dyDescent="0.2">
      <c r="A6" s="6"/>
      <c r="B6" s="6"/>
      <c r="C6" s="3"/>
      <c r="D6" s="3"/>
      <c r="E6" s="12">
        <f>SUM(E7:E158)</f>
        <v>112857.22699999998</v>
      </c>
      <c r="F6" s="12">
        <f>SUM(F7:F158)</f>
        <v>77022.361000000019</v>
      </c>
      <c r="J6" s="12">
        <f>SUM(J7:J158)</f>
        <v>113561.84100000004</v>
      </c>
      <c r="K6" s="12">
        <f t="shared" ref="K6:X6" si="0">SUM(K7:K158)</f>
        <v>-704.61399999999958</v>
      </c>
      <c r="L6" s="12">
        <f t="shared" si="0"/>
        <v>30174</v>
      </c>
      <c r="M6" s="12">
        <f t="shared" si="0"/>
        <v>25310</v>
      </c>
      <c r="N6" s="12">
        <f t="shared" si="0"/>
        <v>25575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19572.245400000003</v>
      </c>
      <c r="X6" s="12">
        <f t="shared" si="0"/>
        <v>5710</v>
      </c>
      <c r="AA6" s="12">
        <f t="shared" ref="AA6" si="1">SUM(AA7:AA158)</f>
        <v>0</v>
      </c>
      <c r="AB6" s="12">
        <f t="shared" ref="AB6" si="2">SUM(AB7:AB158)</f>
        <v>0</v>
      </c>
      <c r="AC6" s="12">
        <f t="shared" ref="AC6" si="3">SUM(AC7:AC158)</f>
        <v>0</v>
      </c>
      <c r="AD6" s="12">
        <f t="shared" ref="AD6" si="4">SUM(AD7:AD158)</f>
        <v>14996</v>
      </c>
      <c r="AE6" s="12">
        <f t="shared" ref="AE6" si="5">SUM(AE7:AE158)</f>
        <v>18097.710999999996</v>
      </c>
      <c r="AF6" s="12">
        <f t="shared" ref="AF6" si="6">SUM(AF7:AF158)</f>
        <v>20197.793799999992</v>
      </c>
      <c r="AG6" s="12">
        <f t="shared" ref="AG6" si="7">SUM(AG7:AG158)</f>
        <v>18092.419199999997</v>
      </c>
      <c r="AH6" s="12">
        <f t="shared" ref="AH6" si="8">SUM(AH7:AH158)</f>
        <v>16685.75</v>
      </c>
      <c r="AI6" s="12"/>
      <c r="AJ6" s="12">
        <f t="shared" ref="AJ6" si="9">SUM(AJ7:AJ158)</f>
        <v>2917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529.95699999999999</v>
      </c>
      <c r="D7" s="8">
        <v>679.726</v>
      </c>
      <c r="E7" s="8">
        <v>591.99400000000003</v>
      </c>
      <c r="F7" s="8">
        <v>594.97199999999998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603.81700000000001</v>
      </c>
      <c r="K7" s="13">
        <f>E7-J7</f>
        <v>-11.822999999999979</v>
      </c>
      <c r="L7" s="13">
        <f>VLOOKUP(A:A,[1]TDSheet!$A:$M,13,0)</f>
        <v>60</v>
      </c>
      <c r="M7" s="13">
        <f>VLOOKUP(A:A,[1]TDSheet!$A:$V,22,0)</f>
        <v>200</v>
      </c>
      <c r="N7" s="13">
        <f>VLOOKUP(A:A,[1]TDSheet!$A:$X,24,0)</f>
        <v>150</v>
      </c>
      <c r="O7" s="13"/>
      <c r="P7" s="13"/>
      <c r="Q7" s="13"/>
      <c r="R7" s="13"/>
      <c r="S7" s="13"/>
      <c r="T7" s="13"/>
      <c r="U7" s="13"/>
      <c r="V7" s="13"/>
      <c r="W7" s="13">
        <f>(E7-AD7)/5</f>
        <v>118.39880000000001</v>
      </c>
      <c r="X7" s="17"/>
      <c r="Y7" s="19">
        <f>(F7+L7+M7+N7+X7)/W7</f>
        <v>8.4880252164717884</v>
      </c>
      <c r="Z7" s="13">
        <f>F7/W7</f>
        <v>5.0251522819488033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106.50340000000001</v>
      </c>
      <c r="AF7" s="13">
        <f>VLOOKUP(A:A,[1]TDSheet!$A:$AF,32,0)</f>
        <v>128.76500000000001</v>
      </c>
      <c r="AG7" s="13">
        <f>VLOOKUP(A:A,[1]TDSheet!$A:$AG,33,0)</f>
        <v>110.2666</v>
      </c>
      <c r="AH7" s="13">
        <f>VLOOKUP(A:A,[3]TDSheet!$A:$D,4,0)</f>
        <v>53.198</v>
      </c>
      <c r="AI7" s="13" t="str">
        <f>VLOOKUP(A:A,[1]TDSheet!$A:$AI,35,0)</f>
        <v>продмарт</v>
      </c>
      <c r="AJ7" s="13">
        <f>X7*H7</f>
        <v>0</v>
      </c>
      <c r="AK7" s="13"/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512.15499999999997</v>
      </c>
      <c r="D8" s="8">
        <v>494.26400000000001</v>
      </c>
      <c r="E8" s="8">
        <v>513.92399999999998</v>
      </c>
      <c r="F8" s="8">
        <v>465.3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504.68799999999999</v>
      </c>
      <c r="K8" s="13">
        <f t="shared" ref="K8:K71" si="10">E8-J8</f>
        <v>9.23599999999999</v>
      </c>
      <c r="L8" s="13">
        <f>VLOOKUP(A:A,[1]TDSheet!$A:$M,13,0)</f>
        <v>110</v>
      </c>
      <c r="M8" s="13">
        <f>VLOOKUP(A:A,[1]TDSheet!$A:$V,22,0)</f>
        <v>120</v>
      </c>
      <c r="N8" s="13">
        <f>VLOOKUP(A:A,[1]TDSheet!$A:$X,24,0)</f>
        <v>150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1">(E8-AD8)/5</f>
        <v>102.78479999999999</v>
      </c>
      <c r="X8" s="17"/>
      <c r="Y8" s="19">
        <f t="shared" ref="Y8:Y71" si="12">(F8+L8+M8+N8+X8)/W8</f>
        <v>8.2239786427565171</v>
      </c>
      <c r="Z8" s="13">
        <f t="shared" ref="Z8:Z71" si="13">F8/W8</f>
        <v>4.5269339435402909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99.457599999999999</v>
      </c>
      <c r="AF8" s="13">
        <f>VLOOKUP(A:A,[1]TDSheet!$A:$AF,32,0)</f>
        <v>111.8916</v>
      </c>
      <c r="AG8" s="13">
        <f>VLOOKUP(A:A,[1]TDSheet!$A:$AG,33,0)</f>
        <v>100.0386</v>
      </c>
      <c r="AH8" s="13">
        <f>VLOOKUP(A:A,[3]TDSheet!$A:$D,4,0)</f>
        <v>88.680999999999997</v>
      </c>
      <c r="AI8" s="13" t="str">
        <f>VLOOKUP(A:A,[1]TDSheet!$A:$AI,35,0)</f>
        <v>мартяб</v>
      </c>
      <c r="AJ8" s="13">
        <f t="shared" ref="AJ8:AJ71" si="14">X8*H8</f>
        <v>0</v>
      </c>
      <c r="AK8" s="13"/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1018.1420000000001</v>
      </c>
      <c r="D9" s="8">
        <v>3102.77</v>
      </c>
      <c r="E9" s="20">
        <v>2043</v>
      </c>
      <c r="F9" s="20">
        <v>1873</v>
      </c>
      <c r="G9" s="1" t="str">
        <f>VLOOKUP(A:A,[1]TDSheet!$A:$G,7,0)</f>
        <v>бнмарт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1553.86</v>
      </c>
      <c r="K9" s="13">
        <f t="shared" si="10"/>
        <v>489.1400000000001</v>
      </c>
      <c r="L9" s="13">
        <f>VLOOKUP(A:A,[1]TDSheet!$A:$M,13,0)</f>
        <v>450</v>
      </c>
      <c r="M9" s="13">
        <f>VLOOKUP(A:A,[1]TDSheet!$A:$V,22,0)</f>
        <v>700</v>
      </c>
      <c r="N9" s="13">
        <f>VLOOKUP(A:A,[1]TDSheet!$A:$X,24,0)</f>
        <v>500</v>
      </c>
      <c r="O9" s="13"/>
      <c r="P9" s="13"/>
      <c r="Q9" s="13"/>
      <c r="R9" s="13"/>
      <c r="S9" s="13"/>
      <c r="T9" s="13"/>
      <c r="U9" s="13"/>
      <c r="V9" s="13"/>
      <c r="W9" s="13">
        <f t="shared" si="11"/>
        <v>408.6</v>
      </c>
      <c r="X9" s="17"/>
      <c r="Y9" s="19">
        <f t="shared" si="12"/>
        <v>8.6221243269701411</v>
      </c>
      <c r="Z9" s="13">
        <f t="shared" si="13"/>
        <v>4.5839451786588352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336.57260000000002</v>
      </c>
      <c r="AF9" s="13">
        <f>VLOOKUP(A:A,[1]TDSheet!$A:$AF,32,0)</f>
        <v>412</v>
      </c>
      <c r="AG9" s="13">
        <f>VLOOKUP(A:A,[1]TDSheet!$A:$AG,33,0)</f>
        <v>398.2</v>
      </c>
      <c r="AH9" s="13">
        <f>VLOOKUP(A:A,[3]TDSheet!$A:$D,4,0)</f>
        <v>165.87299999999999</v>
      </c>
      <c r="AI9" s="13" t="str">
        <f>VLOOKUP(A:A,[1]TDSheet!$A:$AI,35,0)</f>
        <v>продмарт</v>
      </c>
      <c r="AJ9" s="13">
        <f t="shared" si="14"/>
        <v>0</v>
      </c>
      <c r="AK9" s="13"/>
      <c r="AL9" s="13"/>
    </row>
    <row r="10" spans="1:38" s="1" customFormat="1" ht="11.1" customHeight="1" outlineLevel="1" x14ac:dyDescent="0.2">
      <c r="A10" s="7" t="s">
        <v>13</v>
      </c>
      <c r="B10" s="7" t="s">
        <v>12</v>
      </c>
      <c r="C10" s="8">
        <v>947</v>
      </c>
      <c r="D10" s="8">
        <v>3225</v>
      </c>
      <c r="E10" s="8">
        <v>2373</v>
      </c>
      <c r="F10" s="8">
        <v>1422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2413</v>
      </c>
      <c r="K10" s="13">
        <f t="shared" si="10"/>
        <v>-40</v>
      </c>
      <c r="L10" s="13">
        <f>VLOOKUP(A:A,[1]TDSheet!$A:$M,13,0)</f>
        <v>900</v>
      </c>
      <c r="M10" s="13">
        <f>VLOOKUP(A:A,[1]TDSheet!$A:$V,22,0)</f>
        <v>500</v>
      </c>
      <c r="N10" s="13">
        <f>VLOOKUP(A:A,[1]TDSheet!$A:$X,24,0)</f>
        <v>400</v>
      </c>
      <c r="O10" s="13"/>
      <c r="P10" s="13"/>
      <c r="Q10" s="13"/>
      <c r="R10" s="13"/>
      <c r="S10" s="13"/>
      <c r="T10" s="13"/>
      <c r="U10" s="13"/>
      <c r="V10" s="13"/>
      <c r="W10" s="13">
        <f t="shared" si="11"/>
        <v>390.6</v>
      </c>
      <c r="X10" s="17"/>
      <c r="Y10" s="19">
        <f t="shared" si="12"/>
        <v>8.2488479262672811</v>
      </c>
      <c r="Z10" s="13">
        <f t="shared" si="13"/>
        <v>3.6405529953917051</v>
      </c>
      <c r="AA10" s="13"/>
      <c r="AB10" s="13"/>
      <c r="AC10" s="13"/>
      <c r="AD10" s="13">
        <f>VLOOKUP(A:A,[1]TDSheet!$A:$AD,30,0)</f>
        <v>420</v>
      </c>
      <c r="AE10" s="13">
        <f>VLOOKUP(A:A,[1]TDSheet!$A:$AE,31,0)</f>
        <v>274.2</v>
      </c>
      <c r="AF10" s="13">
        <f>VLOOKUP(A:A,[1]TDSheet!$A:$AF,32,0)</f>
        <v>408</v>
      </c>
      <c r="AG10" s="13">
        <f>VLOOKUP(A:A,[1]TDSheet!$A:$AG,33,0)</f>
        <v>389.6</v>
      </c>
      <c r="AH10" s="13">
        <f>VLOOKUP(A:A,[3]TDSheet!$A:$D,4,0)</f>
        <v>310</v>
      </c>
      <c r="AI10" s="13" t="str">
        <f>VLOOKUP(A:A,[1]TDSheet!$A:$AI,35,0)</f>
        <v>мартяб</v>
      </c>
      <c r="AJ10" s="13">
        <f t="shared" si="14"/>
        <v>0</v>
      </c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12</v>
      </c>
      <c r="C11" s="8">
        <v>1883</v>
      </c>
      <c r="D11" s="8">
        <v>4847</v>
      </c>
      <c r="E11" s="8">
        <v>4834</v>
      </c>
      <c r="F11" s="8">
        <v>1840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4893</v>
      </c>
      <c r="K11" s="13">
        <f t="shared" si="10"/>
        <v>-59</v>
      </c>
      <c r="L11" s="13">
        <f>VLOOKUP(A:A,[1]TDSheet!$A:$M,13,0)</f>
        <v>1200</v>
      </c>
      <c r="M11" s="13">
        <f>VLOOKUP(A:A,[1]TDSheet!$A:$V,22,0)</f>
        <v>1000</v>
      </c>
      <c r="N11" s="13">
        <f>VLOOKUP(A:A,[1]TDSheet!$A:$X,24,0)</f>
        <v>700</v>
      </c>
      <c r="O11" s="13"/>
      <c r="P11" s="13"/>
      <c r="Q11" s="13"/>
      <c r="R11" s="13"/>
      <c r="S11" s="13"/>
      <c r="T11" s="13"/>
      <c r="U11" s="13"/>
      <c r="V11" s="13"/>
      <c r="W11" s="13">
        <f t="shared" si="11"/>
        <v>648.79999999999995</v>
      </c>
      <c r="X11" s="17">
        <v>400</v>
      </c>
      <c r="Y11" s="19">
        <f t="shared" si="12"/>
        <v>7.9223181257706541</v>
      </c>
      <c r="Z11" s="13">
        <f t="shared" si="13"/>
        <v>2.8360049321824912</v>
      </c>
      <c r="AA11" s="13"/>
      <c r="AB11" s="13"/>
      <c r="AC11" s="13"/>
      <c r="AD11" s="13">
        <f>VLOOKUP(A:A,[1]TDSheet!$A:$AD,30,0)</f>
        <v>1590</v>
      </c>
      <c r="AE11" s="13">
        <f>VLOOKUP(A:A,[1]TDSheet!$A:$AE,31,0)</f>
        <v>625</v>
      </c>
      <c r="AF11" s="13">
        <f>VLOOKUP(A:A,[1]TDSheet!$A:$AF,32,0)</f>
        <v>682.4</v>
      </c>
      <c r="AG11" s="13">
        <f>VLOOKUP(A:A,[1]TDSheet!$A:$AG,33,0)</f>
        <v>579.20000000000005</v>
      </c>
      <c r="AH11" s="13">
        <f>VLOOKUP(A:A,[3]TDSheet!$A:$D,4,0)</f>
        <v>639</v>
      </c>
      <c r="AI11" s="13" t="str">
        <f>VLOOKUP(A:A,[1]TDSheet!$A:$AI,35,0)</f>
        <v>оконч</v>
      </c>
      <c r="AJ11" s="13">
        <f t="shared" si="14"/>
        <v>180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12</v>
      </c>
      <c r="C12" s="8">
        <v>1829</v>
      </c>
      <c r="D12" s="8">
        <v>5496</v>
      </c>
      <c r="E12" s="8">
        <v>5099</v>
      </c>
      <c r="F12" s="8">
        <v>2133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5200</v>
      </c>
      <c r="K12" s="13">
        <f t="shared" si="10"/>
        <v>-101</v>
      </c>
      <c r="L12" s="13">
        <f>VLOOKUP(A:A,[1]TDSheet!$A:$M,13,0)</f>
        <v>1500</v>
      </c>
      <c r="M12" s="13">
        <f>VLOOKUP(A:A,[1]TDSheet!$A:$V,22,0)</f>
        <v>2300</v>
      </c>
      <c r="N12" s="13">
        <f>VLOOKUP(A:A,[1]TDSheet!$A:$X,24,0)</f>
        <v>1000</v>
      </c>
      <c r="O12" s="13"/>
      <c r="P12" s="13"/>
      <c r="Q12" s="13"/>
      <c r="R12" s="13"/>
      <c r="S12" s="13"/>
      <c r="T12" s="13"/>
      <c r="U12" s="13"/>
      <c r="V12" s="13"/>
      <c r="W12" s="13">
        <f t="shared" si="11"/>
        <v>895</v>
      </c>
      <c r="X12" s="17">
        <v>400</v>
      </c>
      <c r="Y12" s="19">
        <f t="shared" si="12"/>
        <v>8.1932960893854752</v>
      </c>
      <c r="Z12" s="13">
        <f t="shared" si="13"/>
        <v>2.3832402234636874</v>
      </c>
      <c r="AA12" s="13"/>
      <c r="AB12" s="13"/>
      <c r="AC12" s="13"/>
      <c r="AD12" s="13">
        <f>VLOOKUP(A:A,[1]TDSheet!$A:$AD,30,0)</f>
        <v>624</v>
      </c>
      <c r="AE12" s="13">
        <f>VLOOKUP(A:A,[1]TDSheet!$A:$AE,31,0)</f>
        <v>625.79999999999995</v>
      </c>
      <c r="AF12" s="13">
        <f>VLOOKUP(A:A,[1]TDSheet!$A:$AF,32,0)</f>
        <v>718.2</v>
      </c>
      <c r="AG12" s="13">
        <f>VLOOKUP(A:A,[1]TDSheet!$A:$AG,33,0)</f>
        <v>731.6</v>
      </c>
      <c r="AH12" s="13">
        <f>VLOOKUP(A:A,[3]TDSheet!$A:$D,4,0)</f>
        <v>611</v>
      </c>
      <c r="AI12" s="13" t="str">
        <f>VLOOKUP(A:A,[1]TDSheet!$A:$AI,35,0)</f>
        <v>мартяб</v>
      </c>
      <c r="AJ12" s="13">
        <f t="shared" si="14"/>
        <v>180</v>
      </c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12</v>
      </c>
      <c r="C13" s="8">
        <v>45</v>
      </c>
      <c r="D13" s="8">
        <v>22</v>
      </c>
      <c r="E13" s="8">
        <v>31</v>
      </c>
      <c r="F13" s="8">
        <v>35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63</v>
      </c>
      <c r="K13" s="13">
        <f t="shared" si="10"/>
        <v>-32</v>
      </c>
      <c r="L13" s="13">
        <f>VLOOKUP(A:A,[1]TDSheet!$A:$M,13,0)</f>
        <v>0</v>
      </c>
      <c r="M13" s="13">
        <f>VLOOKUP(A:A,[1]TDSheet!$A:$V,22,0)</f>
        <v>10</v>
      </c>
      <c r="N13" s="13">
        <f>VLOOKUP(A:A,[1]TDSheet!$A:$X,24,0)</f>
        <v>0</v>
      </c>
      <c r="O13" s="13"/>
      <c r="P13" s="13"/>
      <c r="Q13" s="13"/>
      <c r="R13" s="13"/>
      <c r="S13" s="13"/>
      <c r="T13" s="13"/>
      <c r="U13" s="13"/>
      <c r="V13" s="13"/>
      <c r="W13" s="13">
        <f t="shared" si="11"/>
        <v>6.2</v>
      </c>
      <c r="X13" s="17"/>
      <c r="Y13" s="19">
        <f t="shared" si="12"/>
        <v>7.258064516129032</v>
      </c>
      <c r="Z13" s="13">
        <f t="shared" si="13"/>
        <v>5.6451612903225801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9</v>
      </c>
      <c r="AF13" s="13">
        <f>VLOOKUP(A:A,[1]TDSheet!$A:$AF,32,0)</f>
        <v>8.1999999999999993</v>
      </c>
      <c r="AG13" s="13">
        <f>VLOOKUP(A:A,[1]TDSheet!$A:$AG,33,0)</f>
        <v>4.8</v>
      </c>
      <c r="AH13" s="13">
        <f>VLOOKUP(A:A,[3]TDSheet!$A:$D,4,0)</f>
        <v>8</v>
      </c>
      <c r="AI13" s="13">
        <f>VLOOKUP(A:A,[1]TDSheet!$A:$AI,35,0)</f>
        <v>0</v>
      </c>
      <c r="AJ13" s="13">
        <f t="shared" si="14"/>
        <v>0</v>
      </c>
      <c r="AK13" s="13"/>
      <c r="AL13" s="13"/>
    </row>
    <row r="14" spans="1:38" s="1" customFormat="1" ht="21.95" customHeight="1" outlineLevel="1" x14ac:dyDescent="0.2">
      <c r="A14" s="7" t="s">
        <v>17</v>
      </c>
      <c r="B14" s="7" t="s">
        <v>12</v>
      </c>
      <c r="C14" s="8">
        <v>479</v>
      </c>
      <c r="D14" s="8">
        <v>793</v>
      </c>
      <c r="E14" s="8">
        <v>122</v>
      </c>
      <c r="F14" s="8">
        <v>351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268</v>
      </c>
      <c r="K14" s="13">
        <f t="shared" si="10"/>
        <v>-146</v>
      </c>
      <c r="L14" s="13">
        <f>VLOOKUP(A:A,[1]TDSheet!$A:$M,13,0)</f>
        <v>100</v>
      </c>
      <c r="M14" s="13">
        <f>VLOOKUP(A:A,[1]TDSheet!$A:$V,22,0)</f>
        <v>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3"/>
      <c r="V14" s="13"/>
      <c r="W14" s="13">
        <f t="shared" si="11"/>
        <v>24.4</v>
      </c>
      <c r="X14" s="17"/>
      <c r="Y14" s="19">
        <f t="shared" si="12"/>
        <v>18.483606557377051</v>
      </c>
      <c r="Z14" s="13">
        <f t="shared" si="13"/>
        <v>14.385245901639346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39.6</v>
      </c>
      <c r="AF14" s="13">
        <f>VLOOKUP(A:A,[1]TDSheet!$A:$AF,32,0)</f>
        <v>40</v>
      </c>
      <c r="AG14" s="13">
        <f>VLOOKUP(A:A,[1]TDSheet!$A:$AG,33,0)</f>
        <v>30.4</v>
      </c>
      <c r="AH14" s="13">
        <v>0</v>
      </c>
      <c r="AI14" s="13">
        <f>VLOOKUP(A:A,[1]TDSheet!$A:$AI,35,0)</f>
        <v>0</v>
      </c>
      <c r="AJ14" s="13">
        <f t="shared" si="14"/>
        <v>0</v>
      </c>
      <c r="AK14" s="13"/>
      <c r="AL14" s="13"/>
    </row>
    <row r="15" spans="1:38" s="1" customFormat="1" ht="11.1" customHeight="1" outlineLevel="1" x14ac:dyDescent="0.2">
      <c r="A15" s="7" t="s">
        <v>18</v>
      </c>
      <c r="B15" s="7" t="s">
        <v>12</v>
      </c>
      <c r="C15" s="8">
        <v>130</v>
      </c>
      <c r="D15" s="8">
        <v>226</v>
      </c>
      <c r="E15" s="8">
        <v>190</v>
      </c>
      <c r="F15" s="8">
        <v>160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214</v>
      </c>
      <c r="K15" s="13">
        <f t="shared" si="10"/>
        <v>-24</v>
      </c>
      <c r="L15" s="13">
        <f>VLOOKUP(A:A,[1]TDSheet!$A:$M,13,0)</f>
        <v>40</v>
      </c>
      <c r="M15" s="13">
        <f>VLOOKUP(A:A,[1]TDSheet!$A:$V,22,0)</f>
        <v>30</v>
      </c>
      <c r="N15" s="13">
        <f>VLOOKUP(A:A,[1]TDSheet!$A:$X,24,0)</f>
        <v>40</v>
      </c>
      <c r="O15" s="13"/>
      <c r="P15" s="13"/>
      <c r="Q15" s="13"/>
      <c r="R15" s="13"/>
      <c r="S15" s="13"/>
      <c r="T15" s="13"/>
      <c r="U15" s="13"/>
      <c r="V15" s="13"/>
      <c r="W15" s="13">
        <f t="shared" si="11"/>
        <v>38</v>
      </c>
      <c r="X15" s="17">
        <v>40</v>
      </c>
      <c r="Y15" s="19">
        <f t="shared" si="12"/>
        <v>8.1578947368421044</v>
      </c>
      <c r="Z15" s="13">
        <f t="shared" si="13"/>
        <v>4.2105263157894735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39</v>
      </c>
      <c r="AF15" s="13">
        <f>VLOOKUP(A:A,[1]TDSheet!$A:$AF,32,0)</f>
        <v>48.4</v>
      </c>
      <c r="AG15" s="13">
        <f>VLOOKUP(A:A,[1]TDSheet!$A:$AG,33,0)</f>
        <v>38.200000000000003</v>
      </c>
      <c r="AH15" s="13">
        <f>VLOOKUP(A:A,[3]TDSheet!$A:$D,4,0)</f>
        <v>60</v>
      </c>
      <c r="AI15" s="13">
        <f>VLOOKUP(A:A,[1]TDSheet!$A:$AI,35,0)</f>
        <v>0</v>
      </c>
      <c r="AJ15" s="13">
        <f t="shared" si="14"/>
        <v>12</v>
      </c>
      <c r="AK15" s="13"/>
      <c r="AL15" s="13"/>
    </row>
    <row r="16" spans="1:38" s="1" customFormat="1" ht="11.1" customHeight="1" outlineLevel="1" x14ac:dyDescent="0.2">
      <c r="A16" s="7" t="s">
        <v>19</v>
      </c>
      <c r="B16" s="7" t="s">
        <v>12</v>
      </c>
      <c r="C16" s="8">
        <v>526</v>
      </c>
      <c r="D16" s="8">
        <v>80</v>
      </c>
      <c r="E16" s="8">
        <v>530</v>
      </c>
      <c r="F16" s="8"/>
      <c r="G16" s="1" t="str">
        <f>VLOOKUP(A:A,[1]TDSheet!$A:$G,7,0)</f>
        <v>оконч</v>
      </c>
      <c r="H16" s="1">
        <f>VLOOKUP(A:A,[1]TDSheet!$A:$H,8,0)</f>
        <v>0</v>
      </c>
      <c r="I16" s="1" t="e">
        <f>VLOOKUP(A:A,[1]TDSheet!$A:$I,9,0)</f>
        <v>#N/A</v>
      </c>
      <c r="J16" s="13">
        <f>VLOOKUP(A:A,[2]TDSheet!$A:$F,6,0)</f>
        <v>639</v>
      </c>
      <c r="K16" s="13">
        <f t="shared" si="10"/>
        <v>-109</v>
      </c>
      <c r="L16" s="13">
        <f>VLOOKUP(A:A,[1]TDSheet!$A:$M,13,0)</f>
        <v>0</v>
      </c>
      <c r="M16" s="13">
        <f>VLOOKUP(A:A,[1]TDSheet!$A:$V,22,0)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3"/>
      <c r="W16" s="13">
        <f t="shared" si="11"/>
        <v>106</v>
      </c>
      <c r="X16" s="17"/>
      <c r="Y16" s="19">
        <f t="shared" si="12"/>
        <v>0</v>
      </c>
      <c r="Z16" s="13">
        <f t="shared" si="13"/>
        <v>0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257.2</v>
      </c>
      <c r="AF16" s="13">
        <f>VLOOKUP(A:A,[1]TDSheet!$A:$AF,32,0)</f>
        <v>3.4</v>
      </c>
      <c r="AG16" s="13">
        <f>VLOOKUP(A:A,[1]TDSheet!$A:$AG,33,0)</f>
        <v>47.6</v>
      </c>
      <c r="AH16" s="13">
        <v>0</v>
      </c>
      <c r="AI16" s="13" t="str">
        <f>VLOOKUP(A:A,[1]TDSheet!$A:$AI,35,0)</f>
        <v>увел</v>
      </c>
      <c r="AJ16" s="13">
        <f t="shared" si="14"/>
        <v>0</v>
      </c>
      <c r="AK16" s="13"/>
      <c r="AL16" s="13"/>
    </row>
    <row r="17" spans="1:38" s="1" customFormat="1" ht="11.1" customHeight="1" outlineLevel="1" x14ac:dyDescent="0.2">
      <c r="A17" s="7" t="s">
        <v>20</v>
      </c>
      <c r="B17" s="7" t="s">
        <v>12</v>
      </c>
      <c r="C17" s="8">
        <v>1579</v>
      </c>
      <c r="D17" s="8">
        <v>5077</v>
      </c>
      <c r="E17" s="8">
        <v>938</v>
      </c>
      <c r="F17" s="8">
        <v>1663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1039</v>
      </c>
      <c r="K17" s="13">
        <f t="shared" si="10"/>
        <v>-101</v>
      </c>
      <c r="L17" s="13">
        <f>VLOOKUP(A:A,[1]TDSheet!$A:$M,13,0)</f>
        <v>500</v>
      </c>
      <c r="M17" s="13">
        <f>VLOOKUP(A:A,[1]TDSheet!$A:$V,22,0)</f>
        <v>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3"/>
      <c r="V17" s="13"/>
      <c r="W17" s="13">
        <f t="shared" si="11"/>
        <v>187.6</v>
      </c>
      <c r="X17" s="17"/>
      <c r="Y17" s="19">
        <f t="shared" si="12"/>
        <v>11.529850746268657</v>
      </c>
      <c r="Z17" s="13">
        <f t="shared" si="13"/>
        <v>8.864605543710022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188</v>
      </c>
      <c r="AF17" s="13">
        <f>VLOOKUP(A:A,[1]TDSheet!$A:$AF,32,0)</f>
        <v>257.39999999999998</v>
      </c>
      <c r="AG17" s="13">
        <f>VLOOKUP(A:A,[1]TDSheet!$A:$AG,33,0)</f>
        <v>164.6</v>
      </c>
      <c r="AH17" s="13">
        <f>VLOOKUP(A:A,[3]TDSheet!$A:$D,4,0)</f>
        <v>198</v>
      </c>
      <c r="AI17" s="13">
        <f>VLOOKUP(A:A,[1]TDSheet!$A:$AI,35,0)</f>
        <v>0</v>
      </c>
      <c r="AJ17" s="13">
        <f t="shared" si="14"/>
        <v>0</v>
      </c>
      <c r="AK17" s="13"/>
      <c r="AL17" s="13"/>
    </row>
    <row r="18" spans="1:38" s="1" customFormat="1" ht="21.95" customHeight="1" outlineLevel="1" x14ac:dyDescent="0.2">
      <c r="A18" s="7" t="s">
        <v>21</v>
      </c>
      <c r="B18" s="7" t="s">
        <v>12</v>
      </c>
      <c r="C18" s="8">
        <v>430</v>
      </c>
      <c r="D18" s="8">
        <v>495</v>
      </c>
      <c r="E18" s="8">
        <v>405</v>
      </c>
      <c r="F18" s="8">
        <v>508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447</v>
      </c>
      <c r="K18" s="13">
        <f t="shared" si="10"/>
        <v>-42</v>
      </c>
      <c r="L18" s="13">
        <f>VLOOKUP(A:A,[1]TDSheet!$A:$M,13,0)</f>
        <v>200</v>
      </c>
      <c r="M18" s="13">
        <f>VLOOKUP(A:A,[1]TDSheet!$A:$V,22,0)</f>
        <v>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3"/>
      <c r="V18" s="13"/>
      <c r="W18" s="13">
        <f t="shared" si="11"/>
        <v>81</v>
      </c>
      <c r="X18" s="17"/>
      <c r="Y18" s="19">
        <f t="shared" si="12"/>
        <v>8.7407407407407405</v>
      </c>
      <c r="Z18" s="13">
        <f t="shared" si="13"/>
        <v>6.2716049382716053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46.6</v>
      </c>
      <c r="AF18" s="13">
        <f>VLOOKUP(A:A,[1]TDSheet!$A:$AF,32,0)</f>
        <v>101</v>
      </c>
      <c r="AG18" s="13">
        <f>VLOOKUP(A:A,[1]TDSheet!$A:$AG,33,0)</f>
        <v>104</v>
      </c>
      <c r="AH18" s="13">
        <f>VLOOKUP(A:A,[3]TDSheet!$A:$D,4,0)</f>
        <v>42</v>
      </c>
      <c r="AI18" s="13" t="str">
        <f>VLOOKUP(A:A,[1]TDSheet!$A:$AI,35,0)</f>
        <v>продмарт</v>
      </c>
      <c r="AJ18" s="13">
        <f t="shared" si="14"/>
        <v>0</v>
      </c>
      <c r="AK18" s="13"/>
      <c r="AL18" s="13"/>
    </row>
    <row r="19" spans="1:38" s="1" customFormat="1" ht="21.95" customHeight="1" outlineLevel="1" x14ac:dyDescent="0.2">
      <c r="A19" s="7" t="s">
        <v>22</v>
      </c>
      <c r="B19" s="7" t="s">
        <v>12</v>
      </c>
      <c r="C19" s="8">
        <v>370</v>
      </c>
      <c r="D19" s="8">
        <v>850</v>
      </c>
      <c r="E19" s="8">
        <v>881</v>
      </c>
      <c r="F19" s="8">
        <v>330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887</v>
      </c>
      <c r="K19" s="13">
        <f t="shared" si="10"/>
        <v>-6</v>
      </c>
      <c r="L19" s="13">
        <f>VLOOKUP(A:A,[1]TDSheet!$A:$M,13,0)</f>
        <v>0</v>
      </c>
      <c r="M19" s="13">
        <f>VLOOKUP(A:A,[1]TDSheet!$A:$V,22,0)</f>
        <v>0</v>
      </c>
      <c r="N19" s="13">
        <f>VLOOKUP(A:A,[1]TDSheet!$A:$X,24,0)</f>
        <v>0</v>
      </c>
      <c r="O19" s="13"/>
      <c r="P19" s="13"/>
      <c r="Q19" s="13"/>
      <c r="R19" s="13"/>
      <c r="S19" s="13"/>
      <c r="T19" s="13"/>
      <c r="U19" s="13"/>
      <c r="V19" s="13"/>
      <c r="W19" s="13">
        <f t="shared" si="11"/>
        <v>17.8</v>
      </c>
      <c r="X19" s="17"/>
      <c r="Y19" s="19">
        <f t="shared" si="12"/>
        <v>18.539325842696627</v>
      </c>
      <c r="Z19" s="13">
        <f t="shared" si="13"/>
        <v>18.539325842696627</v>
      </c>
      <c r="AA19" s="13"/>
      <c r="AB19" s="13"/>
      <c r="AC19" s="13"/>
      <c r="AD19" s="13">
        <f>VLOOKUP(A:A,[1]TDSheet!$A:$AD,30,0)</f>
        <v>792</v>
      </c>
      <c r="AE19" s="13">
        <f>VLOOKUP(A:A,[1]TDSheet!$A:$AE,31,0)</f>
        <v>14.2</v>
      </c>
      <c r="AF19" s="13">
        <f>VLOOKUP(A:A,[1]TDSheet!$A:$AF,32,0)</f>
        <v>19.399999999999999</v>
      </c>
      <c r="AG19" s="13">
        <f>VLOOKUP(A:A,[1]TDSheet!$A:$AG,33,0)</f>
        <v>15</v>
      </c>
      <c r="AH19" s="13">
        <f>VLOOKUP(A:A,[3]TDSheet!$A:$D,4,0)</f>
        <v>16</v>
      </c>
      <c r="AI19" s="13" t="str">
        <f>VLOOKUP(A:A,[1]TDSheet!$A:$AI,35,0)</f>
        <v>300пуд</v>
      </c>
      <c r="AJ19" s="13">
        <f t="shared" si="14"/>
        <v>0</v>
      </c>
      <c r="AK19" s="13"/>
      <c r="AL19" s="13"/>
    </row>
    <row r="20" spans="1:38" s="1" customFormat="1" ht="21.95" customHeight="1" outlineLevel="1" x14ac:dyDescent="0.2">
      <c r="A20" s="7" t="s">
        <v>23</v>
      </c>
      <c r="B20" s="7" t="s">
        <v>12</v>
      </c>
      <c r="C20" s="8">
        <v>211</v>
      </c>
      <c r="D20" s="8">
        <v>105</v>
      </c>
      <c r="E20" s="8">
        <v>143</v>
      </c>
      <c r="F20" s="8">
        <v>168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157</v>
      </c>
      <c r="K20" s="13">
        <f t="shared" si="10"/>
        <v>-14</v>
      </c>
      <c r="L20" s="13">
        <f>VLOOKUP(A:A,[1]TDSheet!$A:$M,13,0)</f>
        <v>30</v>
      </c>
      <c r="M20" s="13">
        <f>VLOOKUP(A:A,[1]TDSheet!$A:$V,22,0)</f>
        <v>0</v>
      </c>
      <c r="N20" s="13">
        <f>VLOOKUP(A:A,[1]TDSheet!$A:$X,24,0)</f>
        <v>0</v>
      </c>
      <c r="O20" s="13"/>
      <c r="P20" s="13"/>
      <c r="Q20" s="13"/>
      <c r="R20" s="13"/>
      <c r="S20" s="13"/>
      <c r="T20" s="13"/>
      <c r="U20" s="13"/>
      <c r="V20" s="13"/>
      <c r="W20" s="13">
        <f t="shared" si="11"/>
        <v>25</v>
      </c>
      <c r="X20" s="17"/>
      <c r="Y20" s="19">
        <f t="shared" si="12"/>
        <v>7.92</v>
      </c>
      <c r="Z20" s="13">
        <f t="shared" si="13"/>
        <v>6.72</v>
      </c>
      <c r="AA20" s="13"/>
      <c r="AB20" s="13"/>
      <c r="AC20" s="13"/>
      <c r="AD20" s="13">
        <f>VLOOKUP(A:A,[1]TDSheet!$A:$AD,30,0)</f>
        <v>18</v>
      </c>
      <c r="AE20" s="13">
        <f>VLOOKUP(A:A,[1]TDSheet!$A:$AE,31,0)</f>
        <v>51</v>
      </c>
      <c r="AF20" s="13">
        <f>VLOOKUP(A:A,[1]TDSheet!$A:$AF,32,0)</f>
        <v>38.200000000000003</v>
      </c>
      <c r="AG20" s="13">
        <f>VLOOKUP(A:A,[1]TDSheet!$A:$AG,33,0)</f>
        <v>29.6</v>
      </c>
      <c r="AH20" s="13">
        <f>VLOOKUP(A:A,[3]TDSheet!$A:$D,4,0)</f>
        <v>32</v>
      </c>
      <c r="AI20" s="13">
        <f>VLOOKUP(A:A,[1]TDSheet!$A:$AI,35,0)</f>
        <v>0</v>
      </c>
      <c r="AJ20" s="13">
        <f t="shared" si="14"/>
        <v>0</v>
      </c>
      <c r="AK20" s="13"/>
      <c r="AL20" s="13"/>
    </row>
    <row r="21" spans="1:38" s="1" customFormat="1" ht="21.95" customHeight="1" outlineLevel="1" x14ac:dyDescent="0.2">
      <c r="A21" s="7" t="s">
        <v>24</v>
      </c>
      <c r="B21" s="7" t="s">
        <v>12</v>
      </c>
      <c r="C21" s="8">
        <v>496</v>
      </c>
      <c r="D21" s="8">
        <v>234</v>
      </c>
      <c r="E21" s="8">
        <v>311</v>
      </c>
      <c r="F21" s="8">
        <v>397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340</v>
      </c>
      <c r="K21" s="13">
        <f t="shared" si="10"/>
        <v>-29</v>
      </c>
      <c r="L21" s="13">
        <f>VLOOKUP(A:A,[1]TDSheet!$A:$M,13,0)</f>
        <v>130</v>
      </c>
      <c r="M21" s="13">
        <f>VLOOKUP(A:A,[1]TDSheet!$A:$V,22,0)</f>
        <v>0</v>
      </c>
      <c r="N21" s="13">
        <f>VLOOKUP(A:A,[1]TDSheet!$A:$X,24,0)</f>
        <v>0</v>
      </c>
      <c r="O21" s="13"/>
      <c r="P21" s="13"/>
      <c r="Q21" s="13"/>
      <c r="R21" s="13"/>
      <c r="S21" s="13"/>
      <c r="T21" s="13"/>
      <c r="U21" s="13"/>
      <c r="V21" s="13"/>
      <c r="W21" s="13">
        <f t="shared" si="11"/>
        <v>62.2</v>
      </c>
      <c r="X21" s="17"/>
      <c r="Y21" s="19">
        <f t="shared" si="12"/>
        <v>8.4726688102893881</v>
      </c>
      <c r="Z21" s="13">
        <f t="shared" si="13"/>
        <v>6.382636655948553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119.2</v>
      </c>
      <c r="AF21" s="13">
        <f>VLOOKUP(A:A,[1]TDSheet!$A:$AF,32,0)</f>
        <v>78.400000000000006</v>
      </c>
      <c r="AG21" s="13">
        <f>VLOOKUP(A:A,[1]TDSheet!$A:$AG,33,0)</f>
        <v>78.8</v>
      </c>
      <c r="AH21" s="13">
        <f>VLOOKUP(A:A,[3]TDSheet!$A:$D,4,0)</f>
        <v>61</v>
      </c>
      <c r="AI21" s="13" t="str">
        <f>VLOOKUP(A:A,[1]TDSheet!$A:$AI,35,0)</f>
        <v>оконч</v>
      </c>
      <c r="AJ21" s="13">
        <f t="shared" si="14"/>
        <v>0</v>
      </c>
      <c r="AK21" s="13"/>
      <c r="AL21" s="13"/>
    </row>
    <row r="22" spans="1:38" s="1" customFormat="1" ht="11.1" customHeight="1" outlineLevel="1" x14ac:dyDescent="0.2">
      <c r="A22" s="7" t="s">
        <v>25</v>
      </c>
      <c r="B22" s="7" t="s">
        <v>8</v>
      </c>
      <c r="C22" s="8">
        <v>259.87200000000001</v>
      </c>
      <c r="D22" s="8">
        <v>476.23500000000001</v>
      </c>
      <c r="E22" s="8">
        <v>361.61099999999999</v>
      </c>
      <c r="F22" s="8">
        <v>352.322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362.74099999999999</v>
      </c>
      <c r="K22" s="13">
        <f t="shared" si="10"/>
        <v>-1.1299999999999955</v>
      </c>
      <c r="L22" s="13">
        <f>VLOOKUP(A:A,[1]TDSheet!$A:$M,13,0)</f>
        <v>90</v>
      </c>
      <c r="M22" s="13">
        <f>VLOOKUP(A:A,[1]TDSheet!$A:$V,22,0)</f>
        <v>100</v>
      </c>
      <c r="N22" s="13">
        <f>VLOOKUP(A:A,[1]TDSheet!$A:$X,24,0)</f>
        <v>50</v>
      </c>
      <c r="O22" s="13"/>
      <c r="P22" s="13"/>
      <c r="Q22" s="13"/>
      <c r="R22" s="13"/>
      <c r="S22" s="13"/>
      <c r="T22" s="13"/>
      <c r="U22" s="13"/>
      <c r="V22" s="13"/>
      <c r="W22" s="13">
        <f t="shared" si="11"/>
        <v>72.322199999999995</v>
      </c>
      <c r="X22" s="17"/>
      <c r="Y22" s="19">
        <f t="shared" si="12"/>
        <v>8.1900439975553851</v>
      </c>
      <c r="Z22" s="13">
        <f t="shared" si="13"/>
        <v>4.8715608761901601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81.238399999999999</v>
      </c>
      <c r="AF22" s="13">
        <f>VLOOKUP(A:A,[1]TDSheet!$A:$AF,32,0)</f>
        <v>83.867800000000003</v>
      </c>
      <c r="AG22" s="13">
        <f>VLOOKUP(A:A,[1]TDSheet!$A:$AG,33,0)</f>
        <v>73.78</v>
      </c>
      <c r="AH22" s="13">
        <f>VLOOKUP(A:A,[3]TDSheet!$A:$D,4,0)</f>
        <v>66.459000000000003</v>
      </c>
      <c r="AI22" s="13">
        <f>VLOOKUP(A:A,[1]TDSheet!$A:$AI,35,0)</f>
        <v>0</v>
      </c>
      <c r="AJ22" s="13">
        <f t="shared" si="14"/>
        <v>0</v>
      </c>
      <c r="AK22" s="13"/>
      <c r="AL22" s="13"/>
    </row>
    <row r="23" spans="1:38" s="1" customFormat="1" ht="11.1" customHeight="1" outlineLevel="1" x14ac:dyDescent="0.2">
      <c r="A23" s="7" t="s">
        <v>26</v>
      </c>
      <c r="B23" s="7" t="s">
        <v>8</v>
      </c>
      <c r="C23" s="8">
        <v>5049.8029999999999</v>
      </c>
      <c r="D23" s="8">
        <v>3781.6669999999999</v>
      </c>
      <c r="E23" s="8">
        <v>4286.2979999999998</v>
      </c>
      <c r="F23" s="8">
        <v>4386.8239999999996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4398.9409999999998</v>
      </c>
      <c r="K23" s="13">
        <f t="shared" si="10"/>
        <v>-112.64300000000003</v>
      </c>
      <c r="L23" s="13">
        <f>VLOOKUP(A:A,[1]TDSheet!$A:$M,13,0)</f>
        <v>700</v>
      </c>
      <c r="M23" s="13">
        <f>VLOOKUP(A:A,[1]TDSheet!$A:$V,22,0)</f>
        <v>800</v>
      </c>
      <c r="N23" s="13">
        <f>VLOOKUP(A:A,[1]TDSheet!$A:$X,24,0)</f>
        <v>1500</v>
      </c>
      <c r="O23" s="13"/>
      <c r="P23" s="13"/>
      <c r="Q23" s="13"/>
      <c r="R23" s="13"/>
      <c r="S23" s="13"/>
      <c r="T23" s="13"/>
      <c r="U23" s="13"/>
      <c r="V23" s="13"/>
      <c r="W23" s="13">
        <f t="shared" si="11"/>
        <v>857.25959999999998</v>
      </c>
      <c r="X23" s="17">
        <v>200</v>
      </c>
      <c r="Y23" s="19">
        <f t="shared" si="12"/>
        <v>8.850089284506117</v>
      </c>
      <c r="Z23" s="13">
        <f t="shared" si="13"/>
        <v>5.1172643619272389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816.4864</v>
      </c>
      <c r="AF23" s="13">
        <f>VLOOKUP(A:A,[1]TDSheet!$A:$AF,32,0)</f>
        <v>912.24060000000009</v>
      </c>
      <c r="AG23" s="13">
        <f>VLOOKUP(A:A,[1]TDSheet!$A:$AG,33,0)</f>
        <v>813.31540000000007</v>
      </c>
      <c r="AH23" s="13">
        <f>VLOOKUP(A:A,[3]TDSheet!$A:$D,4,0)</f>
        <v>656.76700000000005</v>
      </c>
      <c r="AI23" s="13" t="str">
        <f>VLOOKUP(A:A,[1]TDSheet!$A:$AI,35,0)</f>
        <v>мартяб</v>
      </c>
      <c r="AJ23" s="13">
        <f t="shared" si="14"/>
        <v>200</v>
      </c>
      <c r="AK23" s="13"/>
      <c r="AL23" s="13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112.958</v>
      </c>
      <c r="D24" s="8">
        <v>571.846</v>
      </c>
      <c r="E24" s="8">
        <v>294.16800000000001</v>
      </c>
      <c r="F24" s="8">
        <v>380.87900000000002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287.36099999999999</v>
      </c>
      <c r="K24" s="13">
        <f t="shared" si="10"/>
        <v>6.8070000000000164</v>
      </c>
      <c r="L24" s="13">
        <f>VLOOKUP(A:A,[1]TDSheet!$A:$M,13,0)</f>
        <v>60</v>
      </c>
      <c r="M24" s="13">
        <f>VLOOKUP(A:A,[1]TDSheet!$A:$V,22,0)</f>
        <v>0</v>
      </c>
      <c r="N24" s="13">
        <f>VLOOKUP(A:A,[1]TDSheet!$A:$X,24,0)</f>
        <v>50</v>
      </c>
      <c r="O24" s="13"/>
      <c r="P24" s="13"/>
      <c r="Q24" s="13"/>
      <c r="R24" s="13"/>
      <c r="S24" s="13"/>
      <c r="T24" s="13"/>
      <c r="U24" s="13"/>
      <c r="V24" s="13"/>
      <c r="W24" s="13">
        <f t="shared" si="11"/>
        <v>58.833600000000004</v>
      </c>
      <c r="X24" s="17"/>
      <c r="Y24" s="19">
        <f t="shared" si="12"/>
        <v>8.3435145903021404</v>
      </c>
      <c r="Z24" s="13">
        <f t="shared" si="13"/>
        <v>6.4738346795028692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65.660600000000002</v>
      </c>
      <c r="AF24" s="13">
        <f>VLOOKUP(A:A,[1]TDSheet!$A:$AF,32,0)</f>
        <v>74.072199999999995</v>
      </c>
      <c r="AG24" s="13">
        <f>VLOOKUP(A:A,[1]TDSheet!$A:$AG,33,0)</f>
        <v>69.897400000000005</v>
      </c>
      <c r="AH24" s="13">
        <f>VLOOKUP(A:A,[3]TDSheet!$A:$D,4,0)</f>
        <v>66.415999999999997</v>
      </c>
      <c r="AI24" s="13">
        <f>VLOOKUP(A:A,[1]TDSheet!$A:$AI,35,0)</f>
        <v>0</v>
      </c>
      <c r="AJ24" s="13">
        <f t="shared" si="14"/>
        <v>0</v>
      </c>
      <c r="AK24" s="13"/>
      <c r="AL24" s="13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1123.47</v>
      </c>
      <c r="D25" s="8">
        <v>15.106</v>
      </c>
      <c r="E25" s="8">
        <v>682.173</v>
      </c>
      <c r="F25" s="8">
        <v>443.798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694.19100000000003</v>
      </c>
      <c r="K25" s="13">
        <f t="shared" si="10"/>
        <v>-12.018000000000029</v>
      </c>
      <c r="L25" s="13">
        <f>VLOOKUP(A:A,[1]TDSheet!$A:$M,13,0)</f>
        <v>100</v>
      </c>
      <c r="M25" s="13">
        <f>VLOOKUP(A:A,[1]TDSheet!$A:$V,22,0)</f>
        <v>300</v>
      </c>
      <c r="N25" s="13">
        <f>VLOOKUP(A:A,[1]TDSheet!$A:$X,24,0)</f>
        <v>200</v>
      </c>
      <c r="O25" s="13"/>
      <c r="P25" s="13"/>
      <c r="Q25" s="13"/>
      <c r="R25" s="13"/>
      <c r="S25" s="13"/>
      <c r="T25" s="13"/>
      <c r="U25" s="13"/>
      <c r="V25" s="13"/>
      <c r="W25" s="13">
        <f t="shared" si="11"/>
        <v>136.43459999999999</v>
      </c>
      <c r="X25" s="17">
        <v>50</v>
      </c>
      <c r="Y25" s="19">
        <f t="shared" si="12"/>
        <v>8.0170132796226188</v>
      </c>
      <c r="Z25" s="13">
        <f t="shared" si="13"/>
        <v>3.2528258960703518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209.71619999999999</v>
      </c>
      <c r="AF25" s="13">
        <f>VLOOKUP(A:A,[1]TDSheet!$A:$AF,32,0)</f>
        <v>176.8946</v>
      </c>
      <c r="AG25" s="13">
        <f>VLOOKUP(A:A,[1]TDSheet!$A:$AG,33,0)</f>
        <v>111.6788</v>
      </c>
      <c r="AH25" s="13">
        <f>VLOOKUP(A:A,[3]TDSheet!$A:$D,4,0)</f>
        <v>158.91999999999999</v>
      </c>
      <c r="AI25" s="13">
        <f>VLOOKUP(A:A,[1]TDSheet!$A:$AI,35,0)</f>
        <v>0</v>
      </c>
      <c r="AJ25" s="13">
        <f t="shared" si="14"/>
        <v>50</v>
      </c>
      <c r="AK25" s="13"/>
      <c r="AL25" s="13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356.6</v>
      </c>
      <c r="D26" s="8">
        <v>500.49900000000002</v>
      </c>
      <c r="E26" s="8">
        <v>515.14300000000003</v>
      </c>
      <c r="F26" s="8">
        <v>323.35399999999998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516.55600000000004</v>
      </c>
      <c r="K26" s="13">
        <f t="shared" si="10"/>
        <v>-1.4130000000000109</v>
      </c>
      <c r="L26" s="13">
        <f>VLOOKUP(A:A,[1]TDSheet!$A:$M,13,0)</f>
        <v>200</v>
      </c>
      <c r="M26" s="13">
        <f>VLOOKUP(A:A,[1]TDSheet!$A:$V,22,0)</f>
        <v>150</v>
      </c>
      <c r="N26" s="13">
        <f>VLOOKUP(A:A,[1]TDSheet!$A:$X,24,0)</f>
        <v>150</v>
      </c>
      <c r="O26" s="13"/>
      <c r="P26" s="13"/>
      <c r="Q26" s="13"/>
      <c r="R26" s="13"/>
      <c r="S26" s="13"/>
      <c r="T26" s="13"/>
      <c r="U26" s="13"/>
      <c r="V26" s="13"/>
      <c r="W26" s="13">
        <f t="shared" si="11"/>
        <v>103.02860000000001</v>
      </c>
      <c r="X26" s="17"/>
      <c r="Y26" s="19">
        <f t="shared" si="12"/>
        <v>7.9915091537689529</v>
      </c>
      <c r="Z26" s="13">
        <f t="shared" si="13"/>
        <v>3.1384877597094394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102.05359999999999</v>
      </c>
      <c r="AF26" s="13">
        <f>VLOOKUP(A:A,[1]TDSheet!$A:$AF,32,0)</f>
        <v>109.008</v>
      </c>
      <c r="AG26" s="13">
        <f>VLOOKUP(A:A,[1]TDSheet!$A:$AG,33,0)</f>
        <v>96.39</v>
      </c>
      <c r="AH26" s="13">
        <f>VLOOKUP(A:A,[3]TDSheet!$A:$D,4,0)</f>
        <v>115.318</v>
      </c>
      <c r="AI26" s="13">
        <f>VLOOKUP(A:A,[1]TDSheet!$A:$AI,35,0)</f>
        <v>0</v>
      </c>
      <c r="AJ26" s="13">
        <f t="shared" si="14"/>
        <v>0</v>
      </c>
      <c r="AK26" s="13"/>
      <c r="AL26" s="13"/>
    </row>
    <row r="27" spans="1:38" s="1" customFormat="1" ht="11.1" customHeight="1" outlineLevel="1" x14ac:dyDescent="0.2">
      <c r="A27" s="7" t="s">
        <v>30</v>
      </c>
      <c r="B27" s="7" t="s">
        <v>8</v>
      </c>
      <c r="C27" s="8">
        <v>80.126000000000005</v>
      </c>
      <c r="D27" s="8">
        <v>251.94900000000001</v>
      </c>
      <c r="E27" s="8">
        <v>173.51499999999999</v>
      </c>
      <c r="F27" s="8">
        <v>154.18600000000001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168.227</v>
      </c>
      <c r="K27" s="13">
        <f t="shared" si="10"/>
        <v>5.2879999999999825</v>
      </c>
      <c r="L27" s="13">
        <f>VLOOKUP(A:A,[1]TDSheet!$A:$M,13,0)</f>
        <v>40</v>
      </c>
      <c r="M27" s="13">
        <f>VLOOKUP(A:A,[1]TDSheet!$A:$V,22,0)</f>
        <v>20</v>
      </c>
      <c r="N27" s="13">
        <f>VLOOKUP(A:A,[1]TDSheet!$A:$X,24,0)</f>
        <v>30</v>
      </c>
      <c r="O27" s="13"/>
      <c r="P27" s="13"/>
      <c r="Q27" s="13"/>
      <c r="R27" s="13"/>
      <c r="S27" s="13"/>
      <c r="T27" s="13"/>
      <c r="U27" s="13"/>
      <c r="V27" s="13"/>
      <c r="W27" s="13">
        <f t="shared" si="11"/>
        <v>34.702999999999996</v>
      </c>
      <c r="X27" s="17">
        <v>40</v>
      </c>
      <c r="Y27" s="19">
        <f t="shared" si="12"/>
        <v>8.1890902803792205</v>
      </c>
      <c r="Z27" s="13">
        <f t="shared" si="13"/>
        <v>4.4430164539088848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27.959199999999999</v>
      </c>
      <c r="AF27" s="13">
        <f>VLOOKUP(A:A,[1]TDSheet!$A:$AF,32,0)</f>
        <v>38.3812</v>
      </c>
      <c r="AG27" s="13">
        <f>VLOOKUP(A:A,[1]TDSheet!$A:$AG,33,0)</f>
        <v>33.948999999999998</v>
      </c>
      <c r="AH27" s="13">
        <f>VLOOKUP(A:A,[3]TDSheet!$A:$D,4,0)</f>
        <v>38.520000000000003</v>
      </c>
      <c r="AI27" s="13">
        <f>VLOOKUP(A:A,[1]TDSheet!$A:$AI,35,0)</f>
        <v>0</v>
      </c>
      <c r="AJ27" s="13">
        <f t="shared" si="14"/>
        <v>40</v>
      </c>
      <c r="AK27" s="13"/>
      <c r="AL27" s="13"/>
    </row>
    <row r="28" spans="1:38" s="1" customFormat="1" ht="21.95" customHeight="1" outlineLevel="1" x14ac:dyDescent="0.2">
      <c r="A28" s="7" t="s">
        <v>31</v>
      </c>
      <c r="B28" s="7" t="s">
        <v>8</v>
      </c>
      <c r="C28" s="8">
        <v>104.02</v>
      </c>
      <c r="D28" s="8">
        <v>137.304</v>
      </c>
      <c r="E28" s="8">
        <v>155.45599999999999</v>
      </c>
      <c r="F28" s="8">
        <v>82.328000000000003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152.584</v>
      </c>
      <c r="K28" s="13">
        <f t="shared" si="10"/>
        <v>2.8719999999999857</v>
      </c>
      <c r="L28" s="13">
        <f>VLOOKUP(A:A,[1]TDSheet!$A:$M,13,0)</f>
        <v>60</v>
      </c>
      <c r="M28" s="13">
        <f>VLOOKUP(A:A,[1]TDSheet!$A:$V,22,0)</f>
        <v>50</v>
      </c>
      <c r="N28" s="13">
        <f>VLOOKUP(A:A,[1]TDSheet!$A:$X,24,0)</f>
        <v>40</v>
      </c>
      <c r="O28" s="13"/>
      <c r="P28" s="13"/>
      <c r="Q28" s="13"/>
      <c r="R28" s="13"/>
      <c r="S28" s="13"/>
      <c r="T28" s="13"/>
      <c r="U28" s="13"/>
      <c r="V28" s="13"/>
      <c r="W28" s="13">
        <f t="shared" si="11"/>
        <v>31.091199999999997</v>
      </c>
      <c r="X28" s="17">
        <v>20</v>
      </c>
      <c r="Y28" s="19">
        <f t="shared" si="12"/>
        <v>8.1157369287772756</v>
      </c>
      <c r="Z28" s="13">
        <f t="shared" si="13"/>
        <v>2.647951832029642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27.391399999999997</v>
      </c>
      <c r="AF28" s="13">
        <f>VLOOKUP(A:A,[1]TDSheet!$A:$AF,32,0)</f>
        <v>35.1798</v>
      </c>
      <c r="AG28" s="13">
        <f>VLOOKUP(A:A,[1]TDSheet!$A:$AG,33,0)</f>
        <v>32.113399999999999</v>
      </c>
      <c r="AH28" s="13">
        <f>VLOOKUP(A:A,[3]TDSheet!$A:$D,4,0)</f>
        <v>36.194000000000003</v>
      </c>
      <c r="AI28" s="13">
        <f>VLOOKUP(A:A,[1]TDSheet!$A:$AI,35,0)</f>
        <v>0</v>
      </c>
      <c r="AJ28" s="13">
        <f t="shared" si="14"/>
        <v>20</v>
      </c>
      <c r="AK28" s="13"/>
      <c r="AL28" s="13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207.387</v>
      </c>
      <c r="D29" s="8">
        <v>462.95400000000001</v>
      </c>
      <c r="E29" s="8">
        <v>408.62099999999998</v>
      </c>
      <c r="F29" s="8">
        <v>246.82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407.08199999999999</v>
      </c>
      <c r="K29" s="13">
        <f t="shared" si="10"/>
        <v>1.5389999999999873</v>
      </c>
      <c r="L29" s="13">
        <f>VLOOKUP(A:A,[1]TDSheet!$A:$M,13,0)</f>
        <v>0</v>
      </c>
      <c r="M29" s="13">
        <f>VLOOKUP(A:A,[1]TDSheet!$A:$V,22,0)</f>
        <v>250</v>
      </c>
      <c r="N29" s="13">
        <f>VLOOKUP(A:A,[1]TDSheet!$A:$X,24,0)</f>
        <v>100</v>
      </c>
      <c r="O29" s="13"/>
      <c r="P29" s="13"/>
      <c r="Q29" s="13"/>
      <c r="R29" s="13"/>
      <c r="S29" s="13"/>
      <c r="T29" s="13"/>
      <c r="U29" s="13"/>
      <c r="V29" s="13"/>
      <c r="W29" s="13">
        <f t="shared" si="11"/>
        <v>81.724199999999996</v>
      </c>
      <c r="X29" s="17">
        <v>60</v>
      </c>
      <c r="Y29" s="19">
        <f t="shared" si="12"/>
        <v>8.0370318706087058</v>
      </c>
      <c r="Z29" s="13">
        <f t="shared" si="13"/>
        <v>3.0201580437618234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71.690399999999997</v>
      </c>
      <c r="AF29" s="13">
        <f>VLOOKUP(A:A,[1]TDSheet!$A:$AF,32,0)</f>
        <v>102.60499999999999</v>
      </c>
      <c r="AG29" s="13">
        <f>VLOOKUP(A:A,[1]TDSheet!$A:$AG,33,0)</f>
        <v>67.78</v>
      </c>
      <c r="AH29" s="13">
        <f>VLOOKUP(A:A,[3]TDSheet!$A:$D,4,0)</f>
        <v>89.305000000000007</v>
      </c>
      <c r="AI29" s="13">
        <f>VLOOKUP(A:A,[1]TDSheet!$A:$AI,35,0)</f>
        <v>0</v>
      </c>
      <c r="AJ29" s="13">
        <f t="shared" si="14"/>
        <v>60</v>
      </c>
      <c r="AK29" s="13"/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57.469000000000001</v>
      </c>
      <c r="D30" s="8">
        <v>136.93199999999999</v>
      </c>
      <c r="E30" s="8">
        <v>139.95699999999999</v>
      </c>
      <c r="F30" s="8">
        <v>44.878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150.06800000000001</v>
      </c>
      <c r="K30" s="13">
        <f t="shared" si="10"/>
        <v>-10.111000000000018</v>
      </c>
      <c r="L30" s="13">
        <f>VLOOKUP(A:A,[1]TDSheet!$A:$M,13,0)</f>
        <v>60</v>
      </c>
      <c r="M30" s="13">
        <f>VLOOKUP(A:A,[1]TDSheet!$A:$V,22,0)</f>
        <v>60</v>
      </c>
      <c r="N30" s="13">
        <f>VLOOKUP(A:A,[1]TDSheet!$A:$X,24,0)</f>
        <v>30</v>
      </c>
      <c r="O30" s="13"/>
      <c r="P30" s="13"/>
      <c r="Q30" s="13"/>
      <c r="R30" s="13"/>
      <c r="S30" s="13"/>
      <c r="T30" s="13"/>
      <c r="U30" s="13"/>
      <c r="V30" s="13"/>
      <c r="W30" s="13">
        <f t="shared" si="11"/>
        <v>27.991399999999999</v>
      </c>
      <c r="X30" s="17"/>
      <c r="Y30" s="19">
        <f t="shared" si="12"/>
        <v>6.9620669205541699</v>
      </c>
      <c r="Z30" s="13">
        <f t="shared" si="13"/>
        <v>1.6032781497174133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20.948599999999999</v>
      </c>
      <c r="AF30" s="13">
        <f>VLOOKUP(A:A,[1]TDSheet!$A:$AF,32,0)</f>
        <v>26.930599999999998</v>
      </c>
      <c r="AG30" s="13">
        <f>VLOOKUP(A:A,[1]TDSheet!$A:$AG,33,0)</f>
        <v>27.868400000000001</v>
      </c>
      <c r="AH30" s="13">
        <f>VLOOKUP(A:A,[3]TDSheet!$A:$D,4,0)</f>
        <v>19.568000000000001</v>
      </c>
      <c r="AI30" s="13">
        <f>VLOOKUP(A:A,[1]TDSheet!$A:$AI,35,0)</f>
        <v>0</v>
      </c>
      <c r="AJ30" s="13">
        <f t="shared" si="14"/>
        <v>0</v>
      </c>
      <c r="AK30" s="13"/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59.344000000000001</v>
      </c>
      <c r="D31" s="8">
        <v>133.16399999999999</v>
      </c>
      <c r="E31" s="8">
        <v>111.866</v>
      </c>
      <c r="F31" s="8">
        <v>75.13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159.15700000000001</v>
      </c>
      <c r="K31" s="13">
        <f t="shared" si="10"/>
        <v>-47.291000000000011</v>
      </c>
      <c r="L31" s="13">
        <f>VLOOKUP(A:A,[1]TDSheet!$A:$M,13,0)</f>
        <v>20</v>
      </c>
      <c r="M31" s="13">
        <f>VLOOKUP(A:A,[1]TDSheet!$A:$V,22,0)</f>
        <v>40</v>
      </c>
      <c r="N31" s="13">
        <f>VLOOKUP(A:A,[1]TDSheet!$A:$X,24,0)</f>
        <v>30</v>
      </c>
      <c r="O31" s="13"/>
      <c r="P31" s="13"/>
      <c r="Q31" s="13"/>
      <c r="R31" s="13"/>
      <c r="S31" s="13"/>
      <c r="T31" s="13"/>
      <c r="U31" s="13"/>
      <c r="V31" s="13"/>
      <c r="W31" s="13">
        <f t="shared" si="11"/>
        <v>22.373200000000001</v>
      </c>
      <c r="X31" s="17">
        <v>20</v>
      </c>
      <c r="Y31" s="19">
        <f t="shared" si="12"/>
        <v>8.2746321491784816</v>
      </c>
      <c r="Z31" s="13">
        <f t="shared" si="13"/>
        <v>3.3580355067670244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16.863999999999997</v>
      </c>
      <c r="AF31" s="13">
        <f>VLOOKUP(A:A,[1]TDSheet!$A:$AF,32,0)</f>
        <v>24.964400000000001</v>
      </c>
      <c r="AG31" s="13">
        <f>VLOOKUP(A:A,[1]TDSheet!$A:$AG,33,0)</f>
        <v>21.042999999999999</v>
      </c>
      <c r="AH31" s="13">
        <f>VLOOKUP(A:A,[3]TDSheet!$A:$D,4,0)</f>
        <v>11.339</v>
      </c>
      <c r="AI31" s="13">
        <v>0</v>
      </c>
      <c r="AJ31" s="13">
        <f t="shared" si="14"/>
        <v>20</v>
      </c>
      <c r="AK31" s="13"/>
      <c r="AL31" s="13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504.96199999999999</v>
      </c>
      <c r="D32" s="8">
        <v>889.06399999999996</v>
      </c>
      <c r="E32" s="8">
        <v>1001.481</v>
      </c>
      <c r="F32" s="8">
        <v>345.76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1050.498</v>
      </c>
      <c r="K32" s="13">
        <f t="shared" si="10"/>
        <v>-49.017000000000053</v>
      </c>
      <c r="L32" s="13">
        <f>VLOOKUP(A:A,[1]TDSheet!$A:$M,13,0)</f>
        <v>400</v>
      </c>
      <c r="M32" s="13">
        <f>VLOOKUP(A:A,[1]TDSheet!$A:$V,22,0)</f>
        <v>450</v>
      </c>
      <c r="N32" s="13">
        <f>VLOOKUP(A:A,[1]TDSheet!$A:$X,24,0)</f>
        <v>250</v>
      </c>
      <c r="O32" s="13"/>
      <c r="P32" s="13"/>
      <c r="Q32" s="13"/>
      <c r="R32" s="13"/>
      <c r="S32" s="13"/>
      <c r="T32" s="13"/>
      <c r="U32" s="13"/>
      <c r="V32" s="13"/>
      <c r="W32" s="13">
        <f t="shared" si="11"/>
        <v>200.2962</v>
      </c>
      <c r="X32" s="17"/>
      <c r="Y32" s="19">
        <f t="shared" si="12"/>
        <v>7.2181099791209222</v>
      </c>
      <c r="Z32" s="13">
        <f t="shared" si="13"/>
        <v>1.7262434334750234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183.3938</v>
      </c>
      <c r="AF32" s="13">
        <f>VLOOKUP(A:A,[1]TDSheet!$A:$AF,32,0)</f>
        <v>215.13839999999999</v>
      </c>
      <c r="AG32" s="13">
        <f>VLOOKUP(A:A,[1]TDSheet!$A:$AG,33,0)</f>
        <v>188.7466</v>
      </c>
      <c r="AH32" s="13">
        <f>VLOOKUP(A:A,[3]TDSheet!$A:$D,4,0)</f>
        <v>116.48699999999999</v>
      </c>
      <c r="AI32" s="13">
        <f>VLOOKUP(A:A,[1]TDSheet!$A:$AI,35,0)</f>
        <v>0</v>
      </c>
      <c r="AJ32" s="13">
        <f t="shared" si="14"/>
        <v>0</v>
      </c>
      <c r="AK32" s="13"/>
      <c r="AL32" s="13"/>
    </row>
    <row r="33" spans="1:38" s="1" customFormat="1" ht="21.95" customHeight="1" outlineLevel="1" x14ac:dyDescent="0.2">
      <c r="A33" s="7" t="s">
        <v>36</v>
      </c>
      <c r="B33" s="7" t="s">
        <v>8</v>
      </c>
      <c r="C33" s="8">
        <v>87.034000000000006</v>
      </c>
      <c r="D33" s="8">
        <v>61.618000000000002</v>
      </c>
      <c r="E33" s="8">
        <v>69.257999999999996</v>
      </c>
      <c r="F33" s="8">
        <v>79.394000000000005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68.715999999999994</v>
      </c>
      <c r="K33" s="13">
        <f t="shared" si="10"/>
        <v>0.54200000000000159</v>
      </c>
      <c r="L33" s="13">
        <f>VLOOKUP(A:A,[1]TDSheet!$A:$M,13,0)</f>
        <v>50</v>
      </c>
      <c r="M33" s="13">
        <f>VLOOKUP(A:A,[1]TDSheet!$A:$V,22,0)</f>
        <v>0</v>
      </c>
      <c r="N33" s="13">
        <f>VLOOKUP(A:A,[1]TDSheet!$A:$X,24,0)</f>
        <v>0</v>
      </c>
      <c r="O33" s="13"/>
      <c r="P33" s="13"/>
      <c r="Q33" s="13"/>
      <c r="R33" s="13"/>
      <c r="S33" s="13"/>
      <c r="T33" s="13"/>
      <c r="U33" s="13"/>
      <c r="V33" s="13"/>
      <c r="W33" s="13">
        <f t="shared" si="11"/>
        <v>13.851599999999999</v>
      </c>
      <c r="X33" s="17"/>
      <c r="Y33" s="19">
        <f t="shared" si="12"/>
        <v>9.3414479193739357</v>
      </c>
      <c r="Z33" s="13">
        <f t="shared" si="13"/>
        <v>5.7317566201738437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14.400200000000002</v>
      </c>
      <c r="AF33" s="13">
        <f>VLOOKUP(A:A,[1]TDSheet!$A:$AF,32,0)</f>
        <v>14.936400000000001</v>
      </c>
      <c r="AG33" s="13">
        <f>VLOOKUP(A:A,[1]TDSheet!$A:$AG,33,0)</f>
        <v>16.673999999999999</v>
      </c>
      <c r="AH33" s="13">
        <f>VLOOKUP(A:A,[3]TDSheet!$A:$D,4,0)</f>
        <v>11.08</v>
      </c>
      <c r="AI33" s="13">
        <f>VLOOKUP(A:A,[1]TDSheet!$A:$AI,35,0)</f>
        <v>0</v>
      </c>
      <c r="AJ33" s="13">
        <f t="shared" si="14"/>
        <v>0</v>
      </c>
      <c r="AK33" s="13"/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120.60899999999999</v>
      </c>
      <c r="D34" s="8">
        <v>107.97499999999999</v>
      </c>
      <c r="E34" s="8">
        <v>138.221</v>
      </c>
      <c r="F34" s="8">
        <v>88.936999999999998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143.161</v>
      </c>
      <c r="K34" s="13">
        <f t="shared" si="10"/>
        <v>-4.9399999999999977</v>
      </c>
      <c r="L34" s="13">
        <f>VLOOKUP(A:A,[1]TDSheet!$A:$M,13,0)</f>
        <v>10</v>
      </c>
      <c r="M34" s="13">
        <f>VLOOKUP(A:A,[1]TDSheet!$A:$V,22,0)</f>
        <v>100</v>
      </c>
      <c r="N34" s="13">
        <f>VLOOKUP(A:A,[1]TDSheet!$A:$X,24,0)</f>
        <v>30</v>
      </c>
      <c r="O34" s="13"/>
      <c r="P34" s="13"/>
      <c r="Q34" s="13"/>
      <c r="R34" s="13"/>
      <c r="S34" s="13"/>
      <c r="T34" s="13"/>
      <c r="U34" s="13"/>
      <c r="V34" s="13"/>
      <c r="W34" s="13">
        <f t="shared" si="11"/>
        <v>27.644200000000001</v>
      </c>
      <c r="X34" s="17"/>
      <c r="Y34" s="19">
        <f t="shared" si="12"/>
        <v>8.2815563481670651</v>
      </c>
      <c r="Z34" s="13">
        <f t="shared" si="13"/>
        <v>3.2172028852345154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23.898599999999998</v>
      </c>
      <c r="AF34" s="13">
        <f>VLOOKUP(A:A,[1]TDSheet!$A:$AF,32,0)</f>
        <v>25.966799999999999</v>
      </c>
      <c r="AG34" s="13">
        <f>VLOOKUP(A:A,[1]TDSheet!$A:$AG,33,0)</f>
        <v>21.155999999999999</v>
      </c>
      <c r="AH34" s="13">
        <f>VLOOKUP(A:A,[3]TDSheet!$A:$D,4,0)</f>
        <v>9.093</v>
      </c>
      <c r="AI34" s="13">
        <f>VLOOKUP(A:A,[1]TDSheet!$A:$AI,35,0)</f>
        <v>0</v>
      </c>
      <c r="AJ34" s="13">
        <f t="shared" si="14"/>
        <v>0</v>
      </c>
      <c r="AK34" s="13"/>
      <c r="AL34" s="13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99.105999999999995</v>
      </c>
      <c r="D35" s="8"/>
      <c r="E35" s="8">
        <v>5.4420000000000002</v>
      </c>
      <c r="F35" s="8">
        <v>92.245999999999995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129.958</v>
      </c>
      <c r="K35" s="13">
        <f t="shared" si="10"/>
        <v>-124.51599999999999</v>
      </c>
      <c r="L35" s="13">
        <f>VLOOKUP(A:A,[1]TDSheet!$A:$M,13,0)</f>
        <v>0</v>
      </c>
      <c r="M35" s="13">
        <f>VLOOKUP(A:A,[1]TDSheet!$A:$V,22,0)</f>
        <v>20</v>
      </c>
      <c r="N35" s="13">
        <f>VLOOKUP(A:A,[1]TDSheet!$A:$X,24,0)</f>
        <v>20</v>
      </c>
      <c r="O35" s="13"/>
      <c r="P35" s="13"/>
      <c r="Q35" s="13"/>
      <c r="R35" s="13"/>
      <c r="S35" s="13"/>
      <c r="T35" s="13"/>
      <c r="U35" s="13"/>
      <c r="V35" s="13"/>
      <c r="W35" s="13">
        <f t="shared" si="11"/>
        <v>1.0884</v>
      </c>
      <c r="X35" s="17">
        <v>10</v>
      </c>
      <c r="Y35" s="19">
        <f t="shared" si="12"/>
        <v>130.69276001470047</v>
      </c>
      <c r="Z35" s="13">
        <f t="shared" si="13"/>
        <v>84.753766997427405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8.07</v>
      </c>
      <c r="AF35" s="13">
        <f>VLOOKUP(A:A,[1]TDSheet!$A:$AF,32,0)</f>
        <v>8.0701999999999998</v>
      </c>
      <c r="AG35" s="13">
        <f>VLOOKUP(A:A,[1]TDSheet!$A:$AG,33,0)</f>
        <v>9.5350000000000001</v>
      </c>
      <c r="AH35" s="13">
        <v>0</v>
      </c>
      <c r="AI35" s="21" t="str">
        <f>VLOOKUP(A:A,[1]TDSheet!$A:$AI,35,0)</f>
        <v>склад</v>
      </c>
      <c r="AJ35" s="13">
        <f t="shared" si="14"/>
        <v>10</v>
      </c>
      <c r="AK35" s="13"/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25.774000000000001</v>
      </c>
      <c r="D36" s="8">
        <v>11.81</v>
      </c>
      <c r="E36" s="8">
        <v>11.153</v>
      </c>
      <c r="F36" s="8">
        <v>24.818999999999999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52.15</v>
      </c>
      <c r="K36" s="13">
        <f t="shared" si="10"/>
        <v>-40.997</v>
      </c>
      <c r="L36" s="13">
        <f>VLOOKUP(A:A,[1]TDSheet!$A:$M,13,0)</f>
        <v>0</v>
      </c>
      <c r="M36" s="13">
        <f>VLOOKUP(A:A,[1]TDSheet!$A:$V,22,0)</f>
        <v>10</v>
      </c>
      <c r="N36" s="13">
        <f>VLOOKUP(A:A,[1]TDSheet!$A:$X,24,0)</f>
        <v>10</v>
      </c>
      <c r="O36" s="13"/>
      <c r="P36" s="13"/>
      <c r="Q36" s="13"/>
      <c r="R36" s="13"/>
      <c r="S36" s="13"/>
      <c r="T36" s="13"/>
      <c r="U36" s="13"/>
      <c r="V36" s="13"/>
      <c r="W36" s="13">
        <f t="shared" si="11"/>
        <v>2.2305999999999999</v>
      </c>
      <c r="X36" s="17"/>
      <c r="Y36" s="19">
        <f t="shared" si="12"/>
        <v>20.092800143459161</v>
      </c>
      <c r="Z36" s="13">
        <f t="shared" si="13"/>
        <v>11.126602707791626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3.2545999999999999</v>
      </c>
      <c r="AF36" s="13">
        <f>VLOOKUP(A:A,[1]TDSheet!$A:$AF,32,0)</f>
        <v>2.1736</v>
      </c>
      <c r="AG36" s="13">
        <f>VLOOKUP(A:A,[1]TDSheet!$A:$AG,33,0)</f>
        <v>2.3555999999999999</v>
      </c>
      <c r="AH36" s="13">
        <f>VLOOKUP(A:A,[3]TDSheet!$A:$D,4,0)</f>
        <v>0.91100000000000003</v>
      </c>
      <c r="AI36" s="21" t="str">
        <f>VLOOKUP(A:A,[1]TDSheet!$A:$AI,35,0)</f>
        <v>склад</v>
      </c>
      <c r="AJ36" s="13">
        <f t="shared" si="14"/>
        <v>0</v>
      </c>
      <c r="AK36" s="13"/>
      <c r="AL36" s="13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14.569000000000001</v>
      </c>
      <c r="D37" s="8">
        <v>11.723000000000001</v>
      </c>
      <c r="E37" s="8">
        <v>9.1829999999999998</v>
      </c>
      <c r="F37" s="8">
        <v>15.673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45.231999999999999</v>
      </c>
      <c r="K37" s="13">
        <f t="shared" si="10"/>
        <v>-36.048999999999999</v>
      </c>
      <c r="L37" s="13">
        <f>VLOOKUP(A:A,[1]TDSheet!$A:$M,13,0)</f>
        <v>0</v>
      </c>
      <c r="M37" s="13">
        <f>VLOOKUP(A:A,[1]TDSheet!$A:$V,22,0)</f>
        <v>10</v>
      </c>
      <c r="N37" s="13">
        <f>VLOOKUP(A:A,[1]TDSheet!$A:$X,24,0)</f>
        <v>10</v>
      </c>
      <c r="O37" s="13"/>
      <c r="P37" s="13"/>
      <c r="Q37" s="13"/>
      <c r="R37" s="13"/>
      <c r="S37" s="13"/>
      <c r="T37" s="13"/>
      <c r="U37" s="13"/>
      <c r="V37" s="13"/>
      <c r="W37" s="13">
        <f t="shared" si="11"/>
        <v>1.8366</v>
      </c>
      <c r="X37" s="17"/>
      <c r="Y37" s="19">
        <f t="shared" si="12"/>
        <v>19.423391048676905</v>
      </c>
      <c r="Z37" s="13">
        <f t="shared" si="13"/>
        <v>8.5337035827071759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0.43079999999999996</v>
      </c>
      <c r="AF37" s="13">
        <f>VLOOKUP(A:A,[1]TDSheet!$A:$AF,32,0)</f>
        <v>1.1494</v>
      </c>
      <c r="AG37" s="13">
        <f>VLOOKUP(A:A,[1]TDSheet!$A:$AG,33,0)</f>
        <v>0.75759999999999994</v>
      </c>
      <c r="AH37" s="13">
        <f>VLOOKUP(A:A,[3]TDSheet!$A:$D,4,0)</f>
        <v>0.71799999999999997</v>
      </c>
      <c r="AI37" s="21" t="str">
        <f>VLOOKUP(A:A,[1]TDSheet!$A:$AI,35,0)</f>
        <v>склад</v>
      </c>
      <c r="AJ37" s="13">
        <f t="shared" si="14"/>
        <v>0</v>
      </c>
      <c r="AK37" s="13"/>
      <c r="AL37" s="13"/>
    </row>
    <row r="38" spans="1:38" s="1" customFormat="1" ht="21.95" customHeight="1" outlineLevel="1" x14ac:dyDescent="0.2">
      <c r="A38" s="7" t="s">
        <v>41</v>
      </c>
      <c r="B38" s="7" t="s">
        <v>8</v>
      </c>
      <c r="C38" s="8">
        <v>16.108000000000001</v>
      </c>
      <c r="D38" s="8">
        <v>33.920999999999999</v>
      </c>
      <c r="E38" s="8">
        <v>23.247</v>
      </c>
      <c r="F38" s="8">
        <v>24.052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33.549999999999997</v>
      </c>
      <c r="K38" s="13">
        <f t="shared" si="10"/>
        <v>-10.302999999999997</v>
      </c>
      <c r="L38" s="13">
        <f>VLOOKUP(A:A,[1]TDSheet!$A:$M,13,0)</f>
        <v>0</v>
      </c>
      <c r="M38" s="13">
        <f>VLOOKUP(A:A,[1]TDSheet!$A:$V,22,0)</f>
        <v>10</v>
      </c>
      <c r="N38" s="13">
        <f>VLOOKUP(A:A,[1]TDSheet!$A:$X,24,0)</f>
        <v>10</v>
      </c>
      <c r="O38" s="13"/>
      <c r="P38" s="13"/>
      <c r="Q38" s="13"/>
      <c r="R38" s="13"/>
      <c r="S38" s="13"/>
      <c r="T38" s="13"/>
      <c r="U38" s="13"/>
      <c r="V38" s="13"/>
      <c r="W38" s="13">
        <f t="shared" si="11"/>
        <v>4.6494</v>
      </c>
      <c r="X38" s="17"/>
      <c r="Y38" s="19">
        <f t="shared" si="12"/>
        <v>9.4747709381855731</v>
      </c>
      <c r="Z38" s="13">
        <f t="shared" si="13"/>
        <v>5.1731406202950918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5.46</v>
      </c>
      <c r="AF38" s="13">
        <f>VLOOKUP(A:A,[1]TDSheet!$A:$AF,32,0)</f>
        <v>7.7522000000000002</v>
      </c>
      <c r="AG38" s="13">
        <f>VLOOKUP(A:A,[1]TDSheet!$A:$AG,33,0)</f>
        <v>2.7361999999999997</v>
      </c>
      <c r="AH38" s="13">
        <f>VLOOKUP(A:A,[3]TDSheet!$A:$D,4,0)</f>
        <v>1.82</v>
      </c>
      <c r="AI38" s="21" t="str">
        <f>VLOOKUP(A:A,[1]TDSheet!$A:$AI,35,0)</f>
        <v>склад</v>
      </c>
      <c r="AJ38" s="13">
        <f t="shared" si="14"/>
        <v>0</v>
      </c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12</v>
      </c>
      <c r="C39" s="8">
        <v>1647</v>
      </c>
      <c r="D39" s="8">
        <v>2137</v>
      </c>
      <c r="E39" s="20">
        <v>2071</v>
      </c>
      <c r="F39" s="20">
        <v>1045</v>
      </c>
      <c r="G39" s="1" t="str">
        <f>VLOOKUP(A:A,[1]TDSheet!$A:$G,7,0)</f>
        <v>бнмарт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1716</v>
      </c>
      <c r="K39" s="13">
        <f t="shared" si="10"/>
        <v>355</v>
      </c>
      <c r="L39" s="13">
        <f>VLOOKUP(A:A,[1]TDSheet!$A:$M,13,0)</f>
        <v>800</v>
      </c>
      <c r="M39" s="13">
        <f>VLOOKUP(A:A,[1]TDSheet!$A:$V,22,0)</f>
        <v>1000</v>
      </c>
      <c r="N39" s="13">
        <f>VLOOKUP(A:A,[1]TDSheet!$A:$X,24,0)</f>
        <v>700</v>
      </c>
      <c r="O39" s="13"/>
      <c r="P39" s="13"/>
      <c r="Q39" s="13"/>
      <c r="R39" s="13"/>
      <c r="S39" s="13"/>
      <c r="T39" s="13"/>
      <c r="U39" s="13"/>
      <c r="V39" s="13"/>
      <c r="W39" s="13">
        <f t="shared" si="11"/>
        <v>414.2</v>
      </c>
      <c r="X39" s="17"/>
      <c r="Y39" s="19">
        <f t="shared" si="12"/>
        <v>8.5586673104780306</v>
      </c>
      <c r="Z39" s="13">
        <f t="shared" si="13"/>
        <v>2.522935779816514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188.4</v>
      </c>
      <c r="AF39" s="13">
        <f>VLOOKUP(A:A,[1]TDSheet!$A:$AF,32,0)</f>
        <v>276.8</v>
      </c>
      <c r="AG39" s="13">
        <f>VLOOKUP(A:A,[1]TDSheet!$A:$AG,33,0)</f>
        <v>343.4</v>
      </c>
      <c r="AH39" s="13">
        <f>VLOOKUP(A:A,[3]TDSheet!$A:$D,4,0)</f>
        <v>101</v>
      </c>
      <c r="AI39" s="13" t="str">
        <f>VLOOKUP(A:A,[1]TDSheet!$A:$AI,35,0)</f>
        <v>мартяб</v>
      </c>
      <c r="AJ39" s="13">
        <f t="shared" si="14"/>
        <v>0</v>
      </c>
      <c r="AK39" s="13"/>
      <c r="AL39" s="13"/>
    </row>
    <row r="40" spans="1:38" s="1" customFormat="1" ht="11.1" customHeight="1" outlineLevel="1" x14ac:dyDescent="0.2">
      <c r="A40" s="7" t="s">
        <v>43</v>
      </c>
      <c r="B40" s="7" t="s">
        <v>12</v>
      </c>
      <c r="C40" s="8">
        <v>1721</v>
      </c>
      <c r="D40" s="8">
        <v>2905</v>
      </c>
      <c r="E40" s="8">
        <v>3521</v>
      </c>
      <c r="F40" s="8">
        <v>1037</v>
      </c>
      <c r="G40" s="1">
        <f>VLOOKUP(A:A,[1]TDSheet!$A:$G,7,0)</f>
        <v>0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3602</v>
      </c>
      <c r="K40" s="13">
        <f t="shared" si="10"/>
        <v>-81</v>
      </c>
      <c r="L40" s="13">
        <f>VLOOKUP(A:A,[1]TDSheet!$A:$M,13,0)</f>
        <v>900</v>
      </c>
      <c r="M40" s="13">
        <f>VLOOKUP(A:A,[1]TDSheet!$A:$V,22,0)</f>
        <v>1200</v>
      </c>
      <c r="N40" s="13">
        <f>VLOOKUP(A:A,[1]TDSheet!$A:$X,24,0)</f>
        <v>600</v>
      </c>
      <c r="O40" s="13"/>
      <c r="P40" s="13"/>
      <c r="Q40" s="13"/>
      <c r="R40" s="13"/>
      <c r="S40" s="13"/>
      <c r="T40" s="13"/>
      <c r="U40" s="13"/>
      <c r="V40" s="13"/>
      <c r="W40" s="13">
        <f t="shared" si="11"/>
        <v>525.4</v>
      </c>
      <c r="X40" s="17">
        <v>400</v>
      </c>
      <c r="Y40" s="19">
        <f t="shared" si="12"/>
        <v>7.8740007613247052</v>
      </c>
      <c r="Z40" s="13">
        <f t="shared" si="13"/>
        <v>1.9737342976779597</v>
      </c>
      <c r="AA40" s="13"/>
      <c r="AB40" s="13"/>
      <c r="AC40" s="13"/>
      <c r="AD40" s="13">
        <f>VLOOKUP(A:A,[1]TDSheet!$A:$AD,30,0)</f>
        <v>894</v>
      </c>
      <c r="AE40" s="13">
        <f>VLOOKUP(A:A,[1]TDSheet!$A:$AE,31,0)</f>
        <v>491.8</v>
      </c>
      <c r="AF40" s="13">
        <f>VLOOKUP(A:A,[1]TDSheet!$A:$AF,32,0)</f>
        <v>558.79999999999995</v>
      </c>
      <c r="AG40" s="13">
        <f>VLOOKUP(A:A,[1]TDSheet!$A:$AG,33,0)</f>
        <v>429.4</v>
      </c>
      <c r="AH40" s="13">
        <f>VLOOKUP(A:A,[3]TDSheet!$A:$D,4,0)</f>
        <v>702</v>
      </c>
      <c r="AI40" s="13">
        <f>VLOOKUP(A:A,[1]TDSheet!$A:$AI,35,0)</f>
        <v>0</v>
      </c>
      <c r="AJ40" s="13">
        <f t="shared" si="14"/>
        <v>160</v>
      </c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12</v>
      </c>
      <c r="C41" s="8">
        <v>1994</v>
      </c>
      <c r="D41" s="8">
        <v>9990</v>
      </c>
      <c r="E41" s="8">
        <v>7672</v>
      </c>
      <c r="F41" s="8">
        <v>4228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7778</v>
      </c>
      <c r="K41" s="13">
        <f t="shared" si="10"/>
        <v>-106</v>
      </c>
      <c r="L41" s="13">
        <f>VLOOKUP(A:A,[1]TDSheet!$A:$M,13,0)</f>
        <v>1400</v>
      </c>
      <c r="M41" s="13">
        <f>VLOOKUP(A:A,[1]TDSheet!$A:$V,22,0)</f>
        <v>0</v>
      </c>
      <c r="N41" s="13">
        <f>VLOOKUP(A:A,[1]TDSheet!$A:$X,24,0)</f>
        <v>800</v>
      </c>
      <c r="O41" s="13"/>
      <c r="P41" s="13"/>
      <c r="Q41" s="13"/>
      <c r="R41" s="13"/>
      <c r="S41" s="13"/>
      <c r="T41" s="13"/>
      <c r="U41" s="13"/>
      <c r="V41" s="13"/>
      <c r="W41" s="13">
        <f t="shared" si="11"/>
        <v>810.4</v>
      </c>
      <c r="X41" s="17"/>
      <c r="Y41" s="19">
        <f t="shared" si="12"/>
        <v>7.9318854886475814</v>
      </c>
      <c r="Z41" s="13">
        <f t="shared" si="13"/>
        <v>5.2171767028627842</v>
      </c>
      <c r="AA41" s="13"/>
      <c r="AB41" s="13"/>
      <c r="AC41" s="13"/>
      <c r="AD41" s="13">
        <f>VLOOKUP(A:A,[1]TDSheet!$A:$AD,30,0)</f>
        <v>3620</v>
      </c>
      <c r="AE41" s="13">
        <f>VLOOKUP(A:A,[1]TDSheet!$A:$AE,31,0)</f>
        <v>838.4</v>
      </c>
      <c r="AF41" s="13">
        <f>VLOOKUP(A:A,[1]TDSheet!$A:$AF,32,0)</f>
        <v>936.6</v>
      </c>
      <c r="AG41" s="13">
        <f>VLOOKUP(A:A,[1]TDSheet!$A:$AG,33,0)</f>
        <v>879.2</v>
      </c>
      <c r="AH41" s="13">
        <f>VLOOKUP(A:A,[3]TDSheet!$A:$D,4,0)</f>
        <v>572</v>
      </c>
      <c r="AI41" s="13" t="str">
        <f>VLOOKUP(A:A,[1]TDSheet!$A:$AI,35,0)</f>
        <v>оконч</v>
      </c>
      <c r="AJ41" s="13">
        <f t="shared" si="14"/>
        <v>0</v>
      </c>
      <c r="AK41" s="13"/>
      <c r="AL41" s="13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398.65300000000002</v>
      </c>
      <c r="D42" s="8">
        <v>495.49900000000002</v>
      </c>
      <c r="E42" s="8">
        <v>465.87900000000002</v>
      </c>
      <c r="F42" s="8">
        <v>410.70299999999997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447.12099999999998</v>
      </c>
      <c r="K42" s="13">
        <f t="shared" si="10"/>
        <v>18.758000000000038</v>
      </c>
      <c r="L42" s="13">
        <f>VLOOKUP(A:A,[1]TDSheet!$A:$M,13,0)</f>
        <v>0</v>
      </c>
      <c r="M42" s="13">
        <f>VLOOKUP(A:A,[1]TDSheet!$A:$V,22,0)</f>
        <v>200</v>
      </c>
      <c r="N42" s="13">
        <f>VLOOKUP(A:A,[1]TDSheet!$A:$X,24,0)</f>
        <v>100</v>
      </c>
      <c r="O42" s="13"/>
      <c r="P42" s="13"/>
      <c r="Q42" s="13"/>
      <c r="R42" s="13"/>
      <c r="S42" s="13"/>
      <c r="T42" s="13"/>
      <c r="U42" s="13"/>
      <c r="V42" s="13"/>
      <c r="W42" s="13">
        <f t="shared" si="11"/>
        <v>93.17580000000001</v>
      </c>
      <c r="X42" s="17">
        <v>50</v>
      </c>
      <c r="Y42" s="19">
        <f t="shared" si="12"/>
        <v>8.1641692370765782</v>
      </c>
      <c r="Z42" s="13">
        <f t="shared" si="13"/>
        <v>4.4078290714971047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85.539200000000008</v>
      </c>
      <c r="AF42" s="13">
        <f>VLOOKUP(A:A,[1]TDSheet!$A:$AF,32,0)</f>
        <v>121.55340000000001</v>
      </c>
      <c r="AG42" s="13">
        <f>VLOOKUP(A:A,[1]TDSheet!$A:$AG,33,0)</f>
        <v>79.131600000000006</v>
      </c>
      <c r="AH42" s="13">
        <f>VLOOKUP(A:A,[3]TDSheet!$A:$D,4,0)</f>
        <v>82.968999999999994</v>
      </c>
      <c r="AI42" s="13">
        <f>VLOOKUP(A:A,[1]TDSheet!$A:$AI,35,0)</f>
        <v>0</v>
      </c>
      <c r="AJ42" s="13">
        <f t="shared" si="14"/>
        <v>50</v>
      </c>
      <c r="AK42" s="13"/>
      <c r="AL42" s="13"/>
    </row>
    <row r="43" spans="1:38" s="1" customFormat="1" ht="11.1" customHeight="1" outlineLevel="1" x14ac:dyDescent="0.2">
      <c r="A43" s="7" t="s">
        <v>46</v>
      </c>
      <c r="B43" s="7" t="s">
        <v>12</v>
      </c>
      <c r="C43" s="8">
        <v>1794</v>
      </c>
      <c r="D43" s="8">
        <v>39</v>
      </c>
      <c r="E43" s="8">
        <v>648</v>
      </c>
      <c r="F43" s="8">
        <v>1162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688</v>
      </c>
      <c r="K43" s="13">
        <f t="shared" si="10"/>
        <v>-40</v>
      </c>
      <c r="L43" s="13">
        <f>VLOOKUP(A:A,[1]TDSheet!$A:$M,13,0)</f>
        <v>700</v>
      </c>
      <c r="M43" s="13">
        <f>VLOOKUP(A:A,[1]TDSheet!$A:$V,22,0)</f>
        <v>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3"/>
      <c r="V43" s="13"/>
      <c r="W43" s="13">
        <f t="shared" si="11"/>
        <v>129.6</v>
      </c>
      <c r="X43" s="17"/>
      <c r="Y43" s="19">
        <f t="shared" si="12"/>
        <v>14.367283950617285</v>
      </c>
      <c r="Z43" s="13">
        <f t="shared" si="13"/>
        <v>8.966049382716049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121.6</v>
      </c>
      <c r="AF43" s="13">
        <f>VLOOKUP(A:A,[1]TDSheet!$A:$AF,32,0)</f>
        <v>138.6</v>
      </c>
      <c r="AG43" s="13">
        <f>VLOOKUP(A:A,[1]TDSheet!$A:$AG,33,0)</f>
        <v>105</v>
      </c>
      <c r="AH43" s="13">
        <f>VLOOKUP(A:A,[3]TDSheet!$A:$D,4,0)</f>
        <v>166</v>
      </c>
      <c r="AI43" s="13">
        <f>VLOOKUP(A:A,[1]TDSheet!$A:$AI,35,0)</f>
        <v>0</v>
      </c>
      <c r="AJ43" s="13">
        <f t="shared" si="14"/>
        <v>0</v>
      </c>
      <c r="AK43" s="13"/>
      <c r="AL43" s="13"/>
    </row>
    <row r="44" spans="1:38" s="1" customFormat="1" ht="21.95" customHeight="1" outlineLevel="1" x14ac:dyDescent="0.2">
      <c r="A44" s="7" t="s">
        <v>47</v>
      </c>
      <c r="B44" s="7" t="s">
        <v>12</v>
      </c>
      <c r="C44" s="8">
        <v>794</v>
      </c>
      <c r="D44" s="8">
        <v>952</v>
      </c>
      <c r="E44" s="8">
        <v>1056</v>
      </c>
      <c r="F44" s="8">
        <v>644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1128</v>
      </c>
      <c r="K44" s="13">
        <f t="shared" si="10"/>
        <v>-72</v>
      </c>
      <c r="L44" s="13">
        <f>VLOOKUP(A:A,[1]TDSheet!$A:$M,13,0)</f>
        <v>250</v>
      </c>
      <c r="M44" s="13">
        <f>VLOOKUP(A:A,[1]TDSheet!$A:$V,22,0)</f>
        <v>400</v>
      </c>
      <c r="N44" s="13">
        <f>VLOOKUP(A:A,[1]TDSheet!$A:$X,24,0)</f>
        <v>250</v>
      </c>
      <c r="O44" s="13"/>
      <c r="P44" s="13"/>
      <c r="Q44" s="13"/>
      <c r="R44" s="13"/>
      <c r="S44" s="13"/>
      <c r="T44" s="13"/>
      <c r="U44" s="13"/>
      <c r="V44" s="13"/>
      <c r="W44" s="13">
        <f t="shared" si="11"/>
        <v>211.2</v>
      </c>
      <c r="X44" s="17">
        <v>150</v>
      </c>
      <c r="Y44" s="19">
        <f t="shared" si="12"/>
        <v>8.0208333333333339</v>
      </c>
      <c r="Z44" s="13">
        <f t="shared" si="13"/>
        <v>3.0492424242424243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189.2</v>
      </c>
      <c r="AF44" s="13">
        <f>VLOOKUP(A:A,[1]TDSheet!$A:$AF,32,0)</f>
        <v>241.8</v>
      </c>
      <c r="AG44" s="13">
        <f>VLOOKUP(A:A,[1]TDSheet!$A:$AG,33,0)</f>
        <v>186</v>
      </c>
      <c r="AH44" s="13">
        <f>VLOOKUP(A:A,[3]TDSheet!$A:$D,4,0)</f>
        <v>292</v>
      </c>
      <c r="AI44" s="13">
        <f>VLOOKUP(A:A,[1]TDSheet!$A:$AI,35,0)</f>
        <v>0</v>
      </c>
      <c r="AJ44" s="13">
        <f t="shared" si="14"/>
        <v>52.5</v>
      </c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139.857</v>
      </c>
      <c r="D45" s="8">
        <v>1256.2429999999999</v>
      </c>
      <c r="E45" s="8">
        <v>213.81299999999999</v>
      </c>
      <c r="F45" s="8">
        <v>300.45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223.874</v>
      </c>
      <c r="K45" s="13">
        <f t="shared" si="10"/>
        <v>-10.061000000000007</v>
      </c>
      <c r="L45" s="13">
        <f>VLOOKUP(A:A,[1]TDSheet!$A:$M,13,0)</f>
        <v>0</v>
      </c>
      <c r="M45" s="13">
        <f>VLOOKUP(A:A,[1]TDSheet!$A:$V,22,0)</f>
        <v>0</v>
      </c>
      <c r="N45" s="13">
        <f>VLOOKUP(A:A,[1]TDSheet!$A:$X,24,0)</f>
        <v>0</v>
      </c>
      <c r="O45" s="13"/>
      <c r="P45" s="13"/>
      <c r="Q45" s="13"/>
      <c r="R45" s="13"/>
      <c r="S45" s="13"/>
      <c r="T45" s="13"/>
      <c r="U45" s="13"/>
      <c r="V45" s="13"/>
      <c r="W45" s="13">
        <f t="shared" si="11"/>
        <v>42.762599999999999</v>
      </c>
      <c r="X45" s="17">
        <v>40</v>
      </c>
      <c r="Y45" s="19">
        <f t="shared" si="12"/>
        <v>7.9613961732916145</v>
      </c>
      <c r="Z45" s="13">
        <f t="shared" si="13"/>
        <v>7.0259993545761947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46.1646</v>
      </c>
      <c r="AF45" s="13">
        <f>VLOOKUP(A:A,[1]TDSheet!$A:$AF,32,0)</f>
        <v>54.648000000000003</v>
      </c>
      <c r="AG45" s="13">
        <f>VLOOKUP(A:A,[1]TDSheet!$A:$AG,33,0)</f>
        <v>39.748800000000003</v>
      </c>
      <c r="AH45" s="13">
        <f>VLOOKUP(A:A,[3]TDSheet!$A:$D,4,0)</f>
        <v>36.828000000000003</v>
      </c>
      <c r="AI45" s="13" t="str">
        <f>VLOOKUP(A:A,[1]TDSheet!$A:$AI,35,0)</f>
        <v>увел</v>
      </c>
      <c r="AJ45" s="13">
        <f t="shared" si="14"/>
        <v>40</v>
      </c>
      <c r="AK45" s="13"/>
      <c r="AL45" s="13"/>
    </row>
    <row r="46" spans="1:38" s="1" customFormat="1" ht="11.1" customHeight="1" outlineLevel="1" x14ac:dyDescent="0.2">
      <c r="A46" s="7" t="s">
        <v>49</v>
      </c>
      <c r="B46" s="7" t="s">
        <v>12</v>
      </c>
      <c r="C46" s="8">
        <v>892</v>
      </c>
      <c r="D46" s="8">
        <v>3613</v>
      </c>
      <c r="E46" s="8">
        <v>977</v>
      </c>
      <c r="F46" s="8">
        <v>501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1166</v>
      </c>
      <c r="K46" s="13">
        <f t="shared" si="10"/>
        <v>-189</v>
      </c>
      <c r="L46" s="13">
        <f>VLOOKUP(A:A,[1]TDSheet!$A:$M,13,0)</f>
        <v>300</v>
      </c>
      <c r="M46" s="13">
        <f>VLOOKUP(A:A,[1]TDSheet!$A:$V,22,0)</f>
        <v>300</v>
      </c>
      <c r="N46" s="13">
        <f>VLOOKUP(A:A,[1]TDSheet!$A:$X,24,0)</f>
        <v>0</v>
      </c>
      <c r="O46" s="13"/>
      <c r="P46" s="13"/>
      <c r="Q46" s="13"/>
      <c r="R46" s="13"/>
      <c r="S46" s="13"/>
      <c r="T46" s="13"/>
      <c r="U46" s="13"/>
      <c r="V46" s="13"/>
      <c r="W46" s="13">
        <f t="shared" si="11"/>
        <v>195.4</v>
      </c>
      <c r="X46" s="17">
        <v>300</v>
      </c>
      <c r="Y46" s="19">
        <f t="shared" si="12"/>
        <v>7.1699078812691912</v>
      </c>
      <c r="Z46" s="13">
        <f t="shared" si="13"/>
        <v>2.5639713408393039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252.8</v>
      </c>
      <c r="AF46" s="13">
        <f>VLOOKUP(A:A,[1]TDSheet!$A:$AF,32,0)</f>
        <v>212.6</v>
      </c>
      <c r="AG46" s="13">
        <f>VLOOKUP(A:A,[1]TDSheet!$A:$AG,33,0)</f>
        <v>184.4</v>
      </c>
      <c r="AH46" s="13">
        <f>VLOOKUP(A:A,[3]TDSheet!$A:$D,4,0)</f>
        <v>244</v>
      </c>
      <c r="AI46" s="13">
        <f>VLOOKUP(A:A,[1]TDSheet!$A:$AI,35,0)</f>
        <v>0</v>
      </c>
      <c r="AJ46" s="13">
        <f t="shared" si="14"/>
        <v>120</v>
      </c>
      <c r="AK46" s="13"/>
      <c r="AL46" s="13"/>
    </row>
    <row r="47" spans="1:38" s="1" customFormat="1" ht="11.1" customHeight="1" outlineLevel="1" x14ac:dyDescent="0.2">
      <c r="A47" s="7" t="s">
        <v>50</v>
      </c>
      <c r="B47" s="7" t="s">
        <v>12</v>
      </c>
      <c r="C47" s="8">
        <v>1288</v>
      </c>
      <c r="D47" s="8">
        <v>3375</v>
      </c>
      <c r="E47" s="8">
        <v>2188</v>
      </c>
      <c r="F47" s="8">
        <v>1107</v>
      </c>
      <c r="G47" s="1" t="str">
        <f>VLOOKUP(A:A,[1]TDSheet!$A:$G,7,0)</f>
        <v>оконч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2223</v>
      </c>
      <c r="K47" s="13">
        <f t="shared" si="10"/>
        <v>-35</v>
      </c>
      <c r="L47" s="13">
        <f>VLOOKUP(A:A,[1]TDSheet!$A:$M,13,0)</f>
        <v>850</v>
      </c>
      <c r="M47" s="13">
        <f>VLOOKUP(A:A,[1]TDSheet!$A:$V,22,0)</f>
        <v>800</v>
      </c>
      <c r="N47" s="13">
        <f>VLOOKUP(A:A,[1]TDSheet!$A:$X,24,0)</f>
        <v>500</v>
      </c>
      <c r="O47" s="13"/>
      <c r="P47" s="13"/>
      <c r="Q47" s="13"/>
      <c r="R47" s="13"/>
      <c r="S47" s="13"/>
      <c r="T47" s="13"/>
      <c r="U47" s="13"/>
      <c r="V47" s="13"/>
      <c r="W47" s="13">
        <f t="shared" si="11"/>
        <v>437.6</v>
      </c>
      <c r="X47" s="17">
        <v>300</v>
      </c>
      <c r="Y47" s="19">
        <f t="shared" si="12"/>
        <v>8.1284277879341857</v>
      </c>
      <c r="Z47" s="13">
        <f t="shared" si="13"/>
        <v>2.5297074954296161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458.2</v>
      </c>
      <c r="AF47" s="13">
        <f>VLOOKUP(A:A,[1]TDSheet!$A:$AF,32,0)</f>
        <v>443</v>
      </c>
      <c r="AG47" s="13">
        <f>VLOOKUP(A:A,[1]TDSheet!$A:$AG,33,0)</f>
        <v>374.8</v>
      </c>
      <c r="AH47" s="13">
        <f>VLOOKUP(A:A,[3]TDSheet!$A:$D,4,0)</f>
        <v>415</v>
      </c>
      <c r="AI47" s="13">
        <f>VLOOKUP(A:A,[1]TDSheet!$A:$AI,35,0)</f>
        <v>0</v>
      </c>
      <c r="AJ47" s="13">
        <f t="shared" si="14"/>
        <v>120</v>
      </c>
      <c r="AK47" s="13"/>
      <c r="AL47" s="13"/>
    </row>
    <row r="48" spans="1:38" s="1" customFormat="1" ht="21.95" customHeight="1" outlineLevel="1" x14ac:dyDescent="0.2">
      <c r="A48" s="7" t="s">
        <v>51</v>
      </c>
      <c r="B48" s="7" t="s">
        <v>8</v>
      </c>
      <c r="C48" s="8">
        <v>77.391999999999996</v>
      </c>
      <c r="D48" s="8">
        <v>328.97899999999998</v>
      </c>
      <c r="E48" s="8">
        <v>112.215</v>
      </c>
      <c r="F48" s="8">
        <v>96.843000000000004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114.946</v>
      </c>
      <c r="K48" s="13">
        <f t="shared" si="10"/>
        <v>-2.7309999999999945</v>
      </c>
      <c r="L48" s="13">
        <f>VLOOKUP(A:A,[1]TDSheet!$A:$M,13,0)</f>
        <v>0</v>
      </c>
      <c r="M48" s="13">
        <f>VLOOKUP(A:A,[1]TDSheet!$A:$V,22,0)</f>
        <v>50</v>
      </c>
      <c r="N48" s="13">
        <f>VLOOKUP(A:A,[1]TDSheet!$A:$X,24,0)</f>
        <v>20</v>
      </c>
      <c r="O48" s="13"/>
      <c r="P48" s="13"/>
      <c r="Q48" s="13"/>
      <c r="R48" s="13"/>
      <c r="S48" s="13"/>
      <c r="T48" s="13"/>
      <c r="U48" s="13"/>
      <c r="V48" s="13"/>
      <c r="W48" s="13">
        <f t="shared" si="11"/>
        <v>22.443000000000001</v>
      </c>
      <c r="X48" s="17">
        <v>20</v>
      </c>
      <c r="Y48" s="19">
        <f t="shared" si="12"/>
        <v>8.3252239005480551</v>
      </c>
      <c r="Z48" s="13">
        <f t="shared" si="13"/>
        <v>4.3150648309049595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15.376799999999999</v>
      </c>
      <c r="AF48" s="13">
        <f>VLOOKUP(A:A,[1]TDSheet!$A:$AF,32,0)</f>
        <v>22.669599999999999</v>
      </c>
      <c r="AG48" s="13">
        <f>VLOOKUP(A:A,[1]TDSheet!$A:$AG,33,0)</f>
        <v>18.484400000000001</v>
      </c>
      <c r="AH48" s="13">
        <f>VLOOKUP(A:A,[3]TDSheet!$A:$D,4,0)</f>
        <v>16.791</v>
      </c>
      <c r="AI48" s="13">
        <f>VLOOKUP(A:A,[1]TDSheet!$A:$AI,35,0)</f>
        <v>0</v>
      </c>
      <c r="AJ48" s="13">
        <f t="shared" si="14"/>
        <v>20</v>
      </c>
      <c r="AK48" s="13"/>
      <c r="AL48" s="13"/>
    </row>
    <row r="49" spans="1:38" s="1" customFormat="1" ht="21.95" customHeight="1" outlineLevel="1" x14ac:dyDescent="0.2">
      <c r="A49" s="7" t="s">
        <v>52</v>
      </c>
      <c r="B49" s="7" t="s">
        <v>8</v>
      </c>
      <c r="C49" s="8">
        <v>-12.897</v>
      </c>
      <c r="D49" s="8">
        <v>525.35199999999998</v>
      </c>
      <c r="E49" s="8">
        <v>243.12299999999999</v>
      </c>
      <c r="F49" s="8">
        <v>250.12100000000001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257.38400000000001</v>
      </c>
      <c r="K49" s="13">
        <f t="shared" si="10"/>
        <v>-14.261000000000024</v>
      </c>
      <c r="L49" s="13">
        <f>VLOOKUP(A:A,[1]TDSheet!$A:$M,13,0)</f>
        <v>160</v>
      </c>
      <c r="M49" s="13">
        <f>VLOOKUP(A:A,[1]TDSheet!$A:$V,22,0)</f>
        <v>0</v>
      </c>
      <c r="N49" s="13">
        <f>VLOOKUP(A:A,[1]TDSheet!$A:$X,24,0)</f>
        <v>0</v>
      </c>
      <c r="O49" s="13"/>
      <c r="P49" s="13"/>
      <c r="Q49" s="13"/>
      <c r="R49" s="13"/>
      <c r="S49" s="13"/>
      <c r="T49" s="13"/>
      <c r="U49" s="13"/>
      <c r="V49" s="13"/>
      <c r="W49" s="13">
        <f t="shared" si="11"/>
        <v>48.624600000000001</v>
      </c>
      <c r="X49" s="17"/>
      <c r="Y49" s="19">
        <f t="shared" si="12"/>
        <v>8.4344344220826493</v>
      </c>
      <c r="Z49" s="13">
        <f t="shared" si="13"/>
        <v>5.143918921698071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36.355599999999995</v>
      </c>
      <c r="AF49" s="13">
        <f>VLOOKUP(A:A,[1]TDSheet!$A:$AF,32,0)</f>
        <v>37.377400000000002</v>
      </c>
      <c r="AG49" s="13">
        <f>VLOOKUP(A:A,[1]TDSheet!$A:$AG,33,0)</f>
        <v>61.447799999999994</v>
      </c>
      <c r="AH49" s="13">
        <f>VLOOKUP(A:A,[3]TDSheet!$A:$D,4,0)</f>
        <v>48.404000000000003</v>
      </c>
      <c r="AI49" s="13">
        <f>VLOOKUP(A:A,[1]TDSheet!$A:$AI,35,0)</f>
        <v>0</v>
      </c>
      <c r="AJ49" s="13">
        <f t="shared" si="14"/>
        <v>0</v>
      </c>
      <c r="AK49" s="13"/>
      <c r="AL49" s="13"/>
    </row>
    <row r="50" spans="1:38" s="1" customFormat="1" ht="21.95" customHeight="1" outlineLevel="1" x14ac:dyDescent="0.2">
      <c r="A50" s="7" t="s">
        <v>53</v>
      </c>
      <c r="B50" s="7" t="s">
        <v>12</v>
      </c>
      <c r="C50" s="8">
        <v>638</v>
      </c>
      <c r="D50" s="8">
        <v>1121</v>
      </c>
      <c r="E50" s="8">
        <v>1139</v>
      </c>
      <c r="F50" s="8">
        <v>597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1162</v>
      </c>
      <c r="K50" s="13">
        <f t="shared" si="10"/>
        <v>-23</v>
      </c>
      <c r="L50" s="13">
        <f>VLOOKUP(A:A,[1]TDSheet!$A:$M,13,0)</f>
        <v>650</v>
      </c>
      <c r="M50" s="13">
        <f>VLOOKUP(A:A,[1]TDSheet!$A:$V,22,0)</f>
        <v>170</v>
      </c>
      <c r="N50" s="13">
        <f>VLOOKUP(A:A,[1]TDSheet!$A:$X,24,0)</f>
        <v>250</v>
      </c>
      <c r="O50" s="13"/>
      <c r="P50" s="13"/>
      <c r="Q50" s="13"/>
      <c r="R50" s="13"/>
      <c r="S50" s="13"/>
      <c r="T50" s="13"/>
      <c r="U50" s="13"/>
      <c r="V50" s="13"/>
      <c r="W50" s="13">
        <f t="shared" si="11"/>
        <v>227.8</v>
      </c>
      <c r="X50" s="17">
        <v>200</v>
      </c>
      <c r="Y50" s="19">
        <f t="shared" si="12"/>
        <v>8.195785776997365</v>
      </c>
      <c r="Z50" s="13">
        <f t="shared" si="13"/>
        <v>2.62071992976295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196.4</v>
      </c>
      <c r="AF50" s="13">
        <f>VLOOKUP(A:A,[1]TDSheet!$A:$AF,32,0)</f>
        <v>239.6</v>
      </c>
      <c r="AG50" s="13">
        <f>VLOOKUP(A:A,[1]TDSheet!$A:$AG,33,0)</f>
        <v>221.2</v>
      </c>
      <c r="AH50" s="13">
        <f>VLOOKUP(A:A,[3]TDSheet!$A:$D,4,0)</f>
        <v>289</v>
      </c>
      <c r="AI50" s="13">
        <f>VLOOKUP(A:A,[1]TDSheet!$A:$AI,35,0)</f>
        <v>0</v>
      </c>
      <c r="AJ50" s="13">
        <f t="shared" si="14"/>
        <v>70</v>
      </c>
      <c r="AK50" s="13"/>
      <c r="AL50" s="13"/>
    </row>
    <row r="51" spans="1:38" s="1" customFormat="1" ht="21.95" customHeight="1" outlineLevel="1" x14ac:dyDescent="0.2">
      <c r="A51" s="7" t="s">
        <v>54</v>
      </c>
      <c r="B51" s="7" t="s">
        <v>12</v>
      </c>
      <c r="C51" s="8">
        <v>727</v>
      </c>
      <c r="D51" s="8">
        <v>2205</v>
      </c>
      <c r="E51" s="8">
        <v>1719</v>
      </c>
      <c r="F51" s="8">
        <v>1167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1742</v>
      </c>
      <c r="K51" s="13">
        <f t="shared" si="10"/>
        <v>-23</v>
      </c>
      <c r="L51" s="13">
        <f>VLOOKUP(A:A,[1]TDSheet!$A:$M,13,0)</f>
        <v>700</v>
      </c>
      <c r="M51" s="13">
        <f>VLOOKUP(A:A,[1]TDSheet!$A:$V,22,0)</f>
        <v>350</v>
      </c>
      <c r="N51" s="13">
        <f>VLOOKUP(A:A,[1]TDSheet!$A:$X,24,0)</f>
        <v>350</v>
      </c>
      <c r="O51" s="13"/>
      <c r="P51" s="13"/>
      <c r="Q51" s="13"/>
      <c r="R51" s="13"/>
      <c r="S51" s="13"/>
      <c r="T51" s="13"/>
      <c r="U51" s="13"/>
      <c r="V51" s="13"/>
      <c r="W51" s="13">
        <f t="shared" si="11"/>
        <v>343.8</v>
      </c>
      <c r="X51" s="17">
        <v>200</v>
      </c>
      <c r="Y51" s="19">
        <f t="shared" si="12"/>
        <v>8.0482838859802204</v>
      </c>
      <c r="Z51" s="13">
        <f t="shared" si="13"/>
        <v>3.3944153577661429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273</v>
      </c>
      <c r="AF51" s="13">
        <f>VLOOKUP(A:A,[1]TDSheet!$A:$AF,32,0)</f>
        <v>369.2</v>
      </c>
      <c r="AG51" s="13">
        <f>VLOOKUP(A:A,[1]TDSheet!$A:$AG,33,0)</f>
        <v>328.8</v>
      </c>
      <c r="AH51" s="13">
        <f>VLOOKUP(A:A,[3]TDSheet!$A:$D,4,0)</f>
        <v>349</v>
      </c>
      <c r="AI51" s="13">
        <f>VLOOKUP(A:A,[1]TDSheet!$A:$AI,35,0)</f>
        <v>0</v>
      </c>
      <c r="AJ51" s="13">
        <f t="shared" si="14"/>
        <v>70</v>
      </c>
      <c r="AK51" s="13"/>
      <c r="AL51" s="13"/>
    </row>
    <row r="52" spans="1:38" s="1" customFormat="1" ht="11.1" customHeight="1" outlineLevel="1" x14ac:dyDescent="0.2">
      <c r="A52" s="7" t="s">
        <v>55</v>
      </c>
      <c r="B52" s="7" t="s">
        <v>12</v>
      </c>
      <c r="C52" s="8">
        <v>572</v>
      </c>
      <c r="D52" s="8">
        <v>683</v>
      </c>
      <c r="E52" s="8">
        <v>950</v>
      </c>
      <c r="F52" s="8">
        <v>280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1009</v>
      </c>
      <c r="K52" s="13">
        <f t="shared" si="10"/>
        <v>-59</v>
      </c>
      <c r="L52" s="13">
        <f>VLOOKUP(A:A,[1]TDSheet!$A:$M,13,0)</f>
        <v>400</v>
      </c>
      <c r="M52" s="13">
        <f>VLOOKUP(A:A,[1]TDSheet!$A:$V,22,0)</f>
        <v>300</v>
      </c>
      <c r="N52" s="13">
        <f>VLOOKUP(A:A,[1]TDSheet!$A:$X,24,0)</f>
        <v>105</v>
      </c>
      <c r="O52" s="13"/>
      <c r="P52" s="13"/>
      <c r="Q52" s="13"/>
      <c r="R52" s="13"/>
      <c r="S52" s="13"/>
      <c r="T52" s="13"/>
      <c r="U52" s="13"/>
      <c r="V52" s="13"/>
      <c r="W52" s="13">
        <f t="shared" si="11"/>
        <v>190</v>
      </c>
      <c r="X52" s="17">
        <v>250</v>
      </c>
      <c r="Y52" s="19">
        <f t="shared" si="12"/>
        <v>7.0263157894736841</v>
      </c>
      <c r="Z52" s="13">
        <f t="shared" si="13"/>
        <v>1.4736842105263157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177</v>
      </c>
      <c r="AF52" s="13">
        <f>VLOOKUP(A:A,[1]TDSheet!$A:$AF,32,0)</f>
        <v>193</v>
      </c>
      <c r="AG52" s="13">
        <f>VLOOKUP(A:A,[1]TDSheet!$A:$AG,33,0)</f>
        <v>163.80000000000001</v>
      </c>
      <c r="AH52" s="13">
        <f>VLOOKUP(A:A,[3]TDSheet!$A:$D,4,0)</f>
        <v>245</v>
      </c>
      <c r="AI52" s="13">
        <f>VLOOKUP(A:A,[1]TDSheet!$A:$AI,35,0)</f>
        <v>0</v>
      </c>
      <c r="AJ52" s="13">
        <f t="shared" si="14"/>
        <v>100</v>
      </c>
      <c r="AK52" s="13"/>
      <c r="AL52" s="13"/>
    </row>
    <row r="53" spans="1:38" s="1" customFormat="1" ht="11.1" customHeight="1" outlineLevel="1" x14ac:dyDescent="0.2">
      <c r="A53" s="23" t="s">
        <v>56</v>
      </c>
      <c r="B53" s="7" t="s">
        <v>8</v>
      </c>
      <c r="C53" s="8">
        <v>545.971</v>
      </c>
      <c r="D53" s="8">
        <v>17.414999999999999</v>
      </c>
      <c r="E53" s="8">
        <v>190.30099999999999</v>
      </c>
      <c r="F53" s="8">
        <v>358.35399999999998</v>
      </c>
      <c r="G53" s="1" t="str">
        <f>VLOOKUP(A:A,[1]TDSheet!$A:$G,7,0)</f>
        <v>оконч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205.53299999999999</v>
      </c>
      <c r="K53" s="13">
        <f t="shared" si="10"/>
        <v>-15.231999999999999</v>
      </c>
      <c r="L53" s="13">
        <f>VLOOKUP(A:A,[1]TDSheet!$A:$M,13,0)</f>
        <v>0</v>
      </c>
      <c r="M53" s="13">
        <f>VLOOKUP(A:A,[1]TDSheet!$A:$V,22,0)</f>
        <v>0</v>
      </c>
      <c r="N53" s="13">
        <f>VLOOKUP(A:A,[1]TDSheet!$A:$X,24,0)</f>
        <v>0</v>
      </c>
      <c r="O53" s="13"/>
      <c r="P53" s="13"/>
      <c r="Q53" s="13"/>
      <c r="R53" s="13"/>
      <c r="S53" s="13"/>
      <c r="T53" s="13"/>
      <c r="U53" s="13"/>
      <c r="V53" s="13"/>
      <c r="W53" s="13">
        <f t="shared" si="11"/>
        <v>38.060199999999995</v>
      </c>
      <c r="X53" s="17"/>
      <c r="Y53" s="19">
        <f t="shared" si="12"/>
        <v>9.4154523623102353</v>
      </c>
      <c r="Z53" s="13">
        <f t="shared" si="13"/>
        <v>9.4154523623102353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136.80000000000001</v>
      </c>
      <c r="AF53" s="13">
        <f>VLOOKUP(A:A,[1]TDSheet!$A:$AF,32,0)</f>
        <v>51.405600000000007</v>
      </c>
      <c r="AG53" s="13">
        <f>VLOOKUP(A:A,[1]TDSheet!$A:$AG,33,0)</f>
        <v>41.537799999999997</v>
      </c>
      <c r="AH53" s="13">
        <f>VLOOKUP(A:A,[3]TDSheet!$A:$D,4,0)</f>
        <v>41.591000000000001</v>
      </c>
      <c r="AI53" s="13" t="str">
        <f>VLOOKUP(A:A,[1]TDSheet!$A:$AI,35,0)</f>
        <v>увел</v>
      </c>
      <c r="AJ53" s="13">
        <f t="shared" si="14"/>
        <v>0</v>
      </c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432.61599999999999</v>
      </c>
      <c r="D54" s="8">
        <v>749.41600000000005</v>
      </c>
      <c r="E54" s="8">
        <v>590.59199999999998</v>
      </c>
      <c r="F54" s="8">
        <v>568.35199999999998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595.23599999999999</v>
      </c>
      <c r="K54" s="13">
        <f t="shared" si="10"/>
        <v>-4.6440000000000055</v>
      </c>
      <c r="L54" s="13">
        <f>VLOOKUP(A:A,[1]TDSheet!$A:$M,13,0)</f>
        <v>0</v>
      </c>
      <c r="M54" s="13">
        <f>VLOOKUP(A:A,[1]TDSheet!$A:$V,22,0)</f>
        <v>300</v>
      </c>
      <c r="N54" s="13">
        <f>VLOOKUP(A:A,[1]TDSheet!$A:$X,24,0)</f>
        <v>150</v>
      </c>
      <c r="O54" s="13"/>
      <c r="P54" s="13"/>
      <c r="Q54" s="13"/>
      <c r="R54" s="13"/>
      <c r="S54" s="13"/>
      <c r="T54" s="13"/>
      <c r="U54" s="13"/>
      <c r="V54" s="13"/>
      <c r="W54" s="13">
        <f t="shared" si="11"/>
        <v>118.11839999999999</v>
      </c>
      <c r="X54" s="17"/>
      <c r="Y54" s="19">
        <f t="shared" si="12"/>
        <v>8.6214510186389255</v>
      </c>
      <c r="Z54" s="13">
        <f t="shared" si="13"/>
        <v>4.8117143476376247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135.20179999999999</v>
      </c>
      <c r="AF54" s="13">
        <f>VLOOKUP(A:A,[1]TDSheet!$A:$AF,32,0)</f>
        <v>136.4794</v>
      </c>
      <c r="AG54" s="13">
        <f>VLOOKUP(A:A,[1]TDSheet!$A:$AG,33,0)</f>
        <v>101.2942</v>
      </c>
      <c r="AH54" s="13">
        <f>VLOOKUP(A:A,[3]TDSheet!$A:$D,4,0)</f>
        <v>74.600999999999999</v>
      </c>
      <c r="AI54" s="13">
        <f>VLOOKUP(A:A,[1]TDSheet!$A:$AI,35,0)</f>
        <v>0</v>
      </c>
      <c r="AJ54" s="13">
        <f t="shared" si="14"/>
        <v>0</v>
      </c>
      <c r="AK54" s="13"/>
      <c r="AL54" s="13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56.308999999999997</v>
      </c>
      <c r="D55" s="8">
        <v>7.51</v>
      </c>
      <c r="E55" s="8">
        <v>9.2110000000000003</v>
      </c>
      <c r="F55" s="8">
        <v>47.097999999999999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77.8</v>
      </c>
      <c r="K55" s="13">
        <f t="shared" si="10"/>
        <v>-68.588999999999999</v>
      </c>
      <c r="L55" s="13">
        <f>VLOOKUP(A:A,[1]TDSheet!$A:$M,13,0)</f>
        <v>10</v>
      </c>
      <c r="M55" s="13">
        <f>VLOOKUP(A:A,[1]TDSheet!$A:$V,22,0)</f>
        <v>10</v>
      </c>
      <c r="N55" s="13">
        <f>VLOOKUP(A:A,[1]TDSheet!$A:$X,24,0)</f>
        <v>10</v>
      </c>
      <c r="O55" s="13"/>
      <c r="P55" s="13"/>
      <c r="Q55" s="13"/>
      <c r="R55" s="13"/>
      <c r="S55" s="13"/>
      <c r="T55" s="13"/>
      <c r="U55" s="13"/>
      <c r="V55" s="13"/>
      <c r="W55" s="13">
        <f t="shared" si="11"/>
        <v>1.8422000000000001</v>
      </c>
      <c r="X55" s="17">
        <v>10</v>
      </c>
      <c r="Y55" s="19">
        <f t="shared" si="12"/>
        <v>47.279339919661275</v>
      </c>
      <c r="Z55" s="13">
        <f t="shared" si="13"/>
        <v>25.566170882640321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12.0974</v>
      </c>
      <c r="AF55" s="13">
        <f>VLOOKUP(A:A,[1]TDSheet!$A:$AF,32,0)</f>
        <v>5.4109999999999996</v>
      </c>
      <c r="AG55" s="13">
        <f>VLOOKUP(A:A,[1]TDSheet!$A:$AG,33,0)</f>
        <v>5.9752000000000001</v>
      </c>
      <c r="AH55" s="13">
        <f>VLOOKUP(A:A,[3]TDSheet!$A:$D,4,0)</f>
        <v>9.2110000000000003</v>
      </c>
      <c r="AI55" s="21" t="str">
        <f>VLOOKUP(A:A,[1]TDSheet!$A:$AI,35,0)</f>
        <v>склад</v>
      </c>
      <c r="AJ55" s="13">
        <f t="shared" si="14"/>
        <v>10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2522.3969999999999</v>
      </c>
      <c r="D56" s="8">
        <v>2112.1869999999999</v>
      </c>
      <c r="E56" s="8">
        <v>3045.8180000000002</v>
      </c>
      <c r="F56" s="8">
        <v>1543.9949999999999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3032.0419999999999</v>
      </c>
      <c r="K56" s="13">
        <f t="shared" si="10"/>
        <v>13.776000000000295</v>
      </c>
      <c r="L56" s="13">
        <f>VLOOKUP(A:A,[1]TDSheet!$A:$M,13,0)</f>
        <v>1500</v>
      </c>
      <c r="M56" s="13">
        <f>VLOOKUP(A:A,[1]TDSheet!$A:$V,22,0)</f>
        <v>1200</v>
      </c>
      <c r="N56" s="13">
        <f>VLOOKUP(A:A,[1]TDSheet!$A:$X,24,0)</f>
        <v>600</v>
      </c>
      <c r="O56" s="13"/>
      <c r="P56" s="13"/>
      <c r="Q56" s="13"/>
      <c r="R56" s="13"/>
      <c r="S56" s="13"/>
      <c r="T56" s="13"/>
      <c r="U56" s="13"/>
      <c r="V56" s="13"/>
      <c r="W56" s="13">
        <f t="shared" si="11"/>
        <v>609.16360000000009</v>
      </c>
      <c r="X56" s="17"/>
      <c r="Y56" s="19">
        <f t="shared" si="12"/>
        <v>7.9518786086364965</v>
      </c>
      <c r="Z56" s="13">
        <f t="shared" si="13"/>
        <v>2.5346146749411811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599.58979999999997</v>
      </c>
      <c r="AF56" s="13">
        <f>VLOOKUP(A:A,[1]TDSheet!$A:$AF,32,0)</f>
        <v>586.08220000000006</v>
      </c>
      <c r="AG56" s="13">
        <f>VLOOKUP(A:A,[1]TDSheet!$A:$AG,33,0)</f>
        <v>547.71319999999992</v>
      </c>
      <c r="AH56" s="13">
        <f>VLOOKUP(A:A,[3]TDSheet!$A:$D,4,0)</f>
        <v>302.88900000000001</v>
      </c>
      <c r="AI56" s="13" t="str">
        <f>VLOOKUP(A:A,[1]TDSheet!$A:$AI,35,0)</f>
        <v>оконч</v>
      </c>
      <c r="AJ56" s="13">
        <f t="shared" si="14"/>
        <v>0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12</v>
      </c>
      <c r="C57" s="8">
        <v>2293</v>
      </c>
      <c r="D57" s="8">
        <v>2448</v>
      </c>
      <c r="E57" s="8">
        <v>2333</v>
      </c>
      <c r="F57" s="8">
        <v>2354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2396</v>
      </c>
      <c r="K57" s="13">
        <f t="shared" si="10"/>
        <v>-63</v>
      </c>
      <c r="L57" s="13">
        <f>VLOOKUP(A:A,[1]TDSheet!$A:$M,13,0)</f>
        <v>500</v>
      </c>
      <c r="M57" s="13">
        <f>VLOOKUP(A:A,[1]TDSheet!$A:$V,22,0)</f>
        <v>0</v>
      </c>
      <c r="N57" s="13">
        <f>VLOOKUP(A:A,[1]TDSheet!$A:$X,24,0)</f>
        <v>700</v>
      </c>
      <c r="O57" s="13"/>
      <c r="P57" s="13"/>
      <c r="Q57" s="13"/>
      <c r="R57" s="13"/>
      <c r="S57" s="13"/>
      <c r="T57" s="13"/>
      <c r="U57" s="13"/>
      <c r="V57" s="13"/>
      <c r="W57" s="13">
        <f t="shared" si="11"/>
        <v>466.6</v>
      </c>
      <c r="X57" s="17">
        <v>500</v>
      </c>
      <c r="Y57" s="19">
        <f t="shared" si="12"/>
        <v>8.6883840548649811</v>
      </c>
      <c r="Z57" s="13">
        <f t="shared" si="13"/>
        <v>5.0450064294899271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666</v>
      </c>
      <c r="AF57" s="13">
        <f>VLOOKUP(A:A,[1]TDSheet!$A:$AF,32,0)</f>
        <v>609.4</v>
      </c>
      <c r="AG57" s="13">
        <f>VLOOKUP(A:A,[1]TDSheet!$A:$AG,33,0)</f>
        <v>482</v>
      </c>
      <c r="AH57" s="13">
        <f>VLOOKUP(A:A,[3]TDSheet!$A:$D,4,0)</f>
        <v>502</v>
      </c>
      <c r="AI57" s="13" t="str">
        <f>VLOOKUP(A:A,[1]TDSheet!$A:$AI,35,0)</f>
        <v>оконч</v>
      </c>
      <c r="AJ57" s="13">
        <f t="shared" si="14"/>
        <v>225</v>
      </c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12</v>
      </c>
      <c r="C58" s="8">
        <v>2742</v>
      </c>
      <c r="D58" s="8">
        <v>4160</v>
      </c>
      <c r="E58" s="8">
        <v>4718</v>
      </c>
      <c r="F58" s="8">
        <v>2111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4808</v>
      </c>
      <c r="K58" s="13">
        <f t="shared" si="10"/>
        <v>-90</v>
      </c>
      <c r="L58" s="13">
        <f>VLOOKUP(A:A,[1]TDSheet!$A:$M,13,0)</f>
        <v>1600</v>
      </c>
      <c r="M58" s="13">
        <f>VLOOKUP(A:A,[1]TDSheet!$A:$V,22,0)</f>
        <v>1000</v>
      </c>
      <c r="N58" s="13">
        <f>VLOOKUP(A:A,[1]TDSheet!$A:$X,24,0)</f>
        <v>1000</v>
      </c>
      <c r="O58" s="13"/>
      <c r="P58" s="13"/>
      <c r="Q58" s="13"/>
      <c r="R58" s="13"/>
      <c r="S58" s="13"/>
      <c r="T58" s="13"/>
      <c r="U58" s="13"/>
      <c r="V58" s="13"/>
      <c r="W58" s="13">
        <f t="shared" si="11"/>
        <v>685.6</v>
      </c>
      <c r="X58" s="17"/>
      <c r="Y58" s="19">
        <f t="shared" si="12"/>
        <v>8.3299299883313882</v>
      </c>
      <c r="Z58" s="13">
        <f t="shared" si="13"/>
        <v>3.0790548424737456</v>
      </c>
      <c r="AA58" s="13"/>
      <c r="AB58" s="13"/>
      <c r="AC58" s="13"/>
      <c r="AD58" s="13">
        <f>VLOOKUP(A:A,[1]TDSheet!$A:$AD,30,0)</f>
        <v>1290</v>
      </c>
      <c r="AE58" s="13">
        <f>VLOOKUP(A:A,[1]TDSheet!$A:$AE,31,0)</f>
        <v>544.4</v>
      </c>
      <c r="AF58" s="13">
        <f>VLOOKUP(A:A,[1]TDSheet!$A:$AF,32,0)</f>
        <v>632</v>
      </c>
      <c r="AG58" s="13">
        <f>VLOOKUP(A:A,[1]TDSheet!$A:$AG,33,0)</f>
        <v>641.20000000000005</v>
      </c>
      <c r="AH58" s="13">
        <f>VLOOKUP(A:A,[3]TDSheet!$A:$D,4,0)</f>
        <v>497</v>
      </c>
      <c r="AI58" s="13" t="str">
        <f>VLOOKUP(A:A,[1]TDSheet!$A:$AI,35,0)</f>
        <v>мартяб</v>
      </c>
      <c r="AJ58" s="13">
        <f t="shared" si="14"/>
        <v>0</v>
      </c>
      <c r="AK58" s="13"/>
      <c r="AL58" s="13"/>
    </row>
    <row r="59" spans="1:38" s="1" customFormat="1" ht="11.1" customHeight="1" outlineLevel="1" x14ac:dyDescent="0.2">
      <c r="A59" s="7" t="s">
        <v>62</v>
      </c>
      <c r="B59" s="7" t="s">
        <v>12</v>
      </c>
      <c r="C59" s="8">
        <v>859</v>
      </c>
      <c r="D59" s="8">
        <v>1018</v>
      </c>
      <c r="E59" s="8">
        <v>966</v>
      </c>
      <c r="F59" s="8">
        <v>856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1020</v>
      </c>
      <c r="K59" s="13">
        <f t="shared" si="10"/>
        <v>-54</v>
      </c>
      <c r="L59" s="13">
        <f>VLOOKUP(A:A,[1]TDSheet!$A:$M,13,0)</f>
        <v>120</v>
      </c>
      <c r="M59" s="13">
        <f>VLOOKUP(A:A,[1]TDSheet!$A:$V,22,0)</f>
        <v>300</v>
      </c>
      <c r="N59" s="13">
        <f>VLOOKUP(A:A,[1]TDSheet!$A:$X,24,0)</f>
        <v>250</v>
      </c>
      <c r="O59" s="13"/>
      <c r="P59" s="13"/>
      <c r="Q59" s="13"/>
      <c r="R59" s="13"/>
      <c r="S59" s="13"/>
      <c r="T59" s="13"/>
      <c r="U59" s="13"/>
      <c r="V59" s="13"/>
      <c r="W59" s="13">
        <f t="shared" si="11"/>
        <v>193.2</v>
      </c>
      <c r="X59" s="17"/>
      <c r="Y59" s="19">
        <f t="shared" si="12"/>
        <v>7.8985507246376816</v>
      </c>
      <c r="Z59" s="13">
        <f t="shared" si="13"/>
        <v>4.4306418219461703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194.6</v>
      </c>
      <c r="AF59" s="13">
        <f>VLOOKUP(A:A,[1]TDSheet!$A:$AF,32,0)</f>
        <v>278.2</v>
      </c>
      <c r="AG59" s="13">
        <f>VLOOKUP(A:A,[1]TDSheet!$A:$AG,33,0)</f>
        <v>176</v>
      </c>
      <c r="AH59" s="13">
        <f>VLOOKUP(A:A,[3]TDSheet!$A:$D,4,0)</f>
        <v>199</v>
      </c>
      <c r="AI59" s="13">
        <f>VLOOKUP(A:A,[1]TDSheet!$A:$AI,35,0)</f>
        <v>0</v>
      </c>
      <c r="AJ59" s="13">
        <f t="shared" si="14"/>
        <v>0</v>
      </c>
      <c r="AK59" s="13"/>
      <c r="AL59" s="13"/>
    </row>
    <row r="60" spans="1:38" s="1" customFormat="1" ht="11.1" customHeight="1" outlineLevel="1" x14ac:dyDescent="0.2">
      <c r="A60" s="7" t="s">
        <v>63</v>
      </c>
      <c r="B60" s="7" t="s">
        <v>12</v>
      </c>
      <c r="C60" s="8">
        <v>181</v>
      </c>
      <c r="D60" s="8">
        <v>498</v>
      </c>
      <c r="E60" s="8">
        <v>429</v>
      </c>
      <c r="F60" s="8">
        <v>235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445</v>
      </c>
      <c r="K60" s="13">
        <f t="shared" si="10"/>
        <v>-16</v>
      </c>
      <c r="L60" s="13">
        <f>VLOOKUP(A:A,[1]TDSheet!$A:$M,13,0)</f>
        <v>100</v>
      </c>
      <c r="M60" s="13">
        <f>VLOOKUP(A:A,[1]TDSheet!$A:$V,22,0)</f>
        <v>130</v>
      </c>
      <c r="N60" s="13">
        <f>VLOOKUP(A:A,[1]TDSheet!$A:$X,24,0)</f>
        <v>90</v>
      </c>
      <c r="O60" s="13"/>
      <c r="P60" s="13"/>
      <c r="Q60" s="13"/>
      <c r="R60" s="13"/>
      <c r="S60" s="13"/>
      <c r="T60" s="13"/>
      <c r="U60" s="13"/>
      <c r="V60" s="13"/>
      <c r="W60" s="13">
        <f t="shared" si="11"/>
        <v>85.8</v>
      </c>
      <c r="X60" s="17">
        <v>130</v>
      </c>
      <c r="Y60" s="19">
        <f t="shared" si="12"/>
        <v>7.9836829836829839</v>
      </c>
      <c r="Z60" s="13">
        <f t="shared" si="13"/>
        <v>2.7389277389277389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70.599999999999994</v>
      </c>
      <c r="AF60" s="13">
        <f>VLOOKUP(A:A,[1]TDSheet!$A:$AF,32,0)</f>
        <v>79.599999999999994</v>
      </c>
      <c r="AG60" s="13">
        <f>VLOOKUP(A:A,[1]TDSheet!$A:$AG,33,0)</f>
        <v>71.8</v>
      </c>
      <c r="AH60" s="13">
        <f>VLOOKUP(A:A,[3]TDSheet!$A:$D,4,0)</f>
        <v>118</v>
      </c>
      <c r="AI60" s="13" t="e">
        <f>VLOOKUP(A:A,[1]TDSheet!$A:$AI,35,0)</f>
        <v>#N/A</v>
      </c>
      <c r="AJ60" s="13">
        <f t="shared" si="14"/>
        <v>52</v>
      </c>
      <c r="AK60" s="13"/>
      <c r="AL60" s="13"/>
    </row>
    <row r="61" spans="1:38" s="1" customFormat="1" ht="11.1" customHeight="1" outlineLevel="1" x14ac:dyDescent="0.2">
      <c r="A61" s="7" t="s">
        <v>64</v>
      </c>
      <c r="B61" s="7" t="s">
        <v>12</v>
      </c>
      <c r="C61" s="8">
        <v>188</v>
      </c>
      <c r="D61" s="8">
        <v>401</v>
      </c>
      <c r="E61" s="8">
        <v>377</v>
      </c>
      <c r="F61" s="8">
        <v>197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418</v>
      </c>
      <c r="K61" s="13">
        <f t="shared" si="10"/>
        <v>-41</v>
      </c>
      <c r="L61" s="13">
        <f>VLOOKUP(A:A,[1]TDSheet!$A:$M,13,0)</f>
        <v>0</v>
      </c>
      <c r="M61" s="13">
        <f>VLOOKUP(A:A,[1]TDSheet!$A:$V,22,0)</f>
        <v>200</v>
      </c>
      <c r="N61" s="13">
        <f>VLOOKUP(A:A,[1]TDSheet!$A:$X,24,0)</f>
        <v>90</v>
      </c>
      <c r="O61" s="13"/>
      <c r="P61" s="13"/>
      <c r="Q61" s="13"/>
      <c r="R61" s="13"/>
      <c r="S61" s="13"/>
      <c r="T61" s="13"/>
      <c r="U61" s="13"/>
      <c r="V61" s="13"/>
      <c r="W61" s="13">
        <f t="shared" si="11"/>
        <v>75.400000000000006</v>
      </c>
      <c r="X61" s="17">
        <v>120</v>
      </c>
      <c r="Y61" s="19">
        <f t="shared" si="12"/>
        <v>8.0503978779840839</v>
      </c>
      <c r="Z61" s="13">
        <f t="shared" si="13"/>
        <v>2.6127320954907161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52.8</v>
      </c>
      <c r="AF61" s="13">
        <f>VLOOKUP(A:A,[1]TDSheet!$A:$AF,32,0)</f>
        <v>73.2</v>
      </c>
      <c r="AG61" s="13">
        <f>VLOOKUP(A:A,[1]TDSheet!$A:$AG,33,0)</f>
        <v>53.4</v>
      </c>
      <c r="AH61" s="13">
        <f>VLOOKUP(A:A,[3]TDSheet!$A:$D,4,0)</f>
        <v>96</v>
      </c>
      <c r="AI61" s="13" t="e">
        <f>VLOOKUP(A:A,[1]TDSheet!$A:$AI,35,0)</f>
        <v>#N/A</v>
      </c>
      <c r="AJ61" s="13">
        <f t="shared" si="14"/>
        <v>48</v>
      </c>
      <c r="AK61" s="13"/>
      <c r="AL61" s="13"/>
    </row>
    <row r="62" spans="1:38" s="1" customFormat="1" ht="11.1" customHeight="1" outlineLevel="1" x14ac:dyDescent="0.2">
      <c r="A62" s="7" t="s">
        <v>65</v>
      </c>
      <c r="B62" s="7" t="s">
        <v>8</v>
      </c>
      <c r="C62" s="8">
        <v>411.69499999999999</v>
      </c>
      <c r="D62" s="8">
        <v>1241.251</v>
      </c>
      <c r="E62" s="8">
        <v>779.74</v>
      </c>
      <c r="F62" s="8">
        <v>857.09199999999998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778.02300000000002</v>
      </c>
      <c r="K62" s="13">
        <f t="shared" si="10"/>
        <v>1.7169999999999845</v>
      </c>
      <c r="L62" s="13">
        <f>VLOOKUP(A:A,[1]TDSheet!$A:$M,13,0)</f>
        <v>200</v>
      </c>
      <c r="M62" s="13">
        <f>VLOOKUP(A:A,[1]TDSheet!$A:$V,22,0)</f>
        <v>0</v>
      </c>
      <c r="N62" s="13">
        <f>VLOOKUP(A:A,[1]TDSheet!$A:$X,24,0)</f>
        <v>100</v>
      </c>
      <c r="O62" s="13"/>
      <c r="P62" s="13"/>
      <c r="Q62" s="13"/>
      <c r="R62" s="13"/>
      <c r="S62" s="13"/>
      <c r="T62" s="13"/>
      <c r="U62" s="13"/>
      <c r="V62" s="13"/>
      <c r="W62" s="13">
        <f t="shared" si="11"/>
        <v>155.94800000000001</v>
      </c>
      <c r="X62" s="17">
        <v>150</v>
      </c>
      <c r="Y62" s="19">
        <f t="shared" si="12"/>
        <v>8.3815887347064404</v>
      </c>
      <c r="Z62" s="13">
        <f t="shared" si="13"/>
        <v>5.4960114910098232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167.62520000000001</v>
      </c>
      <c r="AF62" s="13">
        <f>VLOOKUP(A:A,[1]TDSheet!$A:$AF,32,0)</f>
        <v>165.2312</v>
      </c>
      <c r="AG62" s="13">
        <f>VLOOKUP(A:A,[1]TDSheet!$A:$AG,33,0)</f>
        <v>163.20959999999999</v>
      </c>
      <c r="AH62" s="13">
        <f>VLOOKUP(A:A,[3]TDSheet!$A:$D,4,0)</f>
        <v>132.55699999999999</v>
      </c>
      <c r="AI62" s="13">
        <f>VLOOKUP(A:A,[1]TDSheet!$A:$AI,35,0)</f>
        <v>0</v>
      </c>
      <c r="AJ62" s="13">
        <f t="shared" si="14"/>
        <v>150</v>
      </c>
      <c r="AK62" s="13"/>
      <c r="AL62" s="13"/>
    </row>
    <row r="63" spans="1:38" s="1" customFormat="1" ht="11.1" customHeight="1" outlineLevel="1" x14ac:dyDescent="0.2">
      <c r="A63" s="7" t="s">
        <v>66</v>
      </c>
      <c r="B63" s="7" t="s">
        <v>12</v>
      </c>
      <c r="C63" s="8">
        <v>1318</v>
      </c>
      <c r="D63" s="8">
        <v>19</v>
      </c>
      <c r="E63" s="8">
        <v>362</v>
      </c>
      <c r="F63" s="8">
        <v>955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388</v>
      </c>
      <c r="K63" s="13">
        <f t="shared" si="10"/>
        <v>-26</v>
      </c>
      <c r="L63" s="13">
        <f>VLOOKUP(A:A,[1]TDSheet!$A:$M,13,0)</f>
        <v>300</v>
      </c>
      <c r="M63" s="13">
        <f>VLOOKUP(A:A,[1]TDSheet!$A:$V,22,0)</f>
        <v>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3"/>
      <c r="V63" s="13"/>
      <c r="W63" s="13">
        <f t="shared" si="11"/>
        <v>72.400000000000006</v>
      </c>
      <c r="X63" s="17"/>
      <c r="Y63" s="19">
        <f t="shared" si="12"/>
        <v>17.334254143646408</v>
      </c>
      <c r="Z63" s="13">
        <f t="shared" si="13"/>
        <v>13.190607734806628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61</v>
      </c>
      <c r="AF63" s="13">
        <f>VLOOKUP(A:A,[1]TDSheet!$A:$AF,32,0)</f>
        <v>97.6</v>
      </c>
      <c r="AG63" s="13">
        <f>VLOOKUP(A:A,[1]TDSheet!$A:$AG,33,0)</f>
        <v>64.400000000000006</v>
      </c>
      <c r="AH63" s="13">
        <f>VLOOKUP(A:A,[3]TDSheet!$A:$D,4,0)</f>
        <v>80</v>
      </c>
      <c r="AI63" s="13" t="e">
        <f>VLOOKUP(A:A,[1]TDSheet!$A:$AI,35,0)</f>
        <v>#N/A</v>
      </c>
      <c r="AJ63" s="13">
        <f t="shared" si="14"/>
        <v>0</v>
      </c>
      <c r="AK63" s="13"/>
      <c r="AL63" s="13"/>
    </row>
    <row r="64" spans="1:38" s="1" customFormat="1" ht="11.1" customHeight="1" outlineLevel="1" x14ac:dyDescent="0.2">
      <c r="A64" s="7" t="s">
        <v>67</v>
      </c>
      <c r="B64" s="7" t="s">
        <v>8</v>
      </c>
      <c r="C64" s="8">
        <v>151.578</v>
      </c>
      <c r="D64" s="8">
        <v>323.08199999999999</v>
      </c>
      <c r="E64" s="8">
        <v>217.453</v>
      </c>
      <c r="F64" s="8">
        <v>250.35300000000001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225.887</v>
      </c>
      <c r="K64" s="13">
        <f t="shared" si="10"/>
        <v>-8.4339999999999975</v>
      </c>
      <c r="L64" s="13">
        <f>VLOOKUP(A:A,[1]TDSheet!$A:$M,13,0)</f>
        <v>0</v>
      </c>
      <c r="M64" s="13">
        <f>VLOOKUP(A:A,[1]TDSheet!$A:$V,22,0)</f>
        <v>30</v>
      </c>
      <c r="N64" s="13">
        <f>VLOOKUP(A:A,[1]TDSheet!$A:$X,24,0)</f>
        <v>30</v>
      </c>
      <c r="O64" s="13"/>
      <c r="P64" s="13"/>
      <c r="Q64" s="13"/>
      <c r="R64" s="13"/>
      <c r="S64" s="13"/>
      <c r="T64" s="13"/>
      <c r="U64" s="13"/>
      <c r="V64" s="13"/>
      <c r="W64" s="13">
        <f t="shared" si="11"/>
        <v>43.490600000000001</v>
      </c>
      <c r="X64" s="17">
        <v>50</v>
      </c>
      <c r="Y64" s="19">
        <f t="shared" si="12"/>
        <v>8.2857674991837325</v>
      </c>
      <c r="Z64" s="13">
        <f t="shared" si="13"/>
        <v>5.7564853094691726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47.370999999999995</v>
      </c>
      <c r="AF64" s="13">
        <f>VLOOKUP(A:A,[1]TDSheet!$A:$AF,32,0)</f>
        <v>57.188199999999995</v>
      </c>
      <c r="AG64" s="13">
        <f>VLOOKUP(A:A,[1]TDSheet!$A:$AG,33,0)</f>
        <v>39.780799999999999</v>
      </c>
      <c r="AH64" s="13">
        <f>VLOOKUP(A:A,[3]TDSheet!$A:$D,4,0)</f>
        <v>47.548999999999999</v>
      </c>
      <c r="AI64" s="13" t="e">
        <f>VLOOKUP(A:A,[1]TDSheet!$A:$AI,35,0)</f>
        <v>#N/A</v>
      </c>
      <c r="AJ64" s="13">
        <f t="shared" si="14"/>
        <v>50</v>
      </c>
      <c r="AK64" s="13"/>
      <c r="AL64" s="13"/>
    </row>
    <row r="65" spans="1:38" s="1" customFormat="1" ht="11.1" customHeight="1" outlineLevel="1" x14ac:dyDescent="0.2">
      <c r="A65" s="23" t="s">
        <v>68</v>
      </c>
      <c r="B65" s="7" t="s">
        <v>8</v>
      </c>
      <c r="C65" s="8">
        <v>26.867999999999999</v>
      </c>
      <c r="D65" s="8"/>
      <c r="E65" s="8">
        <v>2.7149999999999999</v>
      </c>
      <c r="F65" s="8">
        <v>24.152999999999999</v>
      </c>
      <c r="G65" s="1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3">
        <f>VLOOKUP(A:A,[2]TDSheet!$A:$F,6,0)</f>
        <v>2.6</v>
      </c>
      <c r="K65" s="13">
        <f t="shared" si="10"/>
        <v>0.11499999999999977</v>
      </c>
      <c r="L65" s="13">
        <f>VLOOKUP(A:A,[1]TDSheet!$A:$M,13,0)</f>
        <v>0</v>
      </c>
      <c r="M65" s="13">
        <f>VLOOKUP(A:A,[1]TDSheet!$A:$V,22,0)</f>
        <v>0</v>
      </c>
      <c r="N65" s="13">
        <f>VLOOKUP(A:A,[1]TDSheet!$A:$X,24,0)</f>
        <v>0</v>
      </c>
      <c r="O65" s="13"/>
      <c r="P65" s="13"/>
      <c r="Q65" s="13"/>
      <c r="R65" s="13"/>
      <c r="S65" s="13"/>
      <c r="T65" s="13"/>
      <c r="U65" s="13"/>
      <c r="V65" s="13"/>
      <c r="W65" s="13">
        <f t="shared" si="11"/>
        <v>0.54299999999999993</v>
      </c>
      <c r="X65" s="17"/>
      <c r="Y65" s="19">
        <f t="shared" si="12"/>
        <v>44.480662983425418</v>
      </c>
      <c r="Z65" s="13">
        <f t="shared" si="13"/>
        <v>44.480662983425418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2.2016</v>
      </c>
      <c r="AF65" s="13">
        <f>VLOOKUP(A:A,[1]TDSheet!$A:$AF,32,0)</f>
        <v>1.9263999999999999</v>
      </c>
      <c r="AG65" s="13">
        <f>VLOOKUP(A:A,[1]TDSheet!$A:$AG,33,0)</f>
        <v>1.0933999999999999</v>
      </c>
      <c r="AH65" s="13">
        <v>0</v>
      </c>
      <c r="AI65" s="22" t="str">
        <f>VLOOKUP(A:A,[1]TDSheet!$A:$AI,35,0)</f>
        <v>увел</v>
      </c>
      <c r="AJ65" s="13">
        <f t="shared" si="14"/>
        <v>0</v>
      </c>
      <c r="AK65" s="13"/>
      <c r="AL65" s="13"/>
    </row>
    <row r="66" spans="1:38" s="1" customFormat="1" ht="11.1" customHeight="1" outlineLevel="1" x14ac:dyDescent="0.2">
      <c r="A66" s="7" t="s">
        <v>69</v>
      </c>
      <c r="B66" s="7" t="s">
        <v>12</v>
      </c>
      <c r="C66" s="8">
        <v>1694</v>
      </c>
      <c r="D66" s="8">
        <v>3109</v>
      </c>
      <c r="E66" s="8">
        <v>3273</v>
      </c>
      <c r="F66" s="8">
        <v>1482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3326</v>
      </c>
      <c r="K66" s="13">
        <f t="shared" si="10"/>
        <v>-53</v>
      </c>
      <c r="L66" s="13">
        <f>VLOOKUP(A:A,[1]TDSheet!$A:$M,13,0)</f>
        <v>700</v>
      </c>
      <c r="M66" s="13">
        <f>VLOOKUP(A:A,[1]TDSheet!$A:$V,22,0)</f>
        <v>700</v>
      </c>
      <c r="N66" s="13">
        <f>VLOOKUP(A:A,[1]TDSheet!$A:$X,24,0)</f>
        <v>500</v>
      </c>
      <c r="O66" s="13"/>
      <c r="P66" s="13"/>
      <c r="Q66" s="13"/>
      <c r="R66" s="13"/>
      <c r="S66" s="13"/>
      <c r="T66" s="13"/>
      <c r="U66" s="13"/>
      <c r="V66" s="13"/>
      <c r="W66" s="13">
        <f t="shared" si="11"/>
        <v>466.2</v>
      </c>
      <c r="X66" s="17">
        <v>350</v>
      </c>
      <c r="Y66" s="19">
        <f t="shared" si="12"/>
        <v>8.0051480051480048</v>
      </c>
      <c r="Z66" s="13">
        <f t="shared" si="13"/>
        <v>3.1788931788931789</v>
      </c>
      <c r="AA66" s="13"/>
      <c r="AB66" s="13"/>
      <c r="AC66" s="13"/>
      <c r="AD66" s="13">
        <f>VLOOKUP(A:A,[1]TDSheet!$A:$AD,30,0)</f>
        <v>942</v>
      </c>
      <c r="AE66" s="13">
        <f>VLOOKUP(A:A,[1]TDSheet!$A:$AE,31,0)</f>
        <v>451</v>
      </c>
      <c r="AF66" s="13">
        <f>VLOOKUP(A:A,[1]TDSheet!$A:$AF,32,0)</f>
        <v>509.8</v>
      </c>
      <c r="AG66" s="13">
        <f>VLOOKUP(A:A,[1]TDSheet!$A:$AG,33,0)</f>
        <v>414.2</v>
      </c>
      <c r="AH66" s="13">
        <f>VLOOKUP(A:A,[3]TDSheet!$A:$D,4,0)</f>
        <v>475</v>
      </c>
      <c r="AI66" s="13">
        <f>VLOOKUP(A:A,[1]TDSheet!$A:$AI,35,0)</f>
        <v>0</v>
      </c>
      <c r="AJ66" s="13">
        <f t="shared" si="14"/>
        <v>140</v>
      </c>
      <c r="AK66" s="13"/>
      <c r="AL66" s="13"/>
    </row>
    <row r="67" spans="1:38" s="1" customFormat="1" ht="11.1" customHeight="1" outlineLevel="1" x14ac:dyDescent="0.2">
      <c r="A67" s="7" t="s">
        <v>70</v>
      </c>
      <c r="B67" s="7" t="s">
        <v>12</v>
      </c>
      <c r="C67" s="8">
        <v>1484</v>
      </c>
      <c r="D67" s="8">
        <v>1931</v>
      </c>
      <c r="E67" s="8">
        <v>1965</v>
      </c>
      <c r="F67" s="8">
        <v>1417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2005</v>
      </c>
      <c r="K67" s="13">
        <f t="shared" si="10"/>
        <v>-40</v>
      </c>
      <c r="L67" s="13">
        <f>VLOOKUP(A:A,[1]TDSheet!$A:$M,13,0)</f>
        <v>700</v>
      </c>
      <c r="M67" s="13">
        <f>VLOOKUP(A:A,[1]TDSheet!$A:$V,22,0)</f>
        <v>300</v>
      </c>
      <c r="N67" s="13">
        <f>VLOOKUP(A:A,[1]TDSheet!$A:$X,24,0)</f>
        <v>400</v>
      </c>
      <c r="O67" s="13"/>
      <c r="P67" s="13"/>
      <c r="Q67" s="13"/>
      <c r="R67" s="13"/>
      <c r="S67" s="13"/>
      <c r="T67" s="13"/>
      <c r="U67" s="13"/>
      <c r="V67" s="13"/>
      <c r="W67" s="13">
        <f t="shared" si="11"/>
        <v>393</v>
      </c>
      <c r="X67" s="17">
        <v>350</v>
      </c>
      <c r="Y67" s="19">
        <f t="shared" si="12"/>
        <v>8.0585241730279904</v>
      </c>
      <c r="Z67" s="13">
        <f t="shared" si="13"/>
        <v>3.6055979643765905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388</v>
      </c>
      <c r="AF67" s="13">
        <f>VLOOKUP(A:A,[1]TDSheet!$A:$AF,32,0)</f>
        <v>437.4</v>
      </c>
      <c r="AG67" s="13">
        <f>VLOOKUP(A:A,[1]TDSheet!$A:$AG,33,0)</f>
        <v>376.4</v>
      </c>
      <c r="AH67" s="13">
        <f>VLOOKUP(A:A,[3]TDSheet!$A:$D,4,0)</f>
        <v>386</v>
      </c>
      <c r="AI67" s="13">
        <f>VLOOKUP(A:A,[1]TDSheet!$A:$AI,35,0)</f>
        <v>0</v>
      </c>
      <c r="AJ67" s="13">
        <f t="shared" si="14"/>
        <v>140</v>
      </c>
      <c r="AK67" s="13"/>
      <c r="AL67" s="13"/>
    </row>
    <row r="68" spans="1:38" s="1" customFormat="1" ht="21.95" customHeight="1" outlineLevel="1" x14ac:dyDescent="0.2">
      <c r="A68" s="7" t="s">
        <v>71</v>
      </c>
      <c r="B68" s="7" t="s">
        <v>8</v>
      </c>
      <c r="C68" s="8">
        <v>295.96899999999999</v>
      </c>
      <c r="D68" s="8">
        <v>650.65200000000004</v>
      </c>
      <c r="E68" s="8">
        <v>492.19600000000003</v>
      </c>
      <c r="F68" s="8">
        <v>428.44900000000001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513.048</v>
      </c>
      <c r="K68" s="13">
        <f t="shared" si="10"/>
        <v>-20.851999999999975</v>
      </c>
      <c r="L68" s="13">
        <f>VLOOKUP(A:A,[1]TDSheet!$A:$M,13,0)</f>
        <v>110</v>
      </c>
      <c r="M68" s="13">
        <f>VLOOKUP(A:A,[1]TDSheet!$A:$V,22,0)</f>
        <v>100</v>
      </c>
      <c r="N68" s="13">
        <f>VLOOKUP(A:A,[1]TDSheet!$A:$X,24,0)</f>
        <v>100</v>
      </c>
      <c r="O68" s="13"/>
      <c r="P68" s="13"/>
      <c r="Q68" s="13"/>
      <c r="R68" s="13"/>
      <c r="S68" s="13"/>
      <c r="T68" s="13"/>
      <c r="U68" s="13"/>
      <c r="V68" s="13"/>
      <c r="W68" s="13">
        <f t="shared" si="11"/>
        <v>98.4392</v>
      </c>
      <c r="X68" s="17">
        <v>50</v>
      </c>
      <c r="Y68" s="19">
        <f t="shared" si="12"/>
        <v>8.0095023120870561</v>
      </c>
      <c r="Z68" s="13">
        <f t="shared" si="13"/>
        <v>4.3524226121301268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87.606799999999993</v>
      </c>
      <c r="AF68" s="13">
        <f>VLOOKUP(A:A,[1]TDSheet!$A:$AF,32,0)</f>
        <v>118.1618</v>
      </c>
      <c r="AG68" s="13">
        <f>VLOOKUP(A:A,[1]TDSheet!$A:$AG,33,0)</f>
        <v>94.443600000000004</v>
      </c>
      <c r="AH68" s="13">
        <f>VLOOKUP(A:A,[3]TDSheet!$A:$D,4,0)</f>
        <v>101.53</v>
      </c>
      <c r="AI68" s="13" t="e">
        <f>VLOOKUP(A:A,[1]TDSheet!$A:$AI,35,0)</f>
        <v>#N/A</v>
      </c>
      <c r="AJ68" s="13">
        <f t="shared" si="14"/>
        <v>50</v>
      </c>
      <c r="AK68" s="13"/>
      <c r="AL68" s="13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178.39400000000001</v>
      </c>
      <c r="D69" s="8">
        <v>269.18400000000003</v>
      </c>
      <c r="E69" s="8">
        <v>245.47900000000001</v>
      </c>
      <c r="F69" s="8">
        <v>186.63900000000001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254.31399999999999</v>
      </c>
      <c r="K69" s="13">
        <f t="shared" si="10"/>
        <v>-8.8349999999999795</v>
      </c>
      <c r="L69" s="13">
        <f>VLOOKUP(A:A,[1]TDSheet!$A:$M,13,0)</f>
        <v>80</v>
      </c>
      <c r="M69" s="13">
        <f>VLOOKUP(A:A,[1]TDSheet!$A:$V,22,0)</f>
        <v>30</v>
      </c>
      <c r="N69" s="13">
        <f>VLOOKUP(A:A,[1]TDSheet!$A:$X,24,0)</f>
        <v>50</v>
      </c>
      <c r="O69" s="13"/>
      <c r="P69" s="13"/>
      <c r="Q69" s="13"/>
      <c r="R69" s="13"/>
      <c r="S69" s="13"/>
      <c r="T69" s="13"/>
      <c r="U69" s="13"/>
      <c r="V69" s="13"/>
      <c r="W69" s="13">
        <f t="shared" si="11"/>
        <v>49.095800000000004</v>
      </c>
      <c r="X69" s="17">
        <v>50</v>
      </c>
      <c r="Y69" s="19">
        <f t="shared" si="12"/>
        <v>8.0788784376667646</v>
      </c>
      <c r="Z69" s="13">
        <f t="shared" si="13"/>
        <v>3.8015268108473634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49.760000000000005</v>
      </c>
      <c r="AF69" s="13">
        <f>VLOOKUP(A:A,[1]TDSheet!$A:$AF,32,0)</f>
        <v>56.296199999999999</v>
      </c>
      <c r="AG69" s="13">
        <f>VLOOKUP(A:A,[1]TDSheet!$A:$AG,33,0)</f>
        <v>47.778199999999998</v>
      </c>
      <c r="AH69" s="13">
        <f>VLOOKUP(A:A,[3]TDSheet!$A:$D,4,0)</f>
        <v>60.920999999999999</v>
      </c>
      <c r="AI69" s="13" t="e">
        <f>VLOOKUP(A:A,[1]TDSheet!$A:$AI,35,0)</f>
        <v>#N/A</v>
      </c>
      <c r="AJ69" s="13">
        <f t="shared" si="14"/>
        <v>50</v>
      </c>
      <c r="AK69" s="13"/>
      <c r="AL69" s="13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649.18700000000001</v>
      </c>
      <c r="D70" s="8">
        <v>186.77199999999999</v>
      </c>
      <c r="E70" s="8">
        <v>548.42999999999995</v>
      </c>
      <c r="F70" s="8">
        <v>269.70800000000003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567.81399999999996</v>
      </c>
      <c r="K70" s="13">
        <f t="shared" si="10"/>
        <v>-19.384000000000015</v>
      </c>
      <c r="L70" s="13">
        <f>VLOOKUP(A:A,[1]TDSheet!$A:$M,13,0)</f>
        <v>210</v>
      </c>
      <c r="M70" s="13">
        <f>VLOOKUP(A:A,[1]TDSheet!$A:$V,22,0)</f>
        <v>200</v>
      </c>
      <c r="N70" s="13">
        <f>VLOOKUP(A:A,[1]TDSheet!$A:$X,24,0)</f>
        <v>150</v>
      </c>
      <c r="O70" s="13"/>
      <c r="P70" s="13"/>
      <c r="Q70" s="13"/>
      <c r="R70" s="13"/>
      <c r="S70" s="13"/>
      <c r="T70" s="13"/>
      <c r="U70" s="13"/>
      <c r="V70" s="13"/>
      <c r="W70" s="13">
        <f t="shared" si="11"/>
        <v>109.68599999999999</v>
      </c>
      <c r="X70" s="17">
        <v>50</v>
      </c>
      <c r="Y70" s="19">
        <f t="shared" si="12"/>
        <v>8.0202395930200776</v>
      </c>
      <c r="Z70" s="13">
        <f t="shared" si="13"/>
        <v>2.4589099793957301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133.48779999999999</v>
      </c>
      <c r="AF70" s="13">
        <f>VLOOKUP(A:A,[1]TDSheet!$A:$AF,32,0)</f>
        <v>116.3386</v>
      </c>
      <c r="AG70" s="13">
        <f>VLOOKUP(A:A,[1]TDSheet!$A:$AG,33,0)</f>
        <v>93.186599999999999</v>
      </c>
      <c r="AH70" s="13">
        <f>VLOOKUP(A:A,[3]TDSheet!$A:$D,4,0)</f>
        <v>100.75</v>
      </c>
      <c r="AI70" s="13" t="e">
        <f>VLOOKUP(A:A,[1]TDSheet!$A:$AI,35,0)</f>
        <v>#N/A</v>
      </c>
      <c r="AJ70" s="13">
        <f t="shared" si="14"/>
        <v>50</v>
      </c>
      <c r="AK70" s="13"/>
      <c r="AL70" s="13"/>
    </row>
    <row r="71" spans="1:38" s="1" customFormat="1" ht="11.1" customHeight="1" outlineLevel="1" x14ac:dyDescent="0.2">
      <c r="A71" s="7" t="s">
        <v>74</v>
      </c>
      <c r="B71" s="7" t="s">
        <v>8</v>
      </c>
      <c r="C71" s="8">
        <v>207.07300000000001</v>
      </c>
      <c r="D71" s="8">
        <v>473.30099999999999</v>
      </c>
      <c r="E71" s="8">
        <v>353.827</v>
      </c>
      <c r="F71" s="8">
        <v>310.32100000000003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368.96899999999999</v>
      </c>
      <c r="K71" s="13">
        <f t="shared" si="10"/>
        <v>-15.141999999999996</v>
      </c>
      <c r="L71" s="13">
        <f>VLOOKUP(A:A,[1]TDSheet!$A:$M,13,0)</f>
        <v>110</v>
      </c>
      <c r="M71" s="13">
        <f>VLOOKUP(A:A,[1]TDSheet!$A:$V,22,0)</f>
        <v>0</v>
      </c>
      <c r="N71" s="13">
        <f>VLOOKUP(A:A,[1]TDSheet!$A:$X,24,0)</f>
        <v>80</v>
      </c>
      <c r="O71" s="13"/>
      <c r="P71" s="13"/>
      <c r="Q71" s="13"/>
      <c r="R71" s="13"/>
      <c r="S71" s="13"/>
      <c r="T71" s="13"/>
      <c r="U71" s="13"/>
      <c r="V71" s="13"/>
      <c r="W71" s="13">
        <f t="shared" si="11"/>
        <v>70.7654</v>
      </c>
      <c r="X71" s="17">
        <v>70</v>
      </c>
      <c r="Y71" s="19">
        <f t="shared" si="12"/>
        <v>8.0593199501451274</v>
      </c>
      <c r="Z71" s="13">
        <f t="shared" si="13"/>
        <v>4.3852080253909405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67.531599999999997</v>
      </c>
      <c r="AF71" s="13">
        <f>VLOOKUP(A:A,[1]TDSheet!$A:$AF,32,0)</f>
        <v>79.630600000000001</v>
      </c>
      <c r="AG71" s="13">
        <f>VLOOKUP(A:A,[1]TDSheet!$A:$AG,33,0)</f>
        <v>70.131</v>
      </c>
      <c r="AH71" s="13">
        <f>VLOOKUP(A:A,[3]TDSheet!$A:$D,4,0)</f>
        <v>85.040999999999997</v>
      </c>
      <c r="AI71" s="13" t="e">
        <f>VLOOKUP(A:A,[1]TDSheet!$A:$AI,35,0)</f>
        <v>#N/A</v>
      </c>
      <c r="AJ71" s="13">
        <f t="shared" si="14"/>
        <v>70</v>
      </c>
      <c r="AK71" s="13"/>
      <c r="AL71" s="13"/>
    </row>
    <row r="72" spans="1:38" s="1" customFormat="1" ht="11.1" customHeight="1" outlineLevel="1" x14ac:dyDescent="0.2">
      <c r="A72" s="7" t="s">
        <v>75</v>
      </c>
      <c r="B72" s="7" t="s">
        <v>12</v>
      </c>
      <c r="C72" s="8">
        <v>57</v>
      </c>
      <c r="D72" s="8">
        <v>173.815</v>
      </c>
      <c r="E72" s="8">
        <v>100</v>
      </c>
      <c r="F72" s="8">
        <v>129.815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122</v>
      </c>
      <c r="K72" s="13">
        <f t="shared" ref="K72:K119" si="15">E72-J72</f>
        <v>-22</v>
      </c>
      <c r="L72" s="13">
        <f>VLOOKUP(A:A,[1]TDSheet!$A:$M,13,0)</f>
        <v>30</v>
      </c>
      <c r="M72" s="13">
        <f>VLOOKUP(A:A,[1]TDSheet!$A:$V,22,0)</f>
        <v>0</v>
      </c>
      <c r="N72" s="13">
        <f>VLOOKUP(A:A,[1]TDSheet!$A:$X,24,0)</f>
        <v>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19" si="16">(E72-AD72)/5</f>
        <v>20</v>
      </c>
      <c r="X72" s="17"/>
      <c r="Y72" s="19">
        <f t="shared" ref="Y72:Y119" si="17">(F72+L72+M72+N72+X72)/W72</f>
        <v>7.9907500000000002</v>
      </c>
      <c r="Z72" s="13">
        <f t="shared" ref="Z72:Z119" si="18">F72/W72</f>
        <v>6.4907500000000002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15.8</v>
      </c>
      <c r="AF72" s="13">
        <f>VLOOKUP(A:A,[1]TDSheet!$A:$AF,32,0)</f>
        <v>22.6</v>
      </c>
      <c r="AG72" s="13">
        <f>VLOOKUP(A:A,[1]TDSheet!$A:$AG,33,0)</f>
        <v>20.399999999999999</v>
      </c>
      <c r="AH72" s="13">
        <f>VLOOKUP(A:A,[3]TDSheet!$A:$D,4,0)</f>
        <v>36</v>
      </c>
      <c r="AI72" s="13">
        <f>VLOOKUP(A:A,[1]TDSheet!$A:$AI,35,0)</f>
        <v>0</v>
      </c>
      <c r="AJ72" s="13">
        <f t="shared" ref="AJ72:AJ119" si="19">X72*H72</f>
        <v>0</v>
      </c>
      <c r="AK72" s="13"/>
      <c r="AL72" s="13"/>
    </row>
    <row r="73" spans="1:38" s="1" customFormat="1" ht="11.1" customHeight="1" outlineLevel="1" x14ac:dyDescent="0.2">
      <c r="A73" s="7" t="s">
        <v>76</v>
      </c>
      <c r="B73" s="7" t="s">
        <v>12</v>
      </c>
      <c r="C73" s="8">
        <v>209</v>
      </c>
      <c r="D73" s="8">
        <v>232</v>
      </c>
      <c r="E73" s="8">
        <v>218</v>
      </c>
      <c r="F73" s="8">
        <v>207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265</v>
      </c>
      <c r="K73" s="13">
        <f t="shared" si="15"/>
        <v>-47</v>
      </c>
      <c r="L73" s="13">
        <f>VLOOKUP(A:A,[1]TDSheet!$A:$M,13,0)</f>
        <v>104</v>
      </c>
      <c r="M73" s="13">
        <f>VLOOKUP(A:A,[1]TDSheet!$A:$V,22,0)</f>
        <v>0</v>
      </c>
      <c r="N73" s="13">
        <f>VLOOKUP(A:A,[1]TDSheet!$A:$X,24,0)</f>
        <v>50</v>
      </c>
      <c r="O73" s="13"/>
      <c r="P73" s="13"/>
      <c r="Q73" s="13"/>
      <c r="R73" s="13"/>
      <c r="S73" s="13"/>
      <c r="T73" s="13"/>
      <c r="U73" s="13"/>
      <c r="V73" s="13"/>
      <c r="W73" s="13">
        <f t="shared" si="16"/>
        <v>43.6</v>
      </c>
      <c r="X73" s="17"/>
      <c r="Y73" s="19">
        <f t="shared" si="17"/>
        <v>8.2798165137614674</v>
      </c>
      <c r="Z73" s="13">
        <f t="shared" si="18"/>
        <v>4.7477064220183482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50.8</v>
      </c>
      <c r="AF73" s="13">
        <f>VLOOKUP(A:A,[1]TDSheet!$A:$AF,32,0)</f>
        <v>46.2</v>
      </c>
      <c r="AG73" s="13">
        <f>VLOOKUP(A:A,[1]TDSheet!$A:$AG,33,0)</f>
        <v>50.4</v>
      </c>
      <c r="AH73" s="13">
        <f>VLOOKUP(A:A,[3]TDSheet!$A:$D,4,0)</f>
        <v>34</v>
      </c>
      <c r="AI73" s="13">
        <f>VLOOKUP(A:A,[1]TDSheet!$A:$AI,35,0)</f>
        <v>0</v>
      </c>
      <c r="AJ73" s="13">
        <f t="shared" si="19"/>
        <v>0</v>
      </c>
      <c r="AK73" s="13"/>
      <c r="AL73" s="13"/>
    </row>
    <row r="74" spans="1:38" s="1" customFormat="1" ht="11.1" customHeight="1" outlineLevel="1" x14ac:dyDescent="0.2">
      <c r="A74" s="7" t="s">
        <v>77</v>
      </c>
      <c r="B74" s="7" t="s">
        <v>12</v>
      </c>
      <c r="C74" s="8">
        <v>351</v>
      </c>
      <c r="D74" s="8">
        <v>690.19299999999998</v>
      </c>
      <c r="E74" s="8">
        <v>470</v>
      </c>
      <c r="F74" s="8">
        <v>561.19299999999998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479</v>
      </c>
      <c r="K74" s="13">
        <f t="shared" si="15"/>
        <v>-9</v>
      </c>
      <c r="L74" s="13">
        <f>VLOOKUP(A:A,[1]TDSheet!$A:$M,13,0)</f>
        <v>120</v>
      </c>
      <c r="M74" s="13">
        <f>VLOOKUP(A:A,[1]TDSheet!$A:$V,22,0)</f>
        <v>0</v>
      </c>
      <c r="N74" s="13">
        <f>VLOOKUP(A:A,[1]TDSheet!$A:$X,24,0)</f>
        <v>80</v>
      </c>
      <c r="O74" s="13"/>
      <c r="P74" s="13"/>
      <c r="Q74" s="13"/>
      <c r="R74" s="13"/>
      <c r="S74" s="13"/>
      <c r="T74" s="13"/>
      <c r="U74" s="13"/>
      <c r="V74" s="13"/>
      <c r="W74" s="13">
        <f t="shared" si="16"/>
        <v>94</v>
      </c>
      <c r="X74" s="17"/>
      <c r="Y74" s="19">
        <f t="shared" si="17"/>
        <v>8.0977978723404256</v>
      </c>
      <c r="Z74" s="13">
        <f t="shared" si="18"/>
        <v>5.9701382978723405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87.4</v>
      </c>
      <c r="AF74" s="13">
        <f>VLOOKUP(A:A,[1]TDSheet!$A:$AF,32,0)</f>
        <v>93</v>
      </c>
      <c r="AG74" s="13">
        <f>VLOOKUP(A:A,[1]TDSheet!$A:$AG,33,0)</f>
        <v>95</v>
      </c>
      <c r="AH74" s="13">
        <f>VLOOKUP(A:A,[3]TDSheet!$A:$D,4,0)</f>
        <v>87</v>
      </c>
      <c r="AI74" s="13" t="str">
        <f>VLOOKUP(A:A,[1]TDSheet!$A:$AI,35,0)</f>
        <v>мартяб</v>
      </c>
      <c r="AJ74" s="13">
        <f t="shared" si="19"/>
        <v>0</v>
      </c>
      <c r="AK74" s="13"/>
      <c r="AL74" s="13"/>
    </row>
    <row r="75" spans="1:38" s="1" customFormat="1" ht="11.1" customHeight="1" outlineLevel="1" x14ac:dyDescent="0.2">
      <c r="A75" s="7" t="s">
        <v>78</v>
      </c>
      <c r="B75" s="7" t="s">
        <v>8</v>
      </c>
      <c r="C75" s="8">
        <v>20.393000000000001</v>
      </c>
      <c r="D75" s="8">
        <v>120.873</v>
      </c>
      <c r="E75" s="8">
        <v>118.111</v>
      </c>
      <c r="F75" s="8">
        <v>14.553000000000001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123.72499999999999</v>
      </c>
      <c r="K75" s="13">
        <f t="shared" si="15"/>
        <v>-5.6139999999999901</v>
      </c>
      <c r="L75" s="13">
        <f>VLOOKUP(A:A,[1]TDSheet!$A:$M,13,0)</f>
        <v>10</v>
      </c>
      <c r="M75" s="13">
        <f>VLOOKUP(A:A,[1]TDSheet!$A:$V,22,0)</f>
        <v>40</v>
      </c>
      <c r="N75" s="13">
        <f>VLOOKUP(A:A,[1]TDSheet!$A:$X,24,0)</f>
        <v>20</v>
      </c>
      <c r="O75" s="13"/>
      <c r="P75" s="13"/>
      <c r="Q75" s="13"/>
      <c r="R75" s="13"/>
      <c r="S75" s="13"/>
      <c r="T75" s="13"/>
      <c r="U75" s="13"/>
      <c r="V75" s="13"/>
      <c r="W75" s="13">
        <f t="shared" si="16"/>
        <v>23.622199999999999</v>
      </c>
      <c r="X75" s="17">
        <v>60</v>
      </c>
      <c r="Y75" s="19">
        <f t="shared" si="17"/>
        <v>6.1193707614024095</v>
      </c>
      <c r="Z75" s="13">
        <f t="shared" si="18"/>
        <v>0.61607301606116283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16.4024</v>
      </c>
      <c r="AF75" s="13">
        <f>VLOOKUP(A:A,[1]TDSheet!$A:$AF,32,0)</f>
        <v>25.7058</v>
      </c>
      <c r="AG75" s="13">
        <f>VLOOKUP(A:A,[1]TDSheet!$A:$AG,33,0)</f>
        <v>14.362200000000001</v>
      </c>
      <c r="AH75" s="13">
        <f>VLOOKUP(A:A,[3]TDSheet!$A:$D,4,0)</f>
        <v>38.654000000000003</v>
      </c>
      <c r="AI75" s="13">
        <f>VLOOKUP(A:A,[1]TDSheet!$A:$AI,35,0)</f>
        <v>0</v>
      </c>
      <c r="AJ75" s="13">
        <f t="shared" si="19"/>
        <v>60</v>
      </c>
      <c r="AK75" s="13"/>
      <c r="AL75" s="13"/>
    </row>
    <row r="76" spans="1:38" s="1" customFormat="1" ht="11.1" customHeight="1" outlineLevel="1" x14ac:dyDescent="0.2">
      <c r="A76" s="7" t="s">
        <v>79</v>
      </c>
      <c r="B76" s="7" t="s">
        <v>12</v>
      </c>
      <c r="C76" s="8">
        <v>387</v>
      </c>
      <c r="D76" s="8">
        <v>722</v>
      </c>
      <c r="E76" s="8">
        <v>470</v>
      </c>
      <c r="F76" s="8">
        <v>635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451</v>
      </c>
      <c r="K76" s="13">
        <f t="shared" si="15"/>
        <v>19</v>
      </c>
      <c r="L76" s="13">
        <f>VLOOKUP(A:A,[1]TDSheet!$A:$M,13,0)</f>
        <v>60</v>
      </c>
      <c r="M76" s="13">
        <f>VLOOKUP(A:A,[1]TDSheet!$A:$V,22,0)</f>
        <v>0</v>
      </c>
      <c r="N76" s="13">
        <f>VLOOKUP(A:A,[1]TDSheet!$A:$X,24,0)</f>
        <v>80</v>
      </c>
      <c r="O76" s="13"/>
      <c r="P76" s="13"/>
      <c r="Q76" s="13"/>
      <c r="R76" s="13"/>
      <c r="S76" s="13"/>
      <c r="T76" s="13"/>
      <c r="U76" s="13"/>
      <c r="V76" s="13"/>
      <c r="W76" s="13">
        <f t="shared" si="16"/>
        <v>94</v>
      </c>
      <c r="X76" s="17"/>
      <c r="Y76" s="19">
        <f t="shared" si="17"/>
        <v>8.2446808510638299</v>
      </c>
      <c r="Z76" s="13">
        <f t="shared" si="18"/>
        <v>6.7553191489361701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165.6</v>
      </c>
      <c r="AF76" s="13">
        <f>VLOOKUP(A:A,[1]TDSheet!$A:$AF,32,0)</f>
        <v>120.4</v>
      </c>
      <c r="AG76" s="13">
        <f>VLOOKUP(A:A,[1]TDSheet!$A:$AG,33,0)</f>
        <v>108.6</v>
      </c>
      <c r="AH76" s="13">
        <f>VLOOKUP(A:A,[3]TDSheet!$A:$D,4,0)</f>
        <v>82</v>
      </c>
      <c r="AI76" s="13" t="str">
        <f>VLOOKUP(A:A,[1]TDSheet!$A:$AI,35,0)</f>
        <v>оконч</v>
      </c>
      <c r="AJ76" s="13">
        <f t="shared" si="19"/>
        <v>0</v>
      </c>
      <c r="AK76" s="13"/>
      <c r="AL76" s="13"/>
    </row>
    <row r="77" spans="1:38" s="1" customFormat="1" ht="11.1" customHeight="1" outlineLevel="1" x14ac:dyDescent="0.2">
      <c r="A77" s="7" t="s">
        <v>80</v>
      </c>
      <c r="B77" s="7" t="s">
        <v>12</v>
      </c>
      <c r="C77" s="8">
        <v>323</v>
      </c>
      <c r="D77" s="8">
        <v>1148</v>
      </c>
      <c r="E77" s="8">
        <v>768</v>
      </c>
      <c r="F77" s="8">
        <v>691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772</v>
      </c>
      <c r="K77" s="13">
        <f t="shared" si="15"/>
        <v>-4</v>
      </c>
      <c r="L77" s="13">
        <f>VLOOKUP(A:A,[1]TDSheet!$A:$M,13,0)</f>
        <v>320</v>
      </c>
      <c r="M77" s="13">
        <f>VLOOKUP(A:A,[1]TDSheet!$A:$V,22,0)</f>
        <v>0</v>
      </c>
      <c r="N77" s="13">
        <f>VLOOKUP(A:A,[1]TDSheet!$A:$X,24,0)</f>
        <v>230</v>
      </c>
      <c r="O77" s="13"/>
      <c r="P77" s="13"/>
      <c r="Q77" s="13"/>
      <c r="R77" s="13"/>
      <c r="S77" s="13"/>
      <c r="T77" s="13"/>
      <c r="U77" s="13"/>
      <c r="V77" s="13"/>
      <c r="W77" s="13">
        <f t="shared" si="16"/>
        <v>153.6</v>
      </c>
      <c r="X77" s="17"/>
      <c r="Y77" s="19">
        <f t="shared" si="17"/>
        <v>8.0794270833333339</v>
      </c>
      <c r="Z77" s="13">
        <f t="shared" si="18"/>
        <v>4.498697916666667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164.8</v>
      </c>
      <c r="AF77" s="13">
        <f>VLOOKUP(A:A,[1]TDSheet!$A:$AF,32,0)</f>
        <v>155.4</v>
      </c>
      <c r="AG77" s="13">
        <f>VLOOKUP(A:A,[1]TDSheet!$A:$AG,33,0)</f>
        <v>166</v>
      </c>
      <c r="AH77" s="13">
        <f>VLOOKUP(A:A,[3]TDSheet!$A:$D,4,0)</f>
        <v>130</v>
      </c>
      <c r="AI77" s="13">
        <f>VLOOKUP(A:A,[1]TDSheet!$A:$AI,35,0)</f>
        <v>0</v>
      </c>
      <c r="AJ77" s="13">
        <f t="shared" si="19"/>
        <v>0</v>
      </c>
      <c r="AK77" s="13"/>
      <c r="AL77" s="13"/>
    </row>
    <row r="78" spans="1:38" s="1" customFormat="1" ht="11.1" customHeight="1" outlineLevel="1" x14ac:dyDescent="0.2">
      <c r="A78" s="7" t="s">
        <v>81</v>
      </c>
      <c r="B78" s="7" t="s">
        <v>12</v>
      </c>
      <c r="C78" s="8">
        <v>260</v>
      </c>
      <c r="D78" s="8">
        <v>875</v>
      </c>
      <c r="E78" s="8">
        <v>637</v>
      </c>
      <c r="F78" s="8">
        <v>474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690</v>
      </c>
      <c r="K78" s="13">
        <f t="shared" si="15"/>
        <v>-53</v>
      </c>
      <c r="L78" s="13">
        <f>VLOOKUP(A:A,[1]TDSheet!$A:$M,13,0)</f>
        <v>250</v>
      </c>
      <c r="M78" s="13">
        <f>VLOOKUP(A:A,[1]TDSheet!$A:$V,22,0)</f>
        <v>50</v>
      </c>
      <c r="N78" s="13">
        <f>VLOOKUP(A:A,[1]TDSheet!$A:$X,24,0)</f>
        <v>120</v>
      </c>
      <c r="O78" s="13"/>
      <c r="P78" s="13"/>
      <c r="Q78" s="13"/>
      <c r="R78" s="13"/>
      <c r="S78" s="13"/>
      <c r="T78" s="13"/>
      <c r="U78" s="13"/>
      <c r="V78" s="13"/>
      <c r="W78" s="13">
        <f t="shared" si="16"/>
        <v>127.4</v>
      </c>
      <c r="X78" s="17">
        <v>120</v>
      </c>
      <c r="Y78" s="19">
        <f t="shared" si="17"/>
        <v>7.9591836734693873</v>
      </c>
      <c r="Z78" s="13">
        <f t="shared" si="18"/>
        <v>3.7205651491365774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118.6</v>
      </c>
      <c r="AF78" s="13">
        <f>VLOOKUP(A:A,[1]TDSheet!$A:$AF,32,0)</f>
        <v>151.6</v>
      </c>
      <c r="AG78" s="13">
        <f>VLOOKUP(A:A,[1]TDSheet!$A:$AG,33,0)</f>
        <v>130</v>
      </c>
      <c r="AH78" s="13">
        <f>VLOOKUP(A:A,[3]TDSheet!$A:$D,4,0)</f>
        <v>179</v>
      </c>
      <c r="AI78" s="13">
        <f>VLOOKUP(A:A,[1]TDSheet!$A:$AI,35,0)</f>
        <v>0</v>
      </c>
      <c r="AJ78" s="13">
        <f t="shared" si="19"/>
        <v>48</v>
      </c>
      <c r="AK78" s="13"/>
      <c r="AL78" s="13"/>
    </row>
    <row r="79" spans="1:38" s="1" customFormat="1" ht="11.1" customHeight="1" outlineLevel="1" x14ac:dyDescent="0.2">
      <c r="A79" s="7" t="s">
        <v>82</v>
      </c>
      <c r="B79" s="7" t="s">
        <v>12</v>
      </c>
      <c r="C79" s="8">
        <v>22</v>
      </c>
      <c r="D79" s="8">
        <v>1023</v>
      </c>
      <c r="E79" s="8">
        <v>692</v>
      </c>
      <c r="F79" s="8">
        <v>331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726</v>
      </c>
      <c r="K79" s="13">
        <f t="shared" si="15"/>
        <v>-34</v>
      </c>
      <c r="L79" s="13">
        <f>VLOOKUP(A:A,[1]TDSheet!$A:$M,13,0)</f>
        <v>250</v>
      </c>
      <c r="M79" s="13">
        <f>VLOOKUP(A:A,[1]TDSheet!$A:$V,22,0)</f>
        <v>170</v>
      </c>
      <c r="N79" s="13">
        <f>VLOOKUP(A:A,[1]TDSheet!$A:$X,24,0)</f>
        <v>170</v>
      </c>
      <c r="O79" s="13"/>
      <c r="P79" s="13"/>
      <c r="Q79" s="13"/>
      <c r="R79" s="13"/>
      <c r="S79" s="13"/>
      <c r="T79" s="13"/>
      <c r="U79" s="13"/>
      <c r="V79" s="13"/>
      <c r="W79" s="13">
        <f t="shared" si="16"/>
        <v>138.4</v>
      </c>
      <c r="X79" s="17">
        <v>150</v>
      </c>
      <c r="Y79" s="19">
        <f t="shared" si="17"/>
        <v>7.738439306358381</v>
      </c>
      <c r="Z79" s="13">
        <f t="shared" si="18"/>
        <v>2.3916184971098264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118.6</v>
      </c>
      <c r="AF79" s="13">
        <f>VLOOKUP(A:A,[1]TDSheet!$A:$AF,32,0)</f>
        <v>124.6</v>
      </c>
      <c r="AG79" s="13">
        <f>VLOOKUP(A:A,[1]TDSheet!$A:$AG,33,0)</f>
        <v>130.80000000000001</v>
      </c>
      <c r="AH79" s="13">
        <f>VLOOKUP(A:A,[3]TDSheet!$A:$D,4,0)</f>
        <v>178</v>
      </c>
      <c r="AI79" s="13">
        <f>VLOOKUP(A:A,[1]TDSheet!$A:$AI,35,0)</f>
        <v>0</v>
      </c>
      <c r="AJ79" s="13">
        <f t="shared" si="19"/>
        <v>49.5</v>
      </c>
      <c r="AK79" s="13"/>
      <c r="AL79" s="13"/>
    </row>
    <row r="80" spans="1:38" s="1" customFormat="1" ht="21.95" customHeight="1" outlineLevel="1" x14ac:dyDescent="0.2">
      <c r="A80" s="7" t="s">
        <v>83</v>
      </c>
      <c r="B80" s="7" t="s">
        <v>12</v>
      </c>
      <c r="C80" s="8">
        <v>61</v>
      </c>
      <c r="D80" s="8">
        <v>698</v>
      </c>
      <c r="E80" s="8">
        <v>526</v>
      </c>
      <c r="F80" s="8">
        <v>221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562</v>
      </c>
      <c r="K80" s="13">
        <f t="shared" si="15"/>
        <v>-36</v>
      </c>
      <c r="L80" s="13">
        <f>VLOOKUP(A:A,[1]TDSheet!$A:$M,13,0)</f>
        <v>100</v>
      </c>
      <c r="M80" s="13">
        <f>VLOOKUP(A:A,[1]TDSheet!$A:$V,22,0)</f>
        <v>120</v>
      </c>
      <c r="N80" s="13">
        <f>VLOOKUP(A:A,[1]TDSheet!$A:$X,24,0)</f>
        <v>120</v>
      </c>
      <c r="O80" s="13"/>
      <c r="P80" s="13"/>
      <c r="Q80" s="13"/>
      <c r="R80" s="13"/>
      <c r="S80" s="13"/>
      <c r="T80" s="13"/>
      <c r="U80" s="13"/>
      <c r="V80" s="13"/>
      <c r="W80" s="13">
        <f t="shared" si="16"/>
        <v>105.2</v>
      </c>
      <c r="X80" s="17">
        <v>200</v>
      </c>
      <c r="Y80" s="19">
        <f t="shared" si="17"/>
        <v>7.2338403041825092</v>
      </c>
      <c r="Z80" s="13">
        <f t="shared" si="18"/>
        <v>2.1007604562737643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63.4</v>
      </c>
      <c r="AF80" s="13">
        <f>VLOOKUP(A:A,[1]TDSheet!$A:$AF,32,0)</f>
        <v>104</v>
      </c>
      <c r="AG80" s="13">
        <f>VLOOKUP(A:A,[1]TDSheet!$A:$AG,33,0)</f>
        <v>76.8</v>
      </c>
      <c r="AH80" s="13">
        <f>VLOOKUP(A:A,[3]TDSheet!$A:$D,4,0)</f>
        <v>139</v>
      </c>
      <c r="AI80" s="13">
        <f>VLOOKUP(A:A,[1]TDSheet!$A:$AI,35,0)</f>
        <v>0</v>
      </c>
      <c r="AJ80" s="13">
        <f t="shared" si="19"/>
        <v>70</v>
      </c>
      <c r="AK80" s="13"/>
      <c r="AL80" s="13"/>
    </row>
    <row r="81" spans="1:38" s="1" customFormat="1" ht="11.1" customHeight="1" outlineLevel="1" x14ac:dyDescent="0.2">
      <c r="A81" s="7" t="s">
        <v>84</v>
      </c>
      <c r="B81" s="7" t="s">
        <v>12</v>
      </c>
      <c r="C81" s="8">
        <v>222</v>
      </c>
      <c r="D81" s="8">
        <v>245</v>
      </c>
      <c r="E81" s="8">
        <v>298</v>
      </c>
      <c r="F81" s="8">
        <v>135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379</v>
      </c>
      <c r="K81" s="13">
        <f t="shared" si="15"/>
        <v>-81</v>
      </c>
      <c r="L81" s="13">
        <f>VLOOKUP(A:A,[1]TDSheet!$A:$M,13,0)</f>
        <v>160</v>
      </c>
      <c r="M81" s="13">
        <f>VLOOKUP(A:A,[1]TDSheet!$A:$V,22,0)</f>
        <v>150</v>
      </c>
      <c r="N81" s="13">
        <f>VLOOKUP(A:A,[1]TDSheet!$A:$X,24,0)</f>
        <v>70</v>
      </c>
      <c r="O81" s="13"/>
      <c r="P81" s="13"/>
      <c r="Q81" s="13"/>
      <c r="R81" s="13"/>
      <c r="S81" s="13"/>
      <c r="T81" s="13"/>
      <c r="U81" s="13"/>
      <c r="V81" s="13"/>
      <c r="W81" s="13">
        <f t="shared" si="16"/>
        <v>59.6</v>
      </c>
      <c r="X81" s="17"/>
      <c r="Y81" s="19">
        <f t="shared" si="17"/>
        <v>8.6409395973154357</v>
      </c>
      <c r="Z81" s="13">
        <f t="shared" si="18"/>
        <v>2.2651006711409396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34</v>
      </c>
      <c r="AF81" s="13">
        <f>VLOOKUP(A:A,[1]TDSheet!$A:$AF,32,0)</f>
        <v>43.4</v>
      </c>
      <c r="AG81" s="13">
        <f>VLOOKUP(A:A,[1]TDSheet!$A:$AG,33,0)</f>
        <v>53.6</v>
      </c>
      <c r="AH81" s="13">
        <f>VLOOKUP(A:A,[3]TDSheet!$A:$D,4,0)</f>
        <v>13</v>
      </c>
      <c r="AI81" s="13" t="str">
        <f>VLOOKUP(A:A,[1]TDSheet!$A:$AI,35,0)</f>
        <v>мартяб</v>
      </c>
      <c r="AJ81" s="13">
        <f t="shared" si="19"/>
        <v>0</v>
      </c>
      <c r="AK81" s="13"/>
      <c r="AL81" s="13"/>
    </row>
    <row r="82" spans="1:38" s="1" customFormat="1" ht="11.1" customHeight="1" outlineLevel="1" x14ac:dyDescent="0.2">
      <c r="A82" s="7" t="s">
        <v>85</v>
      </c>
      <c r="B82" s="7" t="s">
        <v>12</v>
      </c>
      <c r="C82" s="8">
        <v>4728</v>
      </c>
      <c r="D82" s="8">
        <v>61192</v>
      </c>
      <c r="E82" s="8">
        <v>3673</v>
      </c>
      <c r="F82" s="8">
        <v>3291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3772</v>
      </c>
      <c r="K82" s="13">
        <f t="shared" si="15"/>
        <v>-99</v>
      </c>
      <c r="L82" s="13">
        <f>VLOOKUP(A:A,[1]TDSheet!$A:$M,13,0)</f>
        <v>0</v>
      </c>
      <c r="M82" s="13">
        <f>VLOOKUP(A:A,[1]TDSheet!$A:$V,22,0)</f>
        <v>0</v>
      </c>
      <c r="N82" s="13">
        <f>VLOOKUP(A:A,[1]TDSheet!$A:$X,24,0)</f>
        <v>300</v>
      </c>
      <c r="O82" s="13"/>
      <c r="P82" s="13"/>
      <c r="Q82" s="13"/>
      <c r="R82" s="13"/>
      <c r="S82" s="13"/>
      <c r="T82" s="13"/>
      <c r="U82" s="13"/>
      <c r="V82" s="13"/>
      <c r="W82" s="13">
        <f t="shared" si="16"/>
        <v>488.6</v>
      </c>
      <c r="X82" s="17"/>
      <c r="Y82" s="19">
        <f t="shared" si="17"/>
        <v>7.3495702005730656</v>
      </c>
      <c r="Z82" s="13">
        <f t="shared" si="18"/>
        <v>6.7355710192386411</v>
      </c>
      <c r="AA82" s="13"/>
      <c r="AB82" s="13"/>
      <c r="AC82" s="13"/>
      <c r="AD82" s="13">
        <f>VLOOKUP(A:A,[1]TDSheet!$A:$AD,30,0)</f>
        <v>1230</v>
      </c>
      <c r="AE82" s="13">
        <f>VLOOKUP(A:A,[1]TDSheet!$A:$AE,31,0)</f>
        <v>734.2</v>
      </c>
      <c r="AF82" s="13">
        <f>VLOOKUP(A:A,[1]TDSheet!$A:$AF,32,0)</f>
        <v>632.20000000000005</v>
      </c>
      <c r="AG82" s="13">
        <f>VLOOKUP(A:A,[1]TDSheet!$A:$AG,33,0)</f>
        <v>444</v>
      </c>
      <c r="AH82" s="13">
        <f>VLOOKUP(A:A,[3]TDSheet!$A:$D,4,0)</f>
        <v>547</v>
      </c>
      <c r="AI82" s="13" t="str">
        <f>VLOOKUP(A:A,[1]TDSheet!$A:$AI,35,0)</f>
        <v>1464пуд</v>
      </c>
      <c r="AJ82" s="13">
        <f t="shared" si="19"/>
        <v>0</v>
      </c>
      <c r="AK82" s="13"/>
      <c r="AL82" s="13"/>
    </row>
    <row r="83" spans="1:38" s="1" customFormat="1" ht="11.1" customHeight="1" outlineLevel="1" x14ac:dyDescent="0.2">
      <c r="A83" s="7" t="s">
        <v>86</v>
      </c>
      <c r="B83" s="7" t="s">
        <v>12</v>
      </c>
      <c r="C83" s="8">
        <v>5058</v>
      </c>
      <c r="D83" s="8">
        <v>23800</v>
      </c>
      <c r="E83" s="20">
        <v>12136</v>
      </c>
      <c r="F83" s="20">
        <v>4446</v>
      </c>
      <c r="G83" s="1" t="str">
        <f>VLOOKUP(A:A,[1]TDSheet!$A:$G,7,0)</f>
        <v>бнмарт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11021</v>
      </c>
      <c r="K83" s="13">
        <f t="shared" si="15"/>
        <v>1115</v>
      </c>
      <c r="L83" s="13">
        <f>VLOOKUP(A:A,[1]TDSheet!$A:$M,13,0)</f>
        <v>2600</v>
      </c>
      <c r="M83" s="13">
        <f>VLOOKUP(A:A,[1]TDSheet!$A:$V,22,0)</f>
        <v>4500</v>
      </c>
      <c r="N83" s="13">
        <f>VLOOKUP(A:A,[1]TDSheet!$A:$X,24,0)</f>
        <v>3200</v>
      </c>
      <c r="O83" s="13"/>
      <c r="P83" s="13"/>
      <c r="Q83" s="13"/>
      <c r="R83" s="13"/>
      <c r="S83" s="13"/>
      <c r="T83" s="13"/>
      <c r="U83" s="13"/>
      <c r="V83" s="13"/>
      <c r="W83" s="13">
        <f t="shared" si="16"/>
        <v>1712</v>
      </c>
      <c r="X83" s="17"/>
      <c r="Y83" s="19">
        <f t="shared" si="17"/>
        <v>8.6133177570093462</v>
      </c>
      <c r="Z83" s="13">
        <f t="shared" si="18"/>
        <v>2.59696261682243</v>
      </c>
      <c r="AA83" s="13"/>
      <c r="AB83" s="13"/>
      <c r="AC83" s="13"/>
      <c r="AD83" s="13">
        <f>VLOOKUP(A:A,[1]TDSheet!$A:$AD,30,0)</f>
        <v>3576</v>
      </c>
      <c r="AE83" s="13">
        <f>VLOOKUP(A:A,[1]TDSheet!$A:$AE,31,0)</f>
        <v>932.8</v>
      </c>
      <c r="AF83" s="13">
        <f>VLOOKUP(A:A,[1]TDSheet!$A:$AF,32,0)</f>
        <v>1400.8</v>
      </c>
      <c r="AG83" s="13">
        <f>VLOOKUP(A:A,[1]TDSheet!$A:$AG,33,0)</f>
        <v>1418</v>
      </c>
      <c r="AH83" s="13">
        <f>VLOOKUP(A:A,[3]TDSheet!$A:$D,4,0)</f>
        <v>948</v>
      </c>
      <c r="AI83" s="13" t="str">
        <f>VLOOKUP(A:A,[1]TDSheet!$A:$AI,35,0)</f>
        <v>мартяб</v>
      </c>
      <c r="AJ83" s="13">
        <f t="shared" si="19"/>
        <v>0</v>
      </c>
      <c r="AK83" s="13"/>
      <c r="AL83" s="13"/>
    </row>
    <row r="84" spans="1:38" s="1" customFormat="1" ht="11.1" customHeight="1" outlineLevel="1" x14ac:dyDescent="0.2">
      <c r="A84" s="7" t="s">
        <v>87</v>
      </c>
      <c r="B84" s="7" t="s">
        <v>12</v>
      </c>
      <c r="C84" s="8">
        <v>28</v>
      </c>
      <c r="D84" s="8">
        <v>1</v>
      </c>
      <c r="E84" s="8">
        <v>12</v>
      </c>
      <c r="F84" s="8">
        <v>16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12</v>
      </c>
      <c r="K84" s="13">
        <f t="shared" si="15"/>
        <v>0</v>
      </c>
      <c r="L84" s="13">
        <f>VLOOKUP(A:A,[1]TDSheet!$A:$M,13,0)</f>
        <v>0</v>
      </c>
      <c r="M84" s="13">
        <f>VLOOKUP(A:A,[1]TDSheet!$A:$V,22,0)</f>
        <v>10</v>
      </c>
      <c r="N84" s="13">
        <f>VLOOKUP(A:A,[1]TDSheet!$A:$X,24,0)</f>
        <v>10</v>
      </c>
      <c r="O84" s="13"/>
      <c r="P84" s="13"/>
      <c r="Q84" s="13"/>
      <c r="R84" s="13"/>
      <c r="S84" s="13"/>
      <c r="T84" s="13"/>
      <c r="U84" s="13"/>
      <c r="V84" s="13"/>
      <c r="W84" s="13">
        <f t="shared" si="16"/>
        <v>2.4</v>
      </c>
      <c r="X84" s="17"/>
      <c r="Y84" s="19">
        <f t="shared" si="17"/>
        <v>15</v>
      </c>
      <c r="Z84" s="13">
        <f t="shared" si="18"/>
        <v>6.666666666666667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2.8</v>
      </c>
      <c r="AF84" s="13">
        <f>VLOOKUP(A:A,[1]TDSheet!$A:$AF,32,0)</f>
        <v>1.6</v>
      </c>
      <c r="AG84" s="13">
        <f>VLOOKUP(A:A,[1]TDSheet!$A:$AG,33,0)</f>
        <v>1.4</v>
      </c>
      <c r="AH84" s="13">
        <v>0</v>
      </c>
      <c r="AI84" s="13" t="str">
        <f>VLOOKUP(A:A,[1]TDSheet!$A:$AI,35,0)</f>
        <v>увел</v>
      </c>
      <c r="AJ84" s="13">
        <f t="shared" si="19"/>
        <v>0</v>
      </c>
      <c r="AK84" s="13"/>
      <c r="AL84" s="13"/>
    </row>
    <row r="85" spans="1:38" s="1" customFormat="1" ht="21.95" customHeight="1" outlineLevel="1" x14ac:dyDescent="0.2">
      <c r="A85" s="7" t="s">
        <v>88</v>
      </c>
      <c r="B85" s="7" t="s">
        <v>12</v>
      </c>
      <c r="C85" s="8">
        <v>178</v>
      </c>
      <c r="D85" s="8">
        <v>553</v>
      </c>
      <c r="E85" s="8">
        <v>410</v>
      </c>
      <c r="F85" s="8">
        <v>311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424</v>
      </c>
      <c r="K85" s="13">
        <f t="shared" si="15"/>
        <v>-14</v>
      </c>
      <c r="L85" s="13">
        <f>VLOOKUP(A:A,[1]TDSheet!$A:$M,13,0)</f>
        <v>140</v>
      </c>
      <c r="M85" s="13">
        <f>VLOOKUP(A:A,[1]TDSheet!$A:$V,22,0)</f>
        <v>120</v>
      </c>
      <c r="N85" s="13">
        <f>VLOOKUP(A:A,[1]TDSheet!$A:$X,24,0)</f>
        <v>120</v>
      </c>
      <c r="O85" s="13"/>
      <c r="P85" s="13"/>
      <c r="Q85" s="13"/>
      <c r="R85" s="13"/>
      <c r="S85" s="13"/>
      <c r="T85" s="13"/>
      <c r="U85" s="13"/>
      <c r="V85" s="13"/>
      <c r="W85" s="13">
        <f t="shared" si="16"/>
        <v>82</v>
      </c>
      <c r="X85" s="17"/>
      <c r="Y85" s="19">
        <f t="shared" si="17"/>
        <v>8.4268292682926838</v>
      </c>
      <c r="Z85" s="13">
        <f t="shared" si="18"/>
        <v>3.7926829268292681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61.6</v>
      </c>
      <c r="AF85" s="13">
        <f>VLOOKUP(A:A,[1]TDSheet!$A:$AF,32,0)</f>
        <v>100.8</v>
      </c>
      <c r="AG85" s="13">
        <f>VLOOKUP(A:A,[1]TDSheet!$A:$AG,33,0)</f>
        <v>82</v>
      </c>
      <c r="AH85" s="13">
        <f>VLOOKUP(A:A,[3]TDSheet!$A:$D,4,0)</f>
        <v>93</v>
      </c>
      <c r="AI85" s="13">
        <f>VLOOKUP(A:A,[1]TDSheet!$A:$AI,35,0)</f>
        <v>0</v>
      </c>
      <c r="AJ85" s="13">
        <f t="shared" si="19"/>
        <v>0</v>
      </c>
      <c r="AK85" s="13"/>
      <c r="AL85" s="13"/>
    </row>
    <row r="86" spans="1:38" s="1" customFormat="1" ht="21.95" customHeight="1" outlineLevel="1" x14ac:dyDescent="0.2">
      <c r="A86" s="7" t="s">
        <v>89</v>
      </c>
      <c r="B86" s="7" t="s">
        <v>8</v>
      </c>
      <c r="C86" s="8">
        <v>35.262</v>
      </c>
      <c r="D86" s="8">
        <v>316.57400000000001</v>
      </c>
      <c r="E86" s="8">
        <v>180.452</v>
      </c>
      <c r="F86" s="8">
        <v>158.35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186.05099999999999</v>
      </c>
      <c r="K86" s="13">
        <f t="shared" si="15"/>
        <v>-5.5989999999999895</v>
      </c>
      <c r="L86" s="13">
        <f>VLOOKUP(A:A,[1]TDSheet!$A:$M,13,0)</f>
        <v>100</v>
      </c>
      <c r="M86" s="13">
        <f>VLOOKUP(A:A,[1]TDSheet!$A:$V,22,0)</f>
        <v>40</v>
      </c>
      <c r="N86" s="13">
        <f>VLOOKUP(A:A,[1]TDSheet!$A:$X,24,0)</f>
        <v>50</v>
      </c>
      <c r="O86" s="13"/>
      <c r="P86" s="13"/>
      <c r="Q86" s="13"/>
      <c r="R86" s="13"/>
      <c r="S86" s="13"/>
      <c r="T86" s="13"/>
      <c r="U86" s="13"/>
      <c r="V86" s="13"/>
      <c r="W86" s="13">
        <f t="shared" si="16"/>
        <v>36.090400000000002</v>
      </c>
      <c r="X86" s="17"/>
      <c r="Y86" s="19">
        <f t="shared" si="17"/>
        <v>9.6521512646022209</v>
      </c>
      <c r="Z86" s="13">
        <f t="shared" si="18"/>
        <v>4.3875933766320125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22.901400000000002</v>
      </c>
      <c r="AF86" s="13">
        <f>VLOOKUP(A:A,[1]TDSheet!$A:$AF,32,0)</f>
        <v>34.209400000000002</v>
      </c>
      <c r="AG86" s="13">
        <f>VLOOKUP(A:A,[1]TDSheet!$A:$AG,33,0)</f>
        <v>38.499000000000002</v>
      </c>
      <c r="AH86" s="13">
        <f>VLOOKUP(A:A,[3]TDSheet!$A:$D,4,0)</f>
        <v>31.835999999999999</v>
      </c>
      <c r="AI86" s="13" t="str">
        <f>VLOOKUP(A:A,[1]TDSheet!$A:$AI,35,0)</f>
        <v>Паша50%</v>
      </c>
      <c r="AJ86" s="13">
        <f t="shared" si="19"/>
        <v>0</v>
      </c>
      <c r="AK86" s="13"/>
      <c r="AL86" s="13"/>
    </row>
    <row r="87" spans="1:38" s="1" customFormat="1" ht="21.95" customHeight="1" outlineLevel="1" x14ac:dyDescent="0.2">
      <c r="A87" s="7" t="s">
        <v>90</v>
      </c>
      <c r="B87" s="7" t="s">
        <v>8</v>
      </c>
      <c r="C87" s="8">
        <v>1.357</v>
      </c>
      <c r="D87" s="8">
        <v>23.082999999999998</v>
      </c>
      <c r="E87" s="8">
        <v>13.007999999999999</v>
      </c>
      <c r="F87" s="8">
        <v>11.432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14.8</v>
      </c>
      <c r="K87" s="13">
        <f t="shared" si="15"/>
        <v>-1.7920000000000016</v>
      </c>
      <c r="L87" s="13">
        <f>VLOOKUP(A:A,[1]TDSheet!$A:$M,13,0)</f>
        <v>10</v>
      </c>
      <c r="M87" s="13">
        <f>VLOOKUP(A:A,[1]TDSheet!$A:$V,22,0)</f>
        <v>0</v>
      </c>
      <c r="N87" s="13">
        <f>VLOOKUP(A:A,[1]TDSheet!$A:$X,24,0)</f>
        <v>10</v>
      </c>
      <c r="O87" s="13"/>
      <c r="P87" s="13"/>
      <c r="Q87" s="13"/>
      <c r="R87" s="13"/>
      <c r="S87" s="13"/>
      <c r="T87" s="13"/>
      <c r="U87" s="13"/>
      <c r="V87" s="13"/>
      <c r="W87" s="13">
        <f t="shared" si="16"/>
        <v>2.6015999999999999</v>
      </c>
      <c r="X87" s="17"/>
      <c r="Y87" s="19">
        <f t="shared" si="17"/>
        <v>12.081795817958181</v>
      </c>
      <c r="Z87" s="13">
        <f t="shared" si="18"/>
        <v>4.394218942189422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2.0300000000000002</v>
      </c>
      <c r="AF87" s="13">
        <f>VLOOKUP(A:A,[1]TDSheet!$A:$AF,32,0)</f>
        <v>3.4799999999999995</v>
      </c>
      <c r="AG87" s="13">
        <f>VLOOKUP(A:A,[1]TDSheet!$A:$AG,33,0)</f>
        <v>3.1865999999999999</v>
      </c>
      <c r="AH87" s="13">
        <f>VLOOKUP(A:A,[3]TDSheet!$A:$D,4,0)</f>
        <v>1.45</v>
      </c>
      <c r="AI87" s="13" t="str">
        <f>VLOOKUP(A:A,[1]TDSheet!$A:$AI,35,0)</f>
        <v>увел</v>
      </c>
      <c r="AJ87" s="13">
        <f t="shared" si="19"/>
        <v>0</v>
      </c>
      <c r="AK87" s="13"/>
      <c r="AL87" s="13"/>
    </row>
    <row r="88" spans="1:38" s="1" customFormat="1" ht="21.95" customHeight="1" outlineLevel="1" x14ac:dyDescent="0.2">
      <c r="A88" s="7" t="s">
        <v>91</v>
      </c>
      <c r="B88" s="7" t="s">
        <v>12</v>
      </c>
      <c r="C88" s="8">
        <v>261</v>
      </c>
      <c r="D88" s="8">
        <v>218</v>
      </c>
      <c r="E88" s="8">
        <v>180</v>
      </c>
      <c r="F88" s="8">
        <v>294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188</v>
      </c>
      <c r="K88" s="13">
        <f t="shared" si="15"/>
        <v>-8</v>
      </c>
      <c r="L88" s="13">
        <f>VLOOKUP(A:A,[1]TDSheet!$A:$M,13,0)</f>
        <v>0</v>
      </c>
      <c r="M88" s="13">
        <f>VLOOKUP(A:A,[1]TDSheet!$A:$V,22,0)</f>
        <v>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3"/>
      <c r="V88" s="13"/>
      <c r="W88" s="13">
        <f t="shared" si="16"/>
        <v>36</v>
      </c>
      <c r="X88" s="17"/>
      <c r="Y88" s="19">
        <f t="shared" si="17"/>
        <v>8.1666666666666661</v>
      </c>
      <c r="Z88" s="13">
        <f t="shared" si="18"/>
        <v>8.1666666666666661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60.6</v>
      </c>
      <c r="AF88" s="13">
        <f>VLOOKUP(A:A,[1]TDSheet!$A:$AF,32,0)</f>
        <v>61.4</v>
      </c>
      <c r="AG88" s="13">
        <f>VLOOKUP(A:A,[1]TDSheet!$A:$AG,33,0)</f>
        <v>46.8</v>
      </c>
      <c r="AH88" s="13">
        <f>VLOOKUP(A:A,[3]TDSheet!$A:$D,4,0)</f>
        <v>40</v>
      </c>
      <c r="AI88" s="13" t="str">
        <f>VLOOKUP(A:A,[1]TDSheet!$A:$AI,35,0)</f>
        <v>оконч</v>
      </c>
      <c r="AJ88" s="13">
        <f t="shared" si="19"/>
        <v>0</v>
      </c>
      <c r="AK88" s="13"/>
      <c r="AL88" s="13"/>
    </row>
    <row r="89" spans="1:38" s="1" customFormat="1" ht="11.1" customHeight="1" outlineLevel="1" x14ac:dyDescent="0.2">
      <c r="A89" s="7" t="s">
        <v>92</v>
      </c>
      <c r="B89" s="7" t="s">
        <v>8</v>
      </c>
      <c r="C89" s="8">
        <v>28.74</v>
      </c>
      <c r="D89" s="8">
        <v>164.33699999999999</v>
      </c>
      <c r="E89" s="8">
        <v>87.983999999999995</v>
      </c>
      <c r="F89" s="8">
        <v>102.23399999999999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90.067999999999998</v>
      </c>
      <c r="K89" s="13">
        <f t="shared" si="15"/>
        <v>-2.0840000000000032</v>
      </c>
      <c r="L89" s="13">
        <f>VLOOKUP(A:A,[1]TDSheet!$A:$M,13,0)</f>
        <v>30</v>
      </c>
      <c r="M89" s="13">
        <f>VLOOKUP(A:A,[1]TDSheet!$A:$V,22,0)</f>
        <v>0</v>
      </c>
      <c r="N89" s="13">
        <f>VLOOKUP(A:A,[1]TDSheet!$A:$X,24,0)</f>
        <v>0</v>
      </c>
      <c r="O89" s="13"/>
      <c r="P89" s="13"/>
      <c r="Q89" s="13"/>
      <c r="R89" s="13"/>
      <c r="S89" s="13"/>
      <c r="T89" s="13"/>
      <c r="U89" s="13"/>
      <c r="V89" s="13"/>
      <c r="W89" s="13">
        <f t="shared" si="16"/>
        <v>17.596799999999998</v>
      </c>
      <c r="X89" s="17"/>
      <c r="Y89" s="19">
        <f t="shared" si="17"/>
        <v>7.5146617566830329</v>
      </c>
      <c r="Z89" s="13">
        <f t="shared" si="18"/>
        <v>5.8098063284233499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13.916999999999998</v>
      </c>
      <c r="AF89" s="13">
        <f>VLOOKUP(A:A,[1]TDSheet!$A:$AF,32,0)</f>
        <v>20.5884</v>
      </c>
      <c r="AG89" s="13">
        <f>VLOOKUP(A:A,[1]TDSheet!$A:$AG,33,0)</f>
        <v>18.203200000000002</v>
      </c>
      <c r="AH89" s="13">
        <f>VLOOKUP(A:A,[3]TDSheet!$A:$D,4,0)</f>
        <v>25.988</v>
      </c>
      <c r="AI89" s="13" t="str">
        <f>VLOOKUP(A:A,[1]TDSheet!$A:$AI,35,0)</f>
        <v>Паша50%</v>
      </c>
      <c r="AJ89" s="13">
        <f t="shared" si="19"/>
        <v>0</v>
      </c>
      <c r="AK89" s="13"/>
      <c r="AL89" s="13"/>
    </row>
    <row r="90" spans="1:38" s="1" customFormat="1" ht="21.95" customHeight="1" outlineLevel="1" x14ac:dyDescent="0.2">
      <c r="A90" s="7" t="s">
        <v>93</v>
      </c>
      <c r="B90" s="7" t="s">
        <v>12</v>
      </c>
      <c r="C90" s="8">
        <v>36</v>
      </c>
      <c r="D90" s="8">
        <v>36</v>
      </c>
      <c r="E90" s="8">
        <v>25</v>
      </c>
      <c r="F90" s="8">
        <v>38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3">
        <f>VLOOKUP(A:A,[2]TDSheet!$A:$F,6,0)</f>
        <v>70</v>
      </c>
      <c r="K90" s="13">
        <f t="shared" si="15"/>
        <v>-45</v>
      </c>
      <c r="L90" s="13">
        <f>VLOOKUP(A:A,[1]TDSheet!$A:$M,13,0)</f>
        <v>0</v>
      </c>
      <c r="M90" s="13">
        <f>VLOOKUP(A:A,[1]TDSheet!$A:$V,22,0)</f>
        <v>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3"/>
      <c r="V90" s="13"/>
      <c r="W90" s="13">
        <f t="shared" si="16"/>
        <v>5</v>
      </c>
      <c r="X90" s="17"/>
      <c r="Y90" s="19">
        <f t="shared" si="17"/>
        <v>7.6</v>
      </c>
      <c r="Z90" s="13">
        <f t="shared" si="18"/>
        <v>7.6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5.2</v>
      </c>
      <c r="AF90" s="13">
        <f>VLOOKUP(A:A,[1]TDSheet!$A:$AF,32,0)</f>
        <v>8.1999999999999993</v>
      </c>
      <c r="AG90" s="13">
        <f>VLOOKUP(A:A,[1]TDSheet!$A:$AG,33,0)</f>
        <v>3.6</v>
      </c>
      <c r="AH90" s="13">
        <f>VLOOKUP(A:A,[3]TDSheet!$A:$D,4,0)</f>
        <v>14</v>
      </c>
      <c r="AI90" s="13">
        <v>0</v>
      </c>
      <c r="AJ90" s="13">
        <f t="shared" si="19"/>
        <v>0</v>
      </c>
      <c r="AK90" s="13"/>
      <c r="AL90" s="13"/>
    </row>
    <row r="91" spans="1:38" s="1" customFormat="1" ht="21.95" customHeight="1" outlineLevel="1" x14ac:dyDescent="0.2">
      <c r="A91" s="7" t="s">
        <v>94</v>
      </c>
      <c r="B91" s="7" t="s">
        <v>12</v>
      </c>
      <c r="C91" s="8"/>
      <c r="D91" s="8">
        <v>5</v>
      </c>
      <c r="E91" s="8">
        <v>0</v>
      </c>
      <c r="F91" s="8"/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3">
        <f>VLOOKUP(A:A,[2]TDSheet!$A:$F,6,0)</f>
        <v>15</v>
      </c>
      <c r="K91" s="13">
        <f t="shared" si="15"/>
        <v>-15</v>
      </c>
      <c r="L91" s="13">
        <f>VLOOKUP(A:A,[1]TDSheet!$A:$M,13,0)</f>
        <v>0</v>
      </c>
      <c r="M91" s="13">
        <f>VLOOKUP(A:A,[1]TDSheet!$A:$V,22,0)</f>
        <v>20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3"/>
      <c r="V91" s="13"/>
      <c r="W91" s="13">
        <f t="shared" si="16"/>
        <v>0</v>
      </c>
      <c r="X91" s="17"/>
      <c r="Y91" s="19" t="e">
        <f t="shared" si="17"/>
        <v>#DIV/0!</v>
      </c>
      <c r="Z91" s="13" t="e">
        <f t="shared" si="18"/>
        <v>#DIV/0!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1.2</v>
      </c>
      <c r="AF91" s="13">
        <f>VLOOKUP(A:A,[1]TDSheet!$A:$AF,32,0)</f>
        <v>2.6</v>
      </c>
      <c r="AG91" s="13">
        <f>VLOOKUP(A:A,[1]TDSheet!$A:$AG,33,0)</f>
        <v>0</v>
      </c>
      <c r="AH91" s="13">
        <v>0</v>
      </c>
      <c r="AI91" s="13">
        <v>0</v>
      </c>
      <c r="AJ91" s="13">
        <f t="shared" si="19"/>
        <v>0</v>
      </c>
      <c r="AK91" s="13"/>
      <c r="AL91" s="13"/>
    </row>
    <row r="92" spans="1:38" s="1" customFormat="1" ht="21.95" customHeight="1" outlineLevel="1" x14ac:dyDescent="0.2">
      <c r="A92" s="7" t="s">
        <v>95</v>
      </c>
      <c r="B92" s="7" t="s">
        <v>12</v>
      </c>
      <c r="C92" s="8">
        <v>67</v>
      </c>
      <c r="D92" s="8">
        <v>4</v>
      </c>
      <c r="E92" s="8">
        <v>68</v>
      </c>
      <c r="F92" s="8">
        <v>-4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106</v>
      </c>
      <c r="K92" s="13">
        <f t="shared" si="15"/>
        <v>-38</v>
      </c>
      <c r="L92" s="13">
        <f>VLOOKUP(A:A,[1]TDSheet!$A:$M,13,0)</f>
        <v>30</v>
      </c>
      <c r="M92" s="13">
        <f>VLOOKUP(A:A,[1]TDSheet!$A:$V,22,0)</f>
        <v>70</v>
      </c>
      <c r="N92" s="13">
        <f>VLOOKUP(A:A,[1]TDSheet!$A:$X,24,0)</f>
        <v>30</v>
      </c>
      <c r="O92" s="13"/>
      <c r="P92" s="13"/>
      <c r="Q92" s="13"/>
      <c r="R92" s="13"/>
      <c r="S92" s="13"/>
      <c r="T92" s="13"/>
      <c r="U92" s="13"/>
      <c r="V92" s="13"/>
      <c r="W92" s="13">
        <f t="shared" si="16"/>
        <v>13.6</v>
      </c>
      <c r="X92" s="17"/>
      <c r="Y92" s="19">
        <f t="shared" si="17"/>
        <v>9.264705882352942</v>
      </c>
      <c r="Z92" s="13">
        <f t="shared" si="18"/>
        <v>-0.29411764705882354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14.4</v>
      </c>
      <c r="AF92" s="13">
        <f>VLOOKUP(A:A,[1]TDSheet!$A:$AF,32,0)</f>
        <v>15.8</v>
      </c>
      <c r="AG92" s="13">
        <f>VLOOKUP(A:A,[1]TDSheet!$A:$AG,33,0)</f>
        <v>8.1999999999999993</v>
      </c>
      <c r="AH92" s="13">
        <f>VLOOKUP(A:A,[3]TDSheet!$A:$D,4,0)</f>
        <v>4</v>
      </c>
      <c r="AI92" s="13">
        <f>VLOOKUP(A:A,[1]TDSheet!$A:$AI,35,0)</f>
        <v>0</v>
      </c>
      <c r="AJ92" s="13">
        <f t="shared" si="19"/>
        <v>0</v>
      </c>
      <c r="AK92" s="13"/>
      <c r="AL92" s="13"/>
    </row>
    <row r="93" spans="1:38" s="1" customFormat="1" ht="11.1" customHeight="1" outlineLevel="1" x14ac:dyDescent="0.2">
      <c r="A93" s="7" t="s">
        <v>96</v>
      </c>
      <c r="B93" s="7" t="s">
        <v>12</v>
      </c>
      <c r="C93" s="8">
        <v>937</v>
      </c>
      <c r="D93" s="8">
        <v>14</v>
      </c>
      <c r="E93" s="8">
        <v>531</v>
      </c>
      <c r="F93" s="8">
        <v>407</v>
      </c>
      <c r="G93" s="1">
        <f>VLOOKUP(A:A,[1]TDSheet!$A:$G,7,0)</f>
        <v>0</v>
      </c>
      <c r="H93" s="1">
        <f>VLOOKUP(A:A,[1]TDSheet!$A:$H,8,0)</f>
        <v>0.3</v>
      </c>
      <c r="I93" s="1" t="e">
        <f>VLOOKUP(A:A,[1]TDSheet!$A:$I,9,0)</f>
        <v>#N/A</v>
      </c>
      <c r="J93" s="13">
        <f>VLOOKUP(A:A,[2]TDSheet!$A:$F,6,0)</f>
        <v>542</v>
      </c>
      <c r="K93" s="13">
        <f t="shared" si="15"/>
        <v>-11</v>
      </c>
      <c r="L93" s="13">
        <f>VLOOKUP(A:A,[1]TDSheet!$A:$M,13,0)</f>
        <v>170</v>
      </c>
      <c r="M93" s="13">
        <f>VLOOKUP(A:A,[1]TDSheet!$A:$V,22,0)</f>
        <v>200</v>
      </c>
      <c r="N93" s="13">
        <f>VLOOKUP(A:A,[1]TDSheet!$A:$X,24,0)</f>
        <v>110</v>
      </c>
      <c r="O93" s="13"/>
      <c r="P93" s="13"/>
      <c r="Q93" s="13"/>
      <c r="R93" s="13"/>
      <c r="S93" s="13"/>
      <c r="T93" s="13"/>
      <c r="U93" s="13"/>
      <c r="V93" s="13"/>
      <c r="W93" s="13">
        <f t="shared" si="16"/>
        <v>106.2</v>
      </c>
      <c r="X93" s="17"/>
      <c r="Y93" s="19">
        <f t="shared" si="17"/>
        <v>8.3521657250470813</v>
      </c>
      <c r="Z93" s="13">
        <f t="shared" si="18"/>
        <v>3.8323917137476458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171.6</v>
      </c>
      <c r="AF93" s="13">
        <f>VLOOKUP(A:A,[1]TDSheet!$A:$AF,32,0)</f>
        <v>105</v>
      </c>
      <c r="AG93" s="13">
        <f>VLOOKUP(A:A,[1]TDSheet!$A:$AG,33,0)</f>
        <v>98.4</v>
      </c>
      <c r="AH93" s="13">
        <f>VLOOKUP(A:A,[3]TDSheet!$A:$D,4,0)</f>
        <v>17</v>
      </c>
      <c r="AI93" s="13" t="str">
        <f>VLOOKUP(A:A,[1]TDSheet!$A:$AI,35,0)</f>
        <v>продмарт</v>
      </c>
      <c r="AJ93" s="13">
        <f t="shared" si="19"/>
        <v>0</v>
      </c>
      <c r="AK93" s="13"/>
      <c r="AL93" s="13"/>
    </row>
    <row r="94" spans="1:38" s="1" customFormat="1" ht="11.1" customHeight="1" outlineLevel="1" x14ac:dyDescent="0.2">
      <c r="A94" s="7" t="s">
        <v>97</v>
      </c>
      <c r="B94" s="7" t="s">
        <v>8</v>
      </c>
      <c r="C94" s="8">
        <v>220.119</v>
      </c>
      <c r="D94" s="8">
        <v>455.27600000000001</v>
      </c>
      <c r="E94" s="8">
        <v>306.05900000000003</v>
      </c>
      <c r="F94" s="8">
        <v>355.47399999999999</v>
      </c>
      <c r="G94" s="1" t="str">
        <f>VLOOKUP(A:A,[1]TDSheet!$A:$G,7,0)</f>
        <v>рот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320.14100000000002</v>
      </c>
      <c r="K94" s="13">
        <f t="shared" si="15"/>
        <v>-14.081999999999994</v>
      </c>
      <c r="L94" s="13">
        <f>VLOOKUP(A:A,[1]TDSheet!$A:$M,13,0)</f>
        <v>30</v>
      </c>
      <c r="M94" s="13">
        <f>VLOOKUP(A:A,[1]TDSheet!$A:$V,22,0)</f>
        <v>0</v>
      </c>
      <c r="N94" s="13">
        <f>VLOOKUP(A:A,[1]TDSheet!$A:$X,24,0)</f>
        <v>90</v>
      </c>
      <c r="O94" s="13"/>
      <c r="P94" s="13"/>
      <c r="Q94" s="13"/>
      <c r="R94" s="13"/>
      <c r="S94" s="13"/>
      <c r="T94" s="13"/>
      <c r="U94" s="13"/>
      <c r="V94" s="13"/>
      <c r="W94" s="13">
        <f t="shared" si="16"/>
        <v>61.211800000000004</v>
      </c>
      <c r="X94" s="17">
        <v>50</v>
      </c>
      <c r="Y94" s="19">
        <f t="shared" si="17"/>
        <v>8.584521285111693</v>
      </c>
      <c r="Z94" s="13">
        <f t="shared" si="18"/>
        <v>5.8072789886917224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55.996000000000002</v>
      </c>
      <c r="AF94" s="13">
        <f>VLOOKUP(A:A,[1]TDSheet!$A:$AF,32,0)</f>
        <v>71.229600000000005</v>
      </c>
      <c r="AG94" s="13">
        <f>VLOOKUP(A:A,[1]TDSheet!$A:$AG,33,0)</f>
        <v>63.882600000000004</v>
      </c>
      <c r="AH94" s="13">
        <f>VLOOKUP(A:A,[3]TDSheet!$A:$D,4,0)</f>
        <v>59.491999999999997</v>
      </c>
      <c r="AI94" s="13" t="e">
        <f>VLOOKUP(A:A,[1]TDSheet!$A:$AI,35,0)</f>
        <v>#N/A</v>
      </c>
      <c r="AJ94" s="13">
        <f t="shared" si="19"/>
        <v>50</v>
      </c>
      <c r="AK94" s="13"/>
      <c r="AL94" s="13"/>
    </row>
    <row r="95" spans="1:38" s="1" customFormat="1" ht="11.1" customHeight="1" outlineLevel="1" x14ac:dyDescent="0.2">
      <c r="A95" s="7" t="s">
        <v>98</v>
      </c>
      <c r="B95" s="7" t="s">
        <v>8</v>
      </c>
      <c r="C95" s="8">
        <v>3294.0459999999998</v>
      </c>
      <c r="D95" s="8">
        <v>2718.2269999999999</v>
      </c>
      <c r="E95" s="8">
        <v>2823.7449999999999</v>
      </c>
      <c r="F95" s="8">
        <v>3074.2469999999998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2964.1979999999999</v>
      </c>
      <c r="K95" s="13">
        <f t="shared" si="15"/>
        <v>-140.45299999999997</v>
      </c>
      <c r="L95" s="13">
        <f>VLOOKUP(A:A,[1]TDSheet!$A:$M,13,0)</f>
        <v>900</v>
      </c>
      <c r="M95" s="13">
        <f>VLOOKUP(A:A,[1]TDSheet!$A:$V,22,0)</f>
        <v>0</v>
      </c>
      <c r="N95" s="13">
        <f>VLOOKUP(A:A,[1]TDSheet!$A:$X,24,0)</f>
        <v>1500</v>
      </c>
      <c r="O95" s="13"/>
      <c r="P95" s="13"/>
      <c r="Q95" s="13"/>
      <c r="R95" s="13"/>
      <c r="S95" s="13"/>
      <c r="T95" s="13"/>
      <c r="U95" s="13"/>
      <c r="V95" s="13"/>
      <c r="W95" s="13">
        <f t="shared" si="16"/>
        <v>564.74900000000002</v>
      </c>
      <c r="X95" s="17"/>
      <c r="Y95" s="19">
        <f t="shared" si="17"/>
        <v>9.69323894331818</v>
      </c>
      <c r="Z95" s="13">
        <f t="shared" si="18"/>
        <v>5.4435634237510815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752.58459999999991</v>
      </c>
      <c r="AF95" s="13">
        <f>VLOOKUP(A:A,[1]TDSheet!$A:$AF,32,0)</f>
        <v>700.80939999999998</v>
      </c>
      <c r="AG95" s="13">
        <f>VLOOKUP(A:A,[1]TDSheet!$A:$AG,33,0)</f>
        <v>576.40620000000001</v>
      </c>
      <c r="AH95" s="13">
        <f>VLOOKUP(A:A,[3]TDSheet!$A:$D,4,0)</f>
        <v>504.14699999999999</v>
      </c>
      <c r="AI95" s="13" t="str">
        <f>VLOOKUP(A:A,[1]TDSheet!$A:$AI,35,0)</f>
        <v>оконч</v>
      </c>
      <c r="AJ95" s="13">
        <f t="shared" si="19"/>
        <v>0</v>
      </c>
      <c r="AK95" s="13"/>
      <c r="AL95" s="13"/>
    </row>
    <row r="96" spans="1:38" s="1" customFormat="1" ht="11.1" customHeight="1" outlineLevel="1" x14ac:dyDescent="0.2">
      <c r="A96" s="7" t="s">
        <v>99</v>
      </c>
      <c r="B96" s="7" t="s">
        <v>8</v>
      </c>
      <c r="C96" s="8">
        <v>5165.3050000000003</v>
      </c>
      <c r="D96" s="8">
        <v>12014.225</v>
      </c>
      <c r="E96" s="20">
        <v>6970</v>
      </c>
      <c r="F96" s="20">
        <v>7190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5996.8490000000002</v>
      </c>
      <c r="K96" s="13">
        <f t="shared" si="15"/>
        <v>973.15099999999984</v>
      </c>
      <c r="L96" s="13">
        <f>VLOOKUP(A:A,[1]TDSheet!$A:$M,13,0)</f>
        <v>2100</v>
      </c>
      <c r="M96" s="13">
        <f>VLOOKUP(A:A,[1]TDSheet!$A:$V,22,0)</f>
        <v>1500</v>
      </c>
      <c r="N96" s="13">
        <f>VLOOKUP(A:A,[1]TDSheet!$A:$X,24,0)</f>
        <v>3500</v>
      </c>
      <c r="O96" s="13"/>
      <c r="P96" s="13"/>
      <c r="Q96" s="13"/>
      <c r="R96" s="13"/>
      <c r="S96" s="13"/>
      <c r="T96" s="13"/>
      <c r="U96" s="13"/>
      <c r="V96" s="13"/>
      <c r="W96" s="13">
        <f t="shared" si="16"/>
        <v>1394</v>
      </c>
      <c r="X96" s="17"/>
      <c r="Y96" s="19">
        <f t="shared" si="17"/>
        <v>10.251076040172167</v>
      </c>
      <c r="Z96" s="13">
        <f t="shared" si="18"/>
        <v>5.1578192252510764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947.7636</v>
      </c>
      <c r="AF96" s="13">
        <f>VLOOKUP(A:A,[1]TDSheet!$A:$AF,32,0)</f>
        <v>1216.5999999999999</v>
      </c>
      <c r="AG96" s="13">
        <f>VLOOKUP(A:A,[1]TDSheet!$A:$AG,33,0)</f>
        <v>1238.2</v>
      </c>
      <c r="AH96" s="13">
        <f>VLOOKUP(A:A,[3]TDSheet!$A:$D,4,0)</f>
        <v>771.81899999999996</v>
      </c>
      <c r="AI96" s="13">
        <f>VLOOKUP(A:A,[1]TDSheet!$A:$AI,35,0)</f>
        <v>0</v>
      </c>
      <c r="AJ96" s="13">
        <f t="shared" si="19"/>
        <v>0</v>
      </c>
      <c r="AK96" s="13"/>
      <c r="AL96" s="13"/>
    </row>
    <row r="97" spans="1:38" s="1" customFormat="1" ht="11.1" customHeight="1" outlineLevel="1" x14ac:dyDescent="0.2">
      <c r="A97" s="7" t="s">
        <v>100</v>
      </c>
      <c r="B97" s="7" t="s">
        <v>8</v>
      </c>
      <c r="C97" s="8">
        <v>3706.4859999999999</v>
      </c>
      <c r="D97" s="8">
        <v>3196.8090000000002</v>
      </c>
      <c r="E97" s="8">
        <v>3059.8470000000002</v>
      </c>
      <c r="F97" s="8">
        <v>2913.4929999999999</v>
      </c>
      <c r="G97" s="1" t="str">
        <f>VLOOKUP(A:A,[1]TDSheet!$A:$G,7,0)</f>
        <v>оконч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3104.4670000000001</v>
      </c>
      <c r="K97" s="13">
        <f t="shared" si="15"/>
        <v>-44.619999999999891</v>
      </c>
      <c r="L97" s="13">
        <f>VLOOKUP(A:A,[1]TDSheet!$A:$M,13,0)</f>
        <v>900</v>
      </c>
      <c r="M97" s="13">
        <f>VLOOKUP(A:A,[1]TDSheet!$A:$V,22,0)</f>
        <v>500</v>
      </c>
      <c r="N97" s="13">
        <f>VLOOKUP(A:A,[1]TDSheet!$A:$X,24,0)</f>
        <v>1500</v>
      </c>
      <c r="O97" s="13"/>
      <c r="P97" s="13"/>
      <c r="Q97" s="13"/>
      <c r="R97" s="13"/>
      <c r="S97" s="13"/>
      <c r="T97" s="13"/>
      <c r="U97" s="13"/>
      <c r="V97" s="13"/>
      <c r="W97" s="13">
        <f t="shared" si="16"/>
        <v>611.96940000000006</v>
      </c>
      <c r="X97" s="17"/>
      <c r="Y97" s="19">
        <f t="shared" si="17"/>
        <v>9.4996465509549992</v>
      </c>
      <c r="Z97" s="13">
        <f t="shared" si="18"/>
        <v>4.7608475195001576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1005</v>
      </c>
      <c r="AF97" s="13">
        <f>VLOOKUP(A:A,[1]TDSheet!$A:$AF,32,0)</f>
        <v>723.03459999999995</v>
      </c>
      <c r="AG97" s="13">
        <f>VLOOKUP(A:A,[1]TDSheet!$A:$AG,33,0)</f>
        <v>578.86040000000003</v>
      </c>
      <c r="AH97" s="13">
        <f>VLOOKUP(A:A,[3]TDSheet!$A:$D,4,0)</f>
        <v>556.81500000000005</v>
      </c>
      <c r="AI97" s="13" t="str">
        <f>VLOOKUP(A:A,[1]TDSheet!$A:$AI,35,0)</f>
        <v>оконч</v>
      </c>
      <c r="AJ97" s="13">
        <f t="shared" si="19"/>
        <v>0</v>
      </c>
      <c r="AK97" s="13"/>
      <c r="AL97" s="13"/>
    </row>
    <row r="98" spans="1:38" s="1" customFormat="1" ht="21.95" customHeight="1" outlineLevel="1" x14ac:dyDescent="0.2">
      <c r="A98" s="7" t="s">
        <v>101</v>
      </c>
      <c r="B98" s="7" t="s">
        <v>8</v>
      </c>
      <c r="C98" s="8">
        <v>23.193000000000001</v>
      </c>
      <c r="D98" s="8">
        <v>1.3420000000000001</v>
      </c>
      <c r="E98" s="8">
        <v>6.7220000000000004</v>
      </c>
      <c r="F98" s="8">
        <v>17.812999999999999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6.55</v>
      </c>
      <c r="K98" s="13">
        <f t="shared" si="15"/>
        <v>0.1720000000000006</v>
      </c>
      <c r="L98" s="13">
        <f>VLOOKUP(A:A,[1]TDSheet!$A:$M,13,0)</f>
        <v>0</v>
      </c>
      <c r="M98" s="13">
        <f>VLOOKUP(A:A,[1]TDSheet!$A:$V,22,0)</f>
        <v>0</v>
      </c>
      <c r="N98" s="13">
        <f>VLOOKUP(A:A,[1]TDSheet!$A:$X,24,0)</f>
        <v>0</v>
      </c>
      <c r="O98" s="13"/>
      <c r="P98" s="13"/>
      <c r="Q98" s="13"/>
      <c r="R98" s="13"/>
      <c r="S98" s="13"/>
      <c r="T98" s="13"/>
      <c r="U98" s="13"/>
      <c r="V98" s="13"/>
      <c r="W98" s="13">
        <f t="shared" si="16"/>
        <v>1.3444</v>
      </c>
      <c r="X98" s="17"/>
      <c r="Y98" s="19">
        <f t="shared" si="17"/>
        <v>13.249776852127342</v>
      </c>
      <c r="Z98" s="13">
        <f t="shared" si="18"/>
        <v>13.249776852127342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0</v>
      </c>
      <c r="AF98" s="13">
        <f>VLOOKUP(A:A,[1]TDSheet!$A:$AF,32,0)</f>
        <v>0</v>
      </c>
      <c r="AG98" s="13">
        <f>VLOOKUP(A:A,[1]TDSheet!$A:$AG,33,0)</f>
        <v>0.53680000000000005</v>
      </c>
      <c r="AH98" s="13">
        <v>0</v>
      </c>
      <c r="AI98" s="13" t="str">
        <f>VLOOKUP(A:A,[1]TDSheet!$A:$AI,35,0)</f>
        <v>увел</v>
      </c>
      <c r="AJ98" s="13">
        <f t="shared" si="19"/>
        <v>0</v>
      </c>
      <c r="AK98" s="13"/>
      <c r="AL98" s="13"/>
    </row>
    <row r="99" spans="1:38" s="1" customFormat="1" ht="21.95" customHeight="1" outlineLevel="1" x14ac:dyDescent="0.2">
      <c r="A99" s="7" t="s">
        <v>102</v>
      </c>
      <c r="B99" s="7" t="s">
        <v>8</v>
      </c>
      <c r="C99" s="8">
        <v>148.55500000000001</v>
      </c>
      <c r="D99" s="8">
        <v>338.267</v>
      </c>
      <c r="E99" s="8">
        <v>259.279</v>
      </c>
      <c r="F99" s="8">
        <v>218.59200000000001</v>
      </c>
      <c r="G99" s="1" t="str">
        <f>VLOOKUP(A:A,[1]TDSheet!$A:$G,7,0)</f>
        <v>г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268.36399999999998</v>
      </c>
      <c r="K99" s="13">
        <f t="shared" si="15"/>
        <v>-9.0849999999999795</v>
      </c>
      <c r="L99" s="13">
        <f>VLOOKUP(A:A,[1]TDSheet!$A:$M,13,0)</f>
        <v>100</v>
      </c>
      <c r="M99" s="13">
        <f>VLOOKUP(A:A,[1]TDSheet!$A:$V,22,0)</f>
        <v>50</v>
      </c>
      <c r="N99" s="13">
        <f>VLOOKUP(A:A,[1]TDSheet!$A:$X,24,0)</f>
        <v>70</v>
      </c>
      <c r="O99" s="13"/>
      <c r="P99" s="13"/>
      <c r="Q99" s="13"/>
      <c r="R99" s="13"/>
      <c r="S99" s="13"/>
      <c r="T99" s="13"/>
      <c r="U99" s="13"/>
      <c r="V99" s="13"/>
      <c r="W99" s="13">
        <f t="shared" si="16"/>
        <v>51.855800000000002</v>
      </c>
      <c r="X99" s="17"/>
      <c r="Y99" s="19">
        <f t="shared" si="17"/>
        <v>8.4579159901110383</v>
      </c>
      <c r="Z99" s="13">
        <f t="shared" si="18"/>
        <v>4.215381885922115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49.251799999999996</v>
      </c>
      <c r="AF99" s="13">
        <f>VLOOKUP(A:A,[1]TDSheet!$A:$AF,32,0)</f>
        <v>52.299800000000005</v>
      </c>
      <c r="AG99" s="13">
        <f>VLOOKUP(A:A,[1]TDSheet!$A:$AG,33,0)</f>
        <v>54.500399999999999</v>
      </c>
      <c r="AH99" s="13">
        <f>VLOOKUP(A:A,[3]TDSheet!$A:$D,4,0)</f>
        <v>61.621000000000002</v>
      </c>
      <c r="AI99" s="13">
        <f>VLOOKUP(A:A,[1]TDSheet!$A:$AI,35,0)</f>
        <v>0</v>
      </c>
      <c r="AJ99" s="13">
        <f t="shared" si="19"/>
        <v>0</v>
      </c>
      <c r="AK99" s="13"/>
      <c r="AL99" s="13"/>
    </row>
    <row r="100" spans="1:38" s="1" customFormat="1" ht="11.1" customHeight="1" outlineLevel="1" x14ac:dyDescent="0.2">
      <c r="A100" s="7" t="s">
        <v>103</v>
      </c>
      <c r="B100" s="7" t="s">
        <v>12</v>
      </c>
      <c r="C100" s="8">
        <v>82</v>
      </c>
      <c r="D100" s="8">
        <v>133</v>
      </c>
      <c r="E100" s="8">
        <v>106</v>
      </c>
      <c r="F100" s="8">
        <v>103</v>
      </c>
      <c r="G100" s="1">
        <f>VLOOKUP(A:A,[1]TDSheet!$A:$G,7,0)</f>
        <v>0</v>
      </c>
      <c r="H100" s="1">
        <f>VLOOKUP(A:A,[1]TDSheet!$A:$H,8,0)</f>
        <v>0.5</v>
      </c>
      <c r="I100" s="1" t="e">
        <f>VLOOKUP(A:A,[1]TDSheet!$A:$I,9,0)</f>
        <v>#N/A</v>
      </c>
      <c r="J100" s="13">
        <f>VLOOKUP(A:A,[2]TDSheet!$A:$F,6,0)</f>
        <v>144</v>
      </c>
      <c r="K100" s="13">
        <f t="shared" si="15"/>
        <v>-38</v>
      </c>
      <c r="L100" s="13">
        <f>VLOOKUP(A:A,[1]TDSheet!$A:$M,13,0)</f>
        <v>30</v>
      </c>
      <c r="M100" s="13">
        <f>VLOOKUP(A:A,[1]TDSheet!$A:$V,22,0)</f>
        <v>0</v>
      </c>
      <c r="N100" s="13">
        <f>VLOOKUP(A:A,[1]TDSheet!$A:$X,24,0)</f>
        <v>30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6"/>
        <v>21.2</v>
      </c>
      <c r="X100" s="17"/>
      <c r="Y100" s="19">
        <f t="shared" si="17"/>
        <v>7.6886792452830193</v>
      </c>
      <c r="Z100" s="13">
        <f t="shared" si="18"/>
        <v>4.8584905660377364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21.2</v>
      </c>
      <c r="AF100" s="13">
        <f>VLOOKUP(A:A,[1]TDSheet!$A:$AF,32,0)</f>
        <v>20</v>
      </c>
      <c r="AG100" s="13">
        <f>VLOOKUP(A:A,[1]TDSheet!$A:$AG,33,0)</f>
        <v>22.4</v>
      </c>
      <c r="AH100" s="13">
        <f>VLOOKUP(A:A,[3]TDSheet!$A:$D,4,0)</f>
        <v>34</v>
      </c>
      <c r="AI100" s="13" t="e">
        <f>VLOOKUP(A:A,[1]TDSheet!$A:$AI,35,0)</f>
        <v>#N/A</v>
      </c>
      <c r="AJ100" s="13">
        <f t="shared" si="19"/>
        <v>0</v>
      </c>
      <c r="AK100" s="13"/>
      <c r="AL100" s="13"/>
    </row>
    <row r="101" spans="1:38" s="1" customFormat="1" ht="11.1" customHeight="1" outlineLevel="1" x14ac:dyDescent="0.2">
      <c r="A101" s="7" t="s">
        <v>104</v>
      </c>
      <c r="B101" s="14" t="s">
        <v>12</v>
      </c>
      <c r="C101" s="8"/>
      <c r="D101" s="8"/>
      <c r="E101" s="8">
        <v>0</v>
      </c>
      <c r="F101" s="8"/>
      <c r="G101" s="1">
        <v>0</v>
      </c>
      <c r="H101" s="15">
        <v>0.4</v>
      </c>
      <c r="I101" s="1">
        <f>VLOOKUP(A:A,[1]TDSheet!$A:$I,9,0)</f>
        <v>0</v>
      </c>
      <c r="J101" s="13">
        <v>0</v>
      </c>
      <c r="K101" s="13">
        <f t="shared" si="15"/>
        <v>0</v>
      </c>
      <c r="L101" s="13">
        <f>VLOOKUP(A:A,[1]TDSheet!$A:$M,13,0)</f>
        <v>10</v>
      </c>
      <c r="M101" s="13">
        <f>VLOOKUP(A:A,[1]TDSheet!$A:$V,22,0)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6"/>
        <v>0</v>
      </c>
      <c r="X101" s="17"/>
      <c r="Y101" s="19" t="e">
        <f t="shared" si="17"/>
        <v>#DIV/0!</v>
      </c>
      <c r="Z101" s="13" t="e">
        <f t="shared" si="18"/>
        <v>#DIV/0!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0.2</v>
      </c>
      <c r="AF101" s="13">
        <f>VLOOKUP(A:A,[1]TDSheet!$A:$AF,32,0)</f>
        <v>0.2</v>
      </c>
      <c r="AG101" s="13">
        <f>VLOOKUP(A:A,[1]TDSheet!$A:$AG,33,0)</f>
        <v>0.6</v>
      </c>
      <c r="AH101" s="13">
        <v>0</v>
      </c>
      <c r="AI101" s="13" t="str">
        <f>VLOOKUP(A:A,[1]TDSheet!$A:$AI,35,0)</f>
        <v>зв 2</v>
      </c>
      <c r="AJ101" s="13">
        <f t="shared" si="19"/>
        <v>0</v>
      </c>
      <c r="AK101" s="13"/>
      <c r="AL101" s="13"/>
    </row>
    <row r="102" spans="1:38" s="1" customFormat="1" ht="11.1" customHeight="1" outlineLevel="1" x14ac:dyDescent="0.2">
      <c r="A102" s="7" t="s">
        <v>105</v>
      </c>
      <c r="B102" s="7" t="s">
        <v>8</v>
      </c>
      <c r="C102" s="8">
        <v>72.491</v>
      </c>
      <c r="D102" s="8">
        <v>107.83799999999999</v>
      </c>
      <c r="E102" s="8">
        <v>84.483000000000004</v>
      </c>
      <c r="F102" s="8">
        <v>94.513000000000005</v>
      </c>
      <c r="G102" s="1" t="str">
        <f>VLOOKUP(A:A,[1]TDSheet!$A:$G,7,0)</f>
        <v>нов1202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90.126999999999995</v>
      </c>
      <c r="K102" s="13">
        <f t="shared" si="15"/>
        <v>-5.6439999999999912</v>
      </c>
      <c r="L102" s="13">
        <f>VLOOKUP(A:A,[1]TDSheet!$A:$M,13,0)</f>
        <v>40</v>
      </c>
      <c r="M102" s="13">
        <f>VLOOKUP(A:A,[1]TDSheet!$A:$V,22,0)</f>
        <v>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6"/>
        <v>16.896599999999999</v>
      </c>
      <c r="X102" s="17"/>
      <c r="Y102" s="19">
        <f t="shared" si="17"/>
        <v>7.9609507238142587</v>
      </c>
      <c r="Z102" s="13">
        <f t="shared" si="18"/>
        <v>5.5936105488678205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19.994999999999997</v>
      </c>
      <c r="AF102" s="13">
        <f>VLOOKUP(A:A,[1]TDSheet!$A:$AF,32,0)</f>
        <v>22.3932</v>
      </c>
      <c r="AG102" s="13">
        <f>VLOOKUP(A:A,[1]TDSheet!$A:$AG,33,0)</f>
        <v>20.961400000000001</v>
      </c>
      <c r="AH102" s="13">
        <f>VLOOKUP(A:A,[3]TDSheet!$A:$D,4,0)</f>
        <v>28.225000000000001</v>
      </c>
      <c r="AI102" s="13">
        <f>VLOOKUP(A:A,[1]TDSheet!$A:$AI,35,0)</f>
        <v>0</v>
      </c>
      <c r="AJ102" s="13">
        <f t="shared" si="19"/>
        <v>0</v>
      </c>
      <c r="AK102" s="13"/>
      <c r="AL102" s="13"/>
    </row>
    <row r="103" spans="1:38" s="1" customFormat="1" ht="11.1" customHeight="1" outlineLevel="1" x14ac:dyDescent="0.2">
      <c r="A103" s="7" t="s">
        <v>106</v>
      </c>
      <c r="B103" s="7" t="s">
        <v>12</v>
      </c>
      <c r="C103" s="8">
        <v>33</v>
      </c>
      <c r="D103" s="8"/>
      <c r="E103" s="8">
        <v>13</v>
      </c>
      <c r="F103" s="8">
        <v>20</v>
      </c>
      <c r="G103" s="1" t="str">
        <f>VLOOKUP(A:A,[1]TDSheet!$A:$G,7,0)</f>
        <v>н</v>
      </c>
      <c r="H103" s="1">
        <f>VLOOKUP(A:A,[1]TDSheet!$A:$H,8,0)</f>
        <v>0.3</v>
      </c>
      <c r="I103" s="1" t="e">
        <f>VLOOKUP(A:A,[1]TDSheet!$A:$I,9,0)</f>
        <v>#N/A</v>
      </c>
      <c r="J103" s="13">
        <f>VLOOKUP(A:A,[2]TDSheet!$A:$F,6,0)</f>
        <v>32</v>
      </c>
      <c r="K103" s="13">
        <f t="shared" si="15"/>
        <v>-19</v>
      </c>
      <c r="L103" s="13">
        <f>VLOOKUP(A:A,[1]TDSheet!$A:$M,13,0)</f>
        <v>0</v>
      </c>
      <c r="M103" s="13">
        <f>VLOOKUP(A:A,[1]TDSheet!$A:$V,22,0)</f>
        <v>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6"/>
        <v>2.6</v>
      </c>
      <c r="X103" s="17"/>
      <c r="Y103" s="19">
        <f t="shared" si="17"/>
        <v>7.6923076923076916</v>
      </c>
      <c r="Z103" s="13">
        <f t="shared" si="18"/>
        <v>7.6923076923076916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</v>
      </c>
      <c r="AF103" s="13">
        <f>VLOOKUP(A:A,[1]TDSheet!$A:$AF,32,0)</f>
        <v>0.8</v>
      </c>
      <c r="AG103" s="13">
        <f>VLOOKUP(A:A,[1]TDSheet!$A:$AG,33,0)</f>
        <v>2.8</v>
      </c>
      <c r="AH103" s="13">
        <f>VLOOKUP(A:A,[3]TDSheet!$A:$D,4,0)</f>
        <v>3</v>
      </c>
      <c r="AI103" s="13" t="str">
        <f>VLOOKUP(A:A,[1]TDSheet!$A:$AI,35,0)</f>
        <v>склад</v>
      </c>
      <c r="AJ103" s="13">
        <f t="shared" si="19"/>
        <v>0</v>
      </c>
      <c r="AK103" s="13"/>
      <c r="AL103" s="13"/>
    </row>
    <row r="104" spans="1:38" s="1" customFormat="1" ht="11.1" customHeight="1" outlineLevel="1" x14ac:dyDescent="0.2">
      <c r="A104" s="7" t="s">
        <v>107</v>
      </c>
      <c r="B104" s="7" t="s">
        <v>12</v>
      </c>
      <c r="C104" s="8">
        <v>29</v>
      </c>
      <c r="D104" s="8"/>
      <c r="E104" s="8">
        <v>4</v>
      </c>
      <c r="F104" s="8">
        <v>22</v>
      </c>
      <c r="G104" s="1" t="str">
        <f>VLOOKUP(A:A,[1]TDSheet!$A:$G,7,0)</f>
        <v>н</v>
      </c>
      <c r="H104" s="1">
        <f>VLOOKUP(A:A,[1]TDSheet!$A:$H,8,0)</f>
        <v>0.3</v>
      </c>
      <c r="I104" s="1" t="e">
        <f>VLOOKUP(A:A,[1]TDSheet!$A:$I,9,0)</f>
        <v>#N/A</v>
      </c>
      <c r="J104" s="13">
        <f>VLOOKUP(A:A,[2]TDSheet!$A:$F,6,0)</f>
        <v>40</v>
      </c>
      <c r="K104" s="13">
        <f t="shared" si="15"/>
        <v>-36</v>
      </c>
      <c r="L104" s="13">
        <f>VLOOKUP(A:A,[1]TDSheet!$A:$M,13,0)</f>
        <v>0</v>
      </c>
      <c r="M104" s="13">
        <f>VLOOKUP(A:A,[1]TDSheet!$A:$V,22,0)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6"/>
        <v>0.8</v>
      </c>
      <c r="X104" s="17"/>
      <c r="Y104" s="19">
        <f t="shared" si="17"/>
        <v>27.5</v>
      </c>
      <c r="Z104" s="13">
        <f t="shared" si="18"/>
        <v>27.5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4.4000000000000004</v>
      </c>
      <c r="AF104" s="13">
        <f>VLOOKUP(A:A,[1]TDSheet!$A:$AF,32,0)</f>
        <v>3</v>
      </c>
      <c r="AG104" s="13">
        <f>VLOOKUP(A:A,[1]TDSheet!$A:$AG,33,0)</f>
        <v>5.6</v>
      </c>
      <c r="AH104" s="13">
        <f>VLOOKUP(A:A,[3]TDSheet!$A:$D,4,0)</f>
        <v>1</v>
      </c>
      <c r="AI104" s="13" t="str">
        <f>VLOOKUP(A:A,[1]TDSheet!$A:$AI,35,0)</f>
        <v>склад</v>
      </c>
      <c r="AJ104" s="13">
        <f t="shared" si="19"/>
        <v>0</v>
      </c>
      <c r="AK104" s="13"/>
      <c r="AL104" s="13"/>
    </row>
    <row r="105" spans="1:38" s="1" customFormat="1" ht="11.1" customHeight="1" outlineLevel="1" x14ac:dyDescent="0.2">
      <c r="A105" s="7" t="s">
        <v>108</v>
      </c>
      <c r="B105" s="7" t="s">
        <v>12</v>
      </c>
      <c r="C105" s="8">
        <v>25</v>
      </c>
      <c r="D105" s="8"/>
      <c r="E105" s="8">
        <v>7</v>
      </c>
      <c r="F105" s="8">
        <v>16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22</v>
      </c>
      <c r="K105" s="13">
        <f t="shared" si="15"/>
        <v>-15</v>
      </c>
      <c r="L105" s="13">
        <f>VLOOKUP(A:A,[1]TDSheet!$A:$M,13,0)</f>
        <v>0</v>
      </c>
      <c r="M105" s="13">
        <f>VLOOKUP(A:A,[1]TDSheet!$A:$V,22,0)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6"/>
        <v>1.4</v>
      </c>
      <c r="X105" s="17"/>
      <c r="Y105" s="19">
        <f t="shared" si="17"/>
        <v>11.428571428571429</v>
      </c>
      <c r="Z105" s="13">
        <f t="shared" si="18"/>
        <v>11.428571428571429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2</v>
      </c>
      <c r="AF105" s="13">
        <f>VLOOKUP(A:A,[1]TDSheet!$A:$AF,32,0)</f>
        <v>3</v>
      </c>
      <c r="AG105" s="13">
        <f>VLOOKUP(A:A,[1]TDSheet!$A:$AG,33,0)</f>
        <v>3</v>
      </c>
      <c r="AH105" s="13">
        <v>0</v>
      </c>
      <c r="AI105" s="13" t="str">
        <f>VLOOKUP(A:A,[1]TDSheet!$A:$AI,35,0)</f>
        <v>склад</v>
      </c>
      <c r="AJ105" s="13">
        <f t="shared" si="19"/>
        <v>0</v>
      </c>
      <c r="AK105" s="13"/>
      <c r="AL105" s="13"/>
    </row>
    <row r="106" spans="1:38" s="1" customFormat="1" ht="21.95" customHeight="1" outlineLevel="1" x14ac:dyDescent="0.2">
      <c r="A106" s="7" t="s">
        <v>109</v>
      </c>
      <c r="B106" s="7" t="s">
        <v>12</v>
      </c>
      <c r="C106" s="8">
        <v>521</v>
      </c>
      <c r="D106" s="8">
        <v>1125</v>
      </c>
      <c r="E106" s="8">
        <v>957</v>
      </c>
      <c r="F106" s="8">
        <v>651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1003</v>
      </c>
      <c r="K106" s="13">
        <f t="shared" si="15"/>
        <v>-46</v>
      </c>
      <c r="L106" s="13">
        <f>VLOOKUP(A:A,[1]TDSheet!$A:$M,13,0)</f>
        <v>420</v>
      </c>
      <c r="M106" s="13">
        <f>VLOOKUP(A:A,[1]TDSheet!$A:$V,22,0)</f>
        <v>320</v>
      </c>
      <c r="N106" s="13">
        <f>VLOOKUP(A:A,[1]TDSheet!$A:$X,24,0)</f>
        <v>250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6"/>
        <v>191.4</v>
      </c>
      <c r="X106" s="17"/>
      <c r="Y106" s="19">
        <f t="shared" si="17"/>
        <v>8.5736677115987465</v>
      </c>
      <c r="Z106" s="13">
        <f t="shared" si="18"/>
        <v>3.4012539184952977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170.6</v>
      </c>
      <c r="AF106" s="13">
        <f>VLOOKUP(A:A,[1]TDSheet!$A:$AF,32,0)</f>
        <v>226.2</v>
      </c>
      <c r="AG106" s="13">
        <f>VLOOKUP(A:A,[1]TDSheet!$A:$AG,33,0)</f>
        <v>190</v>
      </c>
      <c r="AH106" s="13">
        <f>VLOOKUP(A:A,[3]TDSheet!$A:$D,4,0)</f>
        <v>217</v>
      </c>
      <c r="AI106" s="13" t="e">
        <f>VLOOKUP(A:A,[1]TDSheet!$A:$AI,35,0)</f>
        <v>#N/A</v>
      </c>
      <c r="AJ106" s="13">
        <f t="shared" si="19"/>
        <v>0</v>
      </c>
      <c r="AK106" s="13"/>
      <c r="AL106" s="13"/>
    </row>
    <row r="107" spans="1:38" s="1" customFormat="1" ht="11.1" customHeight="1" outlineLevel="1" x14ac:dyDescent="0.2">
      <c r="A107" s="7" t="s">
        <v>110</v>
      </c>
      <c r="B107" s="7" t="s">
        <v>12</v>
      </c>
      <c r="C107" s="8">
        <v>342</v>
      </c>
      <c r="D107" s="8">
        <v>503</v>
      </c>
      <c r="E107" s="8">
        <v>477</v>
      </c>
      <c r="F107" s="8">
        <v>348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524</v>
      </c>
      <c r="K107" s="13">
        <f t="shared" si="15"/>
        <v>-47</v>
      </c>
      <c r="L107" s="13">
        <f>VLOOKUP(A:A,[1]TDSheet!$A:$M,13,0)</f>
        <v>200</v>
      </c>
      <c r="M107" s="13">
        <f>VLOOKUP(A:A,[1]TDSheet!$A:$V,22,0)</f>
        <v>80</v>
      </c>
      <c r="N107" s="13">
        <f>VLOOKUP(A:A,[1]TDSheet!$A:$X,24,0)</f>
        <v>100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6"/>
        <v>95.4</v>
      </c>
      <c r="X107" s="17">
        <v>50</v>
      </c>
      <c r="Y107" s="19">
        <f t="shared" si="17"/>
        <v>8.1551362683438153</v>
      </c>
      <c r="Z107" s="13">
        <f t="shared" si="18"/>
        <v>3.6477987421383644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98.6</v>
      </c>
      <c r="AF107" s="13">
        <f>VLOOKUP(A:A,[1]TDSheet!$A:$AF,32,0)</f>
        <v>109.8</v>
      </c>
      <c r="AG107" s="13">
        <f>VLOOKUP(A:A,[1]TDSheet!$A:$AG,33,0)</f>
        <v>96.2</v>
      </c>
      <c r="AH107" s="13">
        <f>VLOOKUP(A:A,[3]TDSheet!$A:$D,4,0)</f>
        <v>123</v>
      </c>
      <c r="AI107" s="13" t="e">
        <f>VLOOKUP(A:A,[1]TDSheet!$A:$AI,35,0)</f>
        <v>#N/A</v>
      </c>
      <c r="AJ107" s="13">
        <f t="shared" si="19"/>
        <v>15</v>
      </c>
      <c r="AK107" s="13"/>
      <c r="AL107" s="13"/>
    </row>
    <row r="108" spans="1:38" s="1" customFormat="1" ht="11.1" customHeight="1" outlineLevel="1" x14ac:dyDescent="0.2">
      <c r="A108" s="7" t="s">
        <v>111</v>
      </c>
      <c r="B108" s="7" t="s">
        <v>12</v>
      </c>
      <c r="C108" s="8">
        <v>351</v>
      </c>
      <c r="D108" s="8">
        <v>565</v>
      </c>
      <c r="E108" s="8">
        <v>589</v>
      </c>
      <c r="F108" s="8">
        <v>305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632</v>
      </c>
      <c r="K108" s="13">
        <f t="shared" si="15"/>
        <v>-43</v>
      </c>
      <c r="L108" s="13">
        <f>VLOOKUP(A:A,[1]TDSheet!$A:$M,13,0)</f>
        <v>220</v>
      </c>
      <c r="M108" s="13">
        <f>VLOOKUP(A:A,[1]TDSheet!$A:$V,22,0)</f>
        <v>220</v>
      </c>
      <c r="N108" s="13">
        <f>VLOOKUP(A:A,[1]TDSheet!$A:$X,24,0)</f>
        <v>150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6"/>
        <v>117.8</v>
      </c>
      <c r="X108" s="17">
        <v>50</v>
      </c>
      <c r="Y108" s="19">
        <f t="shared" si="17"/>
        <v>8.022071307300509</v>
      </c>
      <c r="Z108" s="13">
        <f t="shared" si="18"/>
        <v>2.5891341256366722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110.6</v>
      </c>
      <c r="AF108" s="13">
        <f>VLOOKUP(A:A,[1]TDSheet!$A:$AF,32,0)</f>
        <v>124</v>
      </c>
      <c r="AG108" s="13">
        <f>VLOOKUP(A:A,[1]TDSheet!$A:$AG,33,0)</f>
        <v>103</v>
      </c>
      <c r="AH108" s="13">
        <f>VLOOKUP(A:A,[3]TDSheet!$A:$D,4,0)</f>
        <v>160</v>
      </c>
      <c r="AI108" s="13" t="e">
        <f>VLOOKUP(A:A,[1]TDSheet!$A:$AI,35,0)</f>
        <v>#N/A</v>
      </c>
      <c r="AJ108" s="13">
        <f t="shared" si="19"/>
        <v>15</v>
      </c>
      <c r="AK108" s="13"/>
      <c r="AL108" s="13"/>
    </row>
    <row r="109" spans="1:38" s="1" customFormat="1" ht="11.1" customHeight="1" outlineLevel="1" x14ac:dyDescent="0.2">
      <c r="A109" s="7" t="s">
        <v>112</v>
      </c>
      <c r="B109" s="7" t="s">
        <v>12</v>
      </c>
      <c r="C109" s="8">
        <v>211</v>
      </c>
      <c r="D109" s="8">
        <v>349</v>
      </c>
      <c r="E109" s="8">
        <v>407</v>
      </c>
      <c r="F109" s="8">
        <v>137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467</v>
      </c>
      <c r="K109" s="13">
        <f t="shared" si="15"/>
        <v>-60</v>
      </c>
      <c r="L109" s="13">
        <f>VLOOKUP(A:A,[1]TDSheet!$A:$M,13,0)</f>
        <v>160</v>
      </c>
      <c r="M109" s="13">
        <f>VLOOKUP(A:A,[1]TDSheet!$A:$V,22,0)</f>
        <v>250</v>
      </c>
      <c r="N109" s="13">
        <f>VLOOKUP(A:A,[1]TDSheet!$A:$X,24,0)</f>
        <v>90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6"/>
        <v>81.400000000000006</v>
      </c>
      <c r="X109" s="17"/>
      <c r="Y109" s="19">
        <f t="shared" si="17"/>
        <v>7.8255528255528253</v>
      </c>
      <c r="Z109" s="13">
        <f t="shared" si="18"/>
        <v>1.683046683046683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77.599999999999994</v>
      </c>
      <c r="AF109" s="13">
        <f>VLOOKUP(A:A,[1]TDSheet!$A:$AF,32,0)</f>
        <v>83.8</v>
      </c>
      <c r="AG109" s="13">
        <f>VLOOKUP(A:A,[1]TDSheet!$A:$AG,33,0)</f>
        <v>77.400000000000006</v>
      </c>
      <c r="AH109" s="13">
        <f>VLOOKUP(A:A,[3]TDSheet!$A:$D,4,0)</f>
        <v>103</v>
      </c>
      <c r="AI109" s="13" t="e">
        <f>VLOOKUP(A:A,[1]TDSheet!$A:$AI,35,0)</f>
        <v>#N/A</v>
      </c>
      <c r="AJ109" s="13">
        <f t="shared" si="19"/>
        <v>0</v>
      </c>
      <c r="AK109" s="13"/>
      <c r="AL109" s="13"/>
    </row>
    <row r="110" spans="1:38" s="1" customFormat="1" ht="21.95" customHeight="1" outlineLevel="1" x14ac:dyDescent="0.2">
      <c r="A110" s="7" t="s">
        <v>113</v>
      </c>
      <c r="B110" s="7" t="s">
        <v>8</v>
      </c>
      <c r="C110" s="8">
        <v>0.95199999999999996</v>
      </c>
      <c r="D110" s="8">
        <v>31.952999999999999</v>
      </c>
      <c r="E110" s="8">
        <v>12.352</v>
      </c>
      <c r="F110" s="8">
        <v>14.117000000000001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14.5</v>
      </c>
      <c r="K110" s="13">
        <f t="shared" si="15"/>
        <v>-2.1479999999999997</v>
      </c>
      <c r="L110" s="13">
        <f>VLOOKUP(A:A,[1]TDSheet!$A:$M,13,0)</f>
        <v>10</v>
      </c>
      <c r="M110" s="13">
        <f>VLOOKUP(A:A,[1]TDSheet!$A:$V,22,0)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6"/>
        <v>2.4704000000000002</v>
      </c>
      <c r="X110" s="17"/>
      <c r="Y110" s="19">
        <f t="shared" si="17"/>
        <v>9.7623866580310885</v>
      </c>
      <c r="Z110" s="13">
        <f t="shared" si="18"/>
        <v>5.714459196891192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2.2079999999999997</v>
      </c>
      <c r="AF110" s="13">
        <f>VLOOKUP(A:A,[1]TDSheet!$A:$AF,32,0)</f>
        <v>2.7465999999999999</v>
      </c>
      <c r="AG110" s="13">
        <f>VLOOKUP(A:A,[1]TDSheet!$A:$AG,33,0)</f>
        <v>3.0278</v>
      </c>
      <c r="AH110" s="13">
        <f>VLOOKUP(A:A,[3]TDSheet!$A:$D,4,0)</f>
        <v>5.452</v>
      </c>
      <c r="AI110" s="13" t="str">
        <f>VLOOKUP(A:A,[1]TDSheet!$A:$AI,35,0)</f>
        <v>увел</v>
      </c>
      <c r="AJ110" s="13">
        <f t="shared" si="19"/>
        <v>0</v>
      </c>
      <c r="AK110" s="13"/>
      <c r="AL110" s="13"/>
    </row>
    <row r="111" spans="1:38" s="1" customFormat="1" ht="21.95" customHeight="1" outlineLevel="1" x14ac:dyDescent="0.2">
      <c r="A111" s="7" t="s">
        <v>114</v>
      </c>
      <c r="B111" s="7" t="s">
        <v>12</v>
      </c>
      <c r="C111" s="8">
        <v>311</v>
      </c>
      <c r="D111" s="8">
        <v>477</v>
      </c>
      <c r="E111" s="8">
        <v>580</v>
      </c>
      <c r="F111" s="8">
        <v>192</v>
      </c>
      <c r="G111" s="1" t="str">
        <f>VLOOKUP(A:A,[1]TDSheet!$A:$G,7,0)</f>
        <v>нов23,10,</v>
      </c>
      <c r="H111" s="1">
        <f>VLOOKUP(A:A,[1]TDSheet!$A:$H,8,0)</f>
        <v>0.28000000000000003</v>
      </c>
      <c r="I111" s="1" t="e">
        <f>VLOOKUP(A:A,[1]TDSheet!$A:$I,9,0)</f>
        <v>#N/A</v>
      </c>
      <c r="J111" s="13">
        <f>VLOOKUP(A:A,[2]TDSheet!$A:$F,6,0)</f>
        <v>725</v>
      </c>
      <c r="K111" s="13">
        <f t="shared" si="15"/>
        <v>-145</v>
      </c>
      <c r="L111" s="13">
        <f>VLOOKUP(A:A,[1]TDSheet!$A:$M,13,0)</f>
        <v>200</v>
      </c>
      <c r="M111" s="13">
        <f>VLOOKUP(A:A,[1]TDSheet!$A:$V,22,0)</f>
        <v>400</v>
      </c>
      <c r="N111" s="13">
        <f>VLOOKUP(A:A,[1]TDSheet!$A:$X,24,0)</f>
        <v>100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6"/>
        <v>116</v>
      </c>
      <c r="X111" s="17"/>
      <c r="Y111" s="19">
        <f t="shared" si="17"/>
        <v>7.6896551724137927</v>
      </c>
      <c r="Z111" s="13">
        <f t="shared" si="18"/>
        <v>1.6551724137931034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98</v>
      </c>
      <c r="AF111" s="13">
        <f>VLOOKUP(A:A,[1]TDSheet!$A:$AF,32,0)</f>
        <v>130.6</v>
      </c>
      <c r="AG111" s="13">
        <f>VLOOKUP(A:A,[1]TDSheet!$A:$AG,33,0)</f>
        <v>102.8</v>
      </c>
      <c r="AH111" s="13">
        <f>VLOOKUP(A:A,[3]TDSheet!$A:$D,4,0)</f>
        <v>117</v>
      </c>
      <c r="AI111" s="13">
        <f>VLOOKUP(A:A,[1]TDSheet!$A:$AI,35,0)</f>
        <v>0</v>
      </c>
      <c r="AJ111" s="13">
        <f t="shared" si="19"/>
        <v>0</v>
      </c>
      <c r="AK111" s="13"/>
      <c r="AL111" s="13"/>
    </row>
    <row r="112" spans="1:38" s="1" customFormat="1" ht="11.1" customHeight="1" outlineLevel="1" x14ac:dyDescent="0.2">
      <c r="A112" s="7" t="s">
        <v>115</v>
      </c>
      <c r="B112" s="7" t="s">
        <v>12</v>
      </c>
      <c r="C112" s="8">
        <v>17</v>
      </c>
      <c r="D112" s="8"/>
      <c r="E112" s="8">
        <v>5</v>
      </c>
      <c r="F112" s="8">
        <v>12</v>
      </c>
      <c r="G112" s="1" t="str">
        <f>VLOOKUP(A:A,[1]TDSheet!$A:$G,7,0)</f>
        <v>нов 06,11,</v>
      </c>
      <c r="H112" s="1">
        <f>VLOOKUP(A:A,[1]TDSheet!$A:$H,8,0)</f>
        <v>0.33</v>
      </c>
      <c r="I112" s="1" t="e">
        <f>VLOOKUP(A:A,[1]TDSheet!$A:$I,9,0)</f>
        <v>#N/A</v>
      </c>
      <c r="J112" s="13">
        <f>VLOOKUP(A:A,[2]TDSheet!$A:$F,6,0)</f>
        <v>10</v>
      </c>
      <c r="K112" s="13">
        <f t="shared" si="15"/>
        <v>-5</v>
      </c>
      <c r="L112" s="13">
        <f>VLOOKUP(A:A,[1]TDSheet!$A:$M,13,0)</f>
        <v>0</v>
      </c>
      <c r="M112" s="13">
        <f>VLOOKUP(A:A,[1]TDSheet!$A:$V,22,0)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16"/>
        <v>1</v>
      </c>
      <c r="X112" s="17"/>
      <c r="Y112" s="19">
        <f t="shared" si="17"/>
        <v>12</v>
      </c>
      <c r="Z112" s="13">
        <f t="shared" si="18"/>
        <v>12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</v>
      </c>
      <c r="AF112" s="13">
        <f>VLOOKUP(A:A,[1]TDSheet!$A:$AF,32,0)</f>
        <v>0.6</v>
      </c>
      <c r="AG112" s="13">
        <f>VLOOKUP(A:A,[1]TDSheet!$A:$AG,33,0)</f>
        <v>0.6</v>
      </c>
      <c r="AH112" s="13">
        <v>0</v>
      </c>
      <c r="AI112" s="13" t="str">
        <f>VLOOKUP(A:A,[1]TDSheet!$A:$AI,35,0)</f>
        <v>склад</v>
      </c>
      <c r="AJ112" s="13">
        <f t="shared" si="19"/>
        <v>0</v>
      </c>
      <c r="AK112" s="13"/>
      <c r="AL112" s="13"/>
    </row>
    <row r="113" spans="1:38" s="1" customFormat="1" ht="21.95" customHeight="1" outlineLevel="1" x14ac:dyDescent="0.2">
      <c r="A113" s="7" t="s">
        <v>116</v>
      </c>
      <c r="B113" s="7" t="s">
        <v>8</v>
      </c>
      <c r="C113" s="8">
        <v>23.594000000000001</v>
      </c>
      <c r="D113" s="8">
        <v>23.026</v>
      </c>
      <c r="E113" s="8">
        <v>14.494</v>
      </c>
      <c r="F113" s="8">
        <v>32.125999999999998</v>
      </c>
      <c r="G113" s="1" t="str">
        <f>VLOOKUP(A:A,[1]TDSheet!$A:$G,7,0)</f>
        <v>н0801,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19.600000000000001</v>
      </c>
      <c r="K113" s="13">
        <f t="shared" si="15"/>
        <v>-5.1060000000000016</v>
      </c>
      <c r="L113" s="13">
        <f>VLOOKUP(A:A,[1]TDSheet!$A:$M,13,0)</f>
        <v>10</v>
      </c>
      <c r="M113" s="13">
        <f>VLOOKUP(A:A,[1]TDSheet!$A:$V,22,0)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16"/>
        <v>2.8988</v>
      </c>
      <c r="X113" s="17"/>
      <c r="Y113" s="19">
        <f t="shared" si="17"/>
        <v>14.5322202290603</v>
      </c>
      <c r="Z113" s="13">
        <f t="shared" si="18"/>
        <v>11.082516903546294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1.9015999999999997</v>
      </c>
      <c r="AF113" s="13">
        <f>VLOOKUP(A:A,[1]TDSheet!$A:$AF,32,0)</f>
        <v>3.536</v>
      </c>
      <c r="AG113" s="13">
        <f>VLOOKUP(A:A,[1]TDSheet!$A:$AG,33,0)</f>
        <v>5.3113999999999999</v>
      </c>
      <c r="AH113" s="13">
        <f>VLOOKUP(A:A,[3]TDSheet!$A:$D,4,0)</f>
        <v>5.335</v>
      </c>
      <c r="AI113" s="13" t="str">
        <f>VLOOKUP(A:A,[1]TDSheet!$A:$AI,35,0)</f>
        <v>увел</v>
      </c>
      <c r="AJ113" s="13">
        <f t="shared" si="19"/>
        <v>0</v>
      </c>
      <c r="AK113" s="13"/>
      <c r="AL113" s="13"/>
    </row>
    <row r="114" spans="1:38" s="1" customFormat="1" ht="11.1" customHeight="1" outlineLevel="1" x14ac:dyDescent="0.2">
      <c r="A114" s="7" t="s">
        <v>117</v>
      </c>
      <c r="B114" s="7" t="s">
        <v>12</v>
      </c>
      <c r="C114" s="8">
        <v>14</v>
      </c>
      <c r="D114" s="8">
        <v>13</v>
      </c>
      <c r="E114" s="8">
        <v>7</v>
      </c>
      <c r="F114" s="8">
        <v>13</v>
      </c>
      <c r="G114" s="1" t="str">
        <f>VLOOKUP(A:A,[1]TDSheet!$A:$G,7,0)</f>
        <v>помзв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29</v>
      </c>
      <c r="K114" s="13">
        <f t="shared" si="15"/>
        <v>-22</v>
      </c>
      <c r="L114" s="13">
        <f>VLOOKUP(A:A,[1]TDSheet!$A:$M,13,0)</f>
        <v>0</v>
      </c>
      <c r="M114" s="13">
        <f>VLOOKUP(A:A,[1]TDSheet!$A:$V,22,0)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16"/>
        <v>1.4</v>
      </c>
      <c r="X114" s="17"/>
      <c r="Y114" s="19">
        <f t="shared" si="17"/>
        <v>9.2857142857142865</v>
      </c>
      <c r="Z114" s="13">
        <f t="shared" si="18"/>
        <v>9.2857142857142865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71</v>
      </c>
      <c r="AF114" s="13">
        <f>VLOOKUP(A:A,[1]TDSheet!$A:$AF,32,0)</f>
        <v>19.600000000000001</v>
      </c>
      <c r="AG114" s="13">
        <f>VLOOKUP(A:A,[1]TDSheet!$A:$AG,33,0)</f>
        <v>11</v>
      </c>
      <c r="AH114" s="13">
        <f>VLOOKUP(A:A,[3]TDSheet!$A:$D,4,0)</f>
        <v>3</v>
      </c>
      <c r="AI114" s="13" t="str">
        <f>VLOOKUP(A:A,[1]TDSheet!$A:$AI,35,0)</f>
        <v>увел</v>
      </c>
      <c r="AJ114" s="13">
        <f t="shared" si="19"/>
        <v>0</v>
      </c>
      <c r="AK114" s="13"/>
      <c r="AL114" s="13"/>
    </row>
    <row r="115" spans="1:38" s="1" customFormat="1" ht="11.1" customHeight="1" outlineLevel="1" x14ac:dyDescent="0.2">
      <c r="A115" s="7" t="s">
        <v>119</v>
      </c>
      <c r="B115" s="7" t="s">
        <v>12</v>
      </c>
      <c r="C115" s="8"/>
      <c r="D115" s="8">
        <v>168</v>
      </c>
      <c r="E115" s="8">
        <v>48</v>
      </c>
      <c r="F115" s="8">
        <v>119</v>
      </c>
      <c r="G115" s="1" t="str">
        <f>VLOOKUP(A:A,[1]TDSheet!$A:$G,7,0)</f>
        <v>нов14,03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49</v>
      </c>
      <c r="K115" s="13">
        <f t="shared" si="15"/>
        <v>-1</v>
      </c>
      <c r="L115" s="13">
        <f>VLOOKUP(A:A,[1]TDSheet!$A:$M,13,0)</f>
        <v>0</v>
      </c>
      <c r="M115" s="13">
        <f>VLOOKUP(A:A,[1]TDSheet!$A:$V,22,0)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16"/>
        <v>9.6</v>
      </c>
      <c r="X115" s="17"/>
      <c r="Y115" s="19">
        <f t="shared" si="17"/>
        <v>12.395833333333334</v>
      </c>
      <c r="Z115" s="13">
        <f t="shared" si="18"/>
        <v>12.395833333333334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0</v>
      </c>
      <c r="AF115" s="13">
        <f>VLOOKUP(A:A,[1]TDSheet!$A:$AF,32,0)</f>
        <v>0</v>
      </c>
      <c r="AG115" s="13">
        <f>VLOOKUP(A:A,[1]TDSheet!$A:$AG,33,0)</f>
        <v>0</v>
      </c>
      <c r="AH115" s="13">
        <f>VLOOKUP(A:A,[3]TDSheet!$A:$D,4,0)</f>
        <v>7</v>
      </c>
      <c r="AI115" s="13" t="str">
        <f>VLOOKUP(A:A,[1]TDSheet!$A:$AI,35,0)</f>
        <v>увел</v>
      </c>
      <c r="AJ115" s="13">
        <f t="shared" si="19"/>
        <v>0</v>
      </c>
      <c r="AK115" s="13"/>
      <c r="AL115" s="13"/>
    </row>
    <row r="116" spans="1:38" s="1" customFormat="1" ht="11.1" customHeight="1" outlineLevel="1" x14ac:dyDescent="0.2">
      <c r="A116" s="7" t="s">
        <v>120</v>
      </c>
      <c r="B116" s="7" t="s">
        <v>8</v>
      </c>
      <c r="C116" s="8">
        <v>284.10199999999998</v>
      </c>
      <c r="D116" s="8">
        <v>899.48199999999997</v>
      </c>
      <c r="E116" s="20">
        <v>477.22899999999998</v>
      </c>
      <c r="F116" s="20">
        <v>618.34100000000001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516.04300000000001</v>
      </c>
      <c r="K116" s="13">
        <f t="shared" si="15"/>
        <v>-38.814000000000021</v>
      </c>
      <c r="L116" s="13">
        <f>VLOOKUP(A:A,[1]TDSheet!$A:$M,13,0)</f>
        <v>0</v>
      </c>
      <c r="M116" s="13">
        <f>VLOOKUP(A:A,[1]TDSheet!$A:$V,22,0)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16"/>
        <v>95.445799999999991</v>
      </c>
      <c r="X116" s="17"/>
      <c r="Y116" s="19">
        <f t="shared" si="17"/>
        <v>6.4784516448078389</v>
      </c>
      <c r="Z116" s="13">
        <f t="shared" si="18"/>
        <v>6.4784516448078389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0</v>
      </c>
      <c r="AF116" s="13">
        <f>VLOOKUP(A:A,[1]TDSheet!$A:$AF,32,0)</f>
        <v>86.670199999999994</v>
      </c>
      <c r="AG116" s="13">
        <f>VLOOKUP(A:A,[1]TDSheet!$A:$AG,33,0)</f>
        <v>91.338999999999999</v>
      </c>
      <c r="AH116" s="13">
        <f>VLOOKUP(A:A,[3]TDSheet!$A:$D,4,0)</f>
        <v>88.962999999999994</v>
      </c>
      <c r="AI116" s="13">
        <f>VLOOKUP(A:A,[1]TDSheet!$A:$AI,35,0)</f>
        <v>0</v>
      </c>
      <c r="AJ116" s="13">
        <f t="shared" si="19"/>
        <v>0</v>
      </c>
      <c r="AK116" s="13"/>
      <c r="AL116" s="13"/>
    </row>
    <row r="117" spans="1:38" s="1" customFormat="1" ht="11.1" customHeight="1" outlineLevel="1" x14ac:dyDescent="0.2">
      <c r="A117" s="7" t="s">
        <v>121</v>
      </c>
      <c r="B117" s="7" t="s">
        <v>8</v>
      </c>
      <c r="C117" s="8">
        <v>132.83600000000001</v>
      </c>
      <c r="D117" s="8">
        <v>2094.6759999999999</v>
      </c>
      <c r="E117" s="20">
        <v>1134.9590000000001</v>
      </c>
      <c r="F117" s="20">
        <v>987.76499999999999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1162.229</v>
      </c>
      <c r="K117" s="13">
        <f t="shared" si="15"/>
        <v>-27.269999999999982</v>
      </c>
      <c r="L117" s="13">
        <f>VLOOKUP(A:A,[1]TDSheet!$A:$M,13,0)</f>
        <v>0</v>
      </c>
      <c r="M117" s="13">
        <f>VLOOKUP(A:A,[1]TDSheet!$A:$V,22,0)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16"/>
        <v>226.99180000000001</v>
      </c>
      <c r="X117" s="17"/>
      <c r="Y117" s="19">
        <f t="shared" si="17"/>
        <v>4.3515448575675419</v>
      </c>
      <c r="Z117" s="13">
        <f t="shared" si="18"/>
        <v>4.3515448575675419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0</v>
      </c>
      <c r="AF117" s="13">
        <f>VLOOKUP(A:A,[1]TDSheet!$A:$AF,32,0)</f>
        <v>178.10340000000002</v>
      </c>
      <c r="AG117" s="13">
        <f>VLOOKUP(A:A,[1]TDSheet!$A:$AG,33,0)</f>
        <v>230.30439999999999</v>
      </c>
      <c r="AH117" s="13">
        <f>VLOOKUP(A:A,[3]TDSheet!$A:$D,4,0)</f>
        <v>218.654</v>
      </c>
      <c r="AI117" s="13">
        <f>VLOOKUP(A:A,[1]TDSheet!$A:$AI,35,0)</f>
        <v>0</v>
      </c>
      <c r="AJ117" s="13">
        <f t="shared" si="19"/>
        <v>0</v>
      </c>
      <c r="AK117" s="13"/>
      <c r="AL117" s="13"/>
    </row>
    <row r="118" spans="1:38" s="1" customFormat="1" ht="11.1" customHeight="1" outlineLevel="1" x14ac:dyDescent="0.2">
      <c r="A118" s="7" t="s">
        <v>122</v>
      </c>
      <c r="B118" s="7" t="s">
        <v>12</v>
      </c>
      <c r="C118" s="8">
        <v>439</v>
      </c>
      <c r="D118" s="8">
        <v>1535</v>
      </c>
      <c r="E118" s="20">
        <v>1251</v>
      </c>
      <c r="F118" s="20">
        <v>688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1287</v>
      </c>
      <c r="K118" s="13">
        <f t="shared" si="15"/>
        <v>-36</v>
      </c>
      <c r="L118" s="13">
        <f>VLOOKUP(A:A,[1]TDSheet!$A:$M,13,0)</f>
        <v>0</v>
      </c>
      <c r="M118" s="13">
        <f>VLOOKUP(A:A,[1]TDSheet!$A:$V,22,0)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16"/>
        <v>250.2</v>
      </c>
      <c r="X118" s="17"/>
      <c r="Y118" s="19">
        <f t="shared" si="17"/>
        <v>2.7498001598721022</v>
      </c>
      <c r="Z118" s="13">
        <f t="shared" si="18"/>
        <v>2.7498001598721022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0</v>
      </c>
      <c r="AF118" s="13">
        <f>VLOOKUP(A:A,[1]TDSheet!$A:$AF,32,0)</f>
        <v>217</v>
      </c>
      <c r="AG118" s="13">
        <f>VLOOKUP(A:A,[1]TDSheet!$A:$AG,33,0)</f>
        <v>223.6</v>
      </c>
      <c r="AH118" s="13">
        <f>VLOOKUP(A:A,[3]TDSheet!$A:$D,4,0)</f>
        <v>309</v>
      </c>
      <c r="AI118" s="13">
        <f>VLOOKUP(A:A,[1]TDSheet!$A:$AI,35,0)</f>
        <v>0</v>
      </c>
      <c r="AJ118" s="13">
        <f t="shared" si="19"/>
        <v>0</v>
      </c>
      <c r="AK118" s="13"/>
      <c r="AL118" s="13"/>
    </row>
    <row r="119" spans="1:38" s="1" customFormat="1" ht="11.1" customHeight="1" outlineLevel="1" x14ac:dyDescent="0.2">
      <c r="A119" s="7" t="s">
        <v>118</v>
      </c>
      <c r="B119" s="7" t="s">
        <v>12</v>
      </c>
      <c r="C119" s="8">
        <v>-90</v>
      </c>
      <c r="D119" s="8">
        <v>510</v>
      </c>
      <c r="E119" s="20">
        <v>376</v>
      </c>
      <c r="F119" s="20">
        <v>30</v>
      </c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397</v>
      </c>
      <c r="K119" s="13">
        <f t="shared" si="15"/>
        <v>-21</v>
      </c>
      <c r="L119" s="13">
        <f>VLOOKUP(A:A,[1]TDSheet!$A:$M,13,0)</f>
        <v>0</v>
      </c>
      <c r="M119" s="13">
        <f>VLOOKUP(A:A,[1]TDSheet!$A:$V,22,0)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3"/>
      <c r="W119" s="13">
        <f t="shared" si="16"/>
        <v>75.2</v>
      </c>
      <c r="X119" s="17"/>
      <c r="Y119" s="19">
        <f t="shared" si="17"/>
        <v>0.39893617021276595</v>
      </c>
      <c r="Z119" s="13">
        <f t="shared" si="18"/>
        <v>0.39893617021276595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0</v>
      </c>
      <c r="AF119" s="13">
        <f>VLOOKUP(A:A,[1]TDSheet!$A:$AF,32,0)</f>
        <v>75.599999999999994</v>
      </c>
      <c r="AG119" s="13">
        <f>VLOOKUP(A:A,[1]TDSheet!$A:$AG,33,0)</f>
        <v>69.8</v>
      </c>
      <c r="AH119" s="13">
        <f>VLOOKUP(A:A,[3]TDSheet!$A:$D,4,0)</f>
        <v>116</v>
      </c>
      <c r="AI119" s="13">
        <f>VLOOKUP(A:A,[1]TDSheet!$A:$AI,35,0)</f>
        <v>0</v>
      </c>
      <c r="AJ119" s="13">
        <f t="shared" si="19"/>
        <v>0</v>
      </c>
      <c r="AK119" s="13"/>
      <c r="AL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2025-03-20T09:27:11Z</dcterms:modified>
</cp:coreProperties>
</file>