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E3AD65-27A0-4247-B43B-0A6E2D5FD9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U6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Y312" i="1" s="1"/>
  <c r="P310" i="1"/>
  <c r="X307" i="1"/>
  <c r="X306" i="1"/>
  <c r="BO305" i="1"/>
  <c r="BM305" i="1"/>
  <c r="Y305" i="1"/>
  <c r="Y307" i="1" s="1"/>
  <c r="P305" i="1"/>
  <c r="X303" i="1"/>
  <c r="X302" i="1"/>
  <c r="BO301" i="1"/>
  <c r="BM301" i="1"/>
  <c r="Y301" i="1"/>
  <c r="Y303" i="1" s="1"/>
  <c r="P301" i="1"/>
  <c r="X299" i="1"/>
  <c r="X298" i="1"/>
  <c r="BO297" i="1"/>
  <c r="BM297" i="1"/>
  <c r="Y297" i="1"/>
  <c r="R640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N230" i="1" s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N204" i="1"/>
  <c r="BM204" i="1"/>
  <c r="Z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16" i="1" l="1"/>
  <c r="BN216" i="1"/>
  <c r="Z216" i="1"/>
  <c r="BP233" i="1"/>
  <c r="BN233" i="1"/>
  <c r="Z233" i="1"/>
  <c r="BP266" i="1"/>
  <c r="BN266" i="1"/>
  <c r="Z266" i="1"/>
  <c r="BP348" i="1"/>
  <c r="BN348" i="1"/>
  <c r="Z348" i="1"/>
  <c r="BP370" i="1"/>
  <c r="BN370" i="1"/>
  <c r="Z370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4" i="1"/>
  <c r="BN24" i="1"/>
  <c r="C640" i="1"/>
  <c r="Z49" i="1"/>
  <c r="BN49" i="1"/>
  <c r="Y56" i="1"/>
  <c r="Z59" i="1"/>
  <c r="BN59" i="1"/>
  <c r="Y64" i="1"/>
  <c r="Z75" i="1"/>
  <c r="BN75" i="1"/>
  <c r="Z85" i="1"/>
  <c r="BN85" i="1"/>
  <c r="Z100" i="1"/>
  <c r="BN100" i="1"/>
  <c r="Z101" i="1"/>
  <c r="BN101" i="1"/>
  <c r="Z102" i="1"/>
  <c r="BN102" i="1"/>
  <c r="Z119" i="1"/>
  <c r="BN119" i="1"/>
  <c r="Z132" i="1"/>
  <c r="BN132" i="1"/>
  <c r="Z153" i="1"/>
  <c r="BN153" i="1"/>
  <c r="Z170" i="1"/>
  <c r="BN170" i="1"/>
  <c r="Y173" i="1"/>
  <c r="Z194" i="1"/>
  <c r="BN194" i="1"/>
  <c r="Y197" i="1"/>
  <c r="BP224" i="1"/>
  <c r="BN224" i="1"/>
  <c r="Z224" i="1"/>
  <c r="BP249" i="1"/>
  <c r="BN249" i="1"/>
  <c r="Z249" i="1"/>
  <c r="BP289" i="1"/>
  <c r="BN289" i="1"/>
  <c r="Z289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Y213" i="1"/>
  <c r="Y363" i="1"/>
  <c r="BP90" i="1"/>
  <c r="BN90" i="1"/>
  <c r="Y106" i="1"/>
  <c r="BP96" i="1"/>
  <c r="BN96" i="1"/>
  <c r="Z96" i="1"/>
  <c r="BP113" i="1"/>
  <c r="BN113" i="1"/>
  <c r="Z113" i="1"/>
  <c r="BP126" i="1"/>
  <c r="BN126" i="1"/>
  <c r="Z126" i="1"/>
  <c r="BP130" i="1"/>
  <c r="BN130" i="1"/>
  <c r="Z130" i="1"/>
  <c r="Y149" i="1"/>
  <c r="BP147" i="1"/>
  <c r="BN147" i="1"/>
  <c r="Z147" i="1"/>
  <c r="BP166" i="1"/>
  <c r="BN166" i="1"/>
  <c r="Z166" i="1"/>
  <c r="BP189" i="1"/>
  <c r="BN189" i="1"/>
  <c r="Z189" i="1"/>
  <c r="BP206" i="1"/>
  <c r="BN206" i="1"/>
  <c r="Z206" i="1"/>
  <c r="BP218" i="1"/>
  <c r="BN218" i="1"/>
  <c r="Z218" i="1"/>
  <c r="BP226" i="1"/>
  <c r="BN226" i="1"/>
  <c r="Z226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Z22" i="1"/>
  <c r="BN22" i="1"/>
  <c r="Y27" i="1"/>
  <c r="X634" i="1"/>
  <c r="Z36" i="1"/>
  <c r="BN36" i="1"/>
  <c r="Z44" i="1"/>
  <c r="BN44" i="1"/>
  <c r="Z51" i="1"/>
  <c r="BN51" i="1"/>
  <c r="Z55" i="1"/>
  <c r="BN55" i="1"/>
  <c r="Y63" i="1"/>
  <c r="Z61" i="1"/>
  <c r="BN61" i="1"/>
  <c r="Y72" i="1"/>
  <c r="Z69" i="1"/>
  <c r="BN69" i="1"/>
  <c r="Y80" i="1"/>
  <c r="Z77" i="1"/>
  <c r="BN77" i="1"/>
  <c r="Z83" i="1"/>
  <c r="BN83" i="1"/>
  <c r="BP83" i="1"/>
  <c r="Y86" i="1"/>
  <c r="Z90" i="1"/>
  <c r="BP104" i="1"/>
  <c r="BN104" i="1"/>
  <c r="Z104" i="1"/>
  <c r="Y133" i="1"/>
  <c r="BP125" i="1"/>
  <c r="BN125" i="1"/>
  <c r="Z125" i="1"/>
  <c r="BP129" i="1"/>
  <c r="BN129" i="1"/>
  <c r="Z129" i="1"/>
  <c r="Y138" i="1"/>
  <c r="BP136" i="1"/>
  <c r="BN136" i="1"/>
  <c r="Z136" i="1"/>
  <c r="Y159" i="1"/>
  <c r="BP158" i="1"/>
  <c r="BN158" i="1"/>
  <c r="Z158" i="1"/>
  <c r="Z159" i="1" s="1"/>
  <c r="Y168" i="1"/>
  <c r="BP162" i="1"/>
  <c r="BN162" i="1"/>
  <c r="Z162" i="1"/>
  <c r="I640" i="1"/>
  <c r="Y190" i="1"/>
  <c r="BP182" i="1"/>
  <c r="BN182" i="1"/>
  <c r="Z182" i="1"/>
  <c r="BP200" i="1"/>
  <c r="BN200" i="1"/>
  <c r="Z200" i="1"/>
  <c r="BP210" i="1"/>
  <c r="BN210" i="1"/>
  <c r="Z210" i="1"/>
  <c r="BP222" i="1"/>
  <c r="BN222" i="1"/>
  <c r="Z222" i="1"/>
  <c r="BP231" i="1"/>
  <c r="BN231" i="1"/>
  <c r="Z231" i="1"/>
  <c r="BP247" i="1"/>
  <c r="BN247" i="1"/>
  <c r="Z247" i="1"/>
  <c r="BP264" i="1"/>
  <c r="BN264" i="1"/>
  <c r="Z264" i="1"/>
  <c r="BP282" i="1"/>
  <c r="BN282" i="1"/>
  <c r="Z282" i="1"/>
  <c r="Y325" i="1"/>
  <c r="BP324" i="1"/>
  <c r="BN324" i="1"/>
  <c r="Z324" i="1"/>
  <c r="Z325" i="1" s="1"/>
  <c r="Y330" i="1"/>
  <c r="BP328" i="1"/>
  <c r="BN328" i="1"/>
  <c r="Z328" i="1"/>
  <c r="BP354" i="1"/>
  <c r="BN354" i="1"/>
  <c r="Z354" i="1"/>
  <c r="BP368" i="1"/>
  <c r="BN368" i="1"/>
  <c r="Z368" i="1"/>
  <c r="Y377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Y93" i="1"/>
  <c r="Y107" i="1"/>
  <c r="F640" i="1"/>
  <c r="Y122" i="1"/>
  <c r="Y139" i="1"/>
  <c r="G640" i="1"/>
  <c r="Y150" i="1"/>
  <c r="Y167" i="1"/>
  <c r="Y172" i="1"/>
  <c r="Y212" i="1"/>
  <c r="Y227" i="1"/>
  <c r="Y243" i="1"/>
  <c r="Q640" i="1"/>
  <c r="Y331" i="1"/>
  <c r="V640" i="1"/>
  <c r="Y362" i="1"/>
  <c r="Y37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B640" i="1"/>
  <c r="X631" i="1"/>
  <c r="X632" i="1"/>
  <c r="Z23" i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BN43" i="1"/>
  <c r="BP43" i="1"/>
  <c r="Y46" i="1"/>
  <c r="D640" i="1"/>
  <c r="Z50" i="1"/>
  <c r="BN50" i="1"/>
  <c r="BP50" i="1"/>
  <c r="Z52" i="1"/>
  <c r="BN52" i="1"/>
  <c r="Z54" i="1"/>
  <c r="BN54" i="1"/>
  <c r="Y57" i="1"/>
  <c r="Z60" i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Y121" i="1"/>
  <c r="Z124" i="1"/>
  <c r="BN124" i="1"/>
  <c r="BP124" i="1"/>
  <c r="Z127" i="1"/>
  <c r="BN127" i="1"/>
  <c r="Z128" i="1"/>
  <c r="BN128" i="1"/>
  <c r="Z131" i="1"/>
  <c r="BN131" i="1"/>
  <c r="Y134" i="1"/>
  <c r="Z137" i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BN152" i="1"/>
  <c r="BP152" i="1"/>
  <c r="Y155" i="1"/>
  <c r="H640" i="1"/>
  <c r="Y160" i="1"/>
  <c r="Z163" i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BN205" i="1"/>
  <c r="BP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F9" i="1"/>
  <c r="J9" i="1"/>
  <c r="Y41" i="1"/>
  <c r="Y116" i="1"/>
  <c r="Y144" i="1"/>
  <c r="Y179" i="1"/>
  <c r="Y235" i="1"/>
  <c r="BP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K640" i="1"/>
  <c r="Y242" i="1"/>
  <c r="Z288" i="1"/>
  <c r="BN288" i="1"/>
  <c r="BP288" i="1"/>
  <c r="Z290" i="1"/>
  <c r="BN290" i="1"/>
  <c r="Z292" i="1"/>
  <c r="BN292" i="1"/>
  <c r="Y293" i="1"/>
  <c r="Z297" i="1"/>
  <c r="Z298" i="1" s="1"/>
  <c r="BN297" i="1"/>
  <c r="BP297" i="1"/>
  <c r="Y298" i="1"/>
  <c r="Z301" i="1"/>
  <c r="Z302" i="1" s="1"/>
  <c r="BN301" i="1"/>
  <c r="BP301" i="1"/>
  <c r="Y302" i="1"/>
  <c r="Z305" i="1"/>
  <c r="Z306" i="1" s="1"/>
  <c r="BN305" i="1"/>
  <c r="BP305" i="1"/>
  <c r="Y306" i="1"/>
  <c r="Z310" i="1"/>
  <c r="Z311" i="1" s="1"/>
  <c r="BN310" i="1"/>
  <c r="BP310" i="1"/>
  <c r="Y311" i="1"/>
  <c r="Z314" i="1"/>
  <c r="Z315" i="1" s="1"/>
  <c r="BN314" i="1"/>
  <c r="BP314" i="1"/>
  <c r="Y315" i="1"/>
  <c r="Z318" i="1"/>
  <c r="Z320" i="1" s="1"/>
  <c r="BN318" i="1"/>
  <c r="BP318" i="1"/>
  <c r="Y321" i="1"/>
  <c r="T640" i="1"/>
  <c r="Y326" i="1"/>
  <c r="Z329" i="1"/>
  <c r="Z330" i="1" s="1"/>
  <c r="BN329" i="1"/>
  <c r="BP329" i="1"/>
  <c r="Z333" i="1"/>
  <c r="Z334" i="1" s="1"/>
  <c r="BN333" i="1"/>
  <c r="BP333" i="1"/>
  <c r="Y334" i="1"/>
  <c r="Z338" i="1"/>
  <c r="Z339" i="1" s="1"/>
  <c r="BN338" i="1"/>
  <c r="BP338" i="1"/>
  <c r="Y339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BP359" i="1"/>
  <c r="Z361" i="1"/>
  <c r="BN361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S640" i="1"/>
  <c r="Y294" i="1"/>
  <c r="Y299" i="1"/>
  <c r="Y340" i="1"/>
  <c r="Y355" i="1"/>
  <c r="Y372" i="1"/>
  <c r="BP365" i="1"/>
  <c r="BN365" i="1"/>
  <c r="Z365" i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371" i="1" l="1"/>
  <c r="Z455" i="1"/>
  <c r="Z362" i="1"/>
  <c r="Z242" i="1"/>
  <c r="Z234" i="1"/>
  <c r="Z227" i="1"/>
  <c r="Z190" i="1"/>
  <c r="Z167" i="1"/>
  <c r="Z154" i="1"/>
  <c r="Z138" i="1"/>
  <c r="Z133" i="1"/>
  <c r="Z121" i="1"/>
  <c r="Z115" i="1"/>
  <c r="Z63" i="1"/>
  <c r="Z56" i="1"/>
  <c r="Z26" i="1"/>
  <c r="Z584" i="1"/>
  <c r="Z565" i="1"/>
  <c r="Z426" i="1"/>
  <c r="Z478" i="1"/>
  <c r="Y632" i="1"/>
  <c r="Z554" i="1"/>
  <c r="Z390" i="1"/>
  <c r="Z532" i="1"/>
  <c r="Z496" i="1"/>
  <c r="Z293" i="1"/>
  <c r="Y631" i="1"/>
  <c r="Y633" i="1" s="1"/>
  <c r="Y630" i="1"/>
  <c r="Z212" i="1"/>
  <c r="Z106" i="1"/>
  <c r="Z45" i="1"/>
  <c r="Z602" i="1"/>
  <c r="Z416" i="1"/>
  <c r="Z539" i="1"/>
  <c r="Z442" i="1"/>
  <c r="Z401" i="1"/>
  <c r="Z284" i="1"/>
  <c r="Z272" i="1"/>
  <c r="X633" i="1"/>
  <c r="Z628" i="1"/>
  <c r="Z609" i="1"/>
  <c r="Z594" i="1"/>
  <c r="Z577" i="1"/>
  <c r="Z384" i="1"/>
  <c r="Z355" i="1"/>
  <c r="Z255" i="1"/>
  <c r="Z80" i="1"/>
  <c r="Z71" i="1"/>
  <c r="Z40" i="1"/>
  <c r="Y634" i="1"/>
  <c r="Z635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<sst xmlns="http://schemas.openxmlformats.org/spreadsheetml/2006/main" count="2958" uniqueCount="1056">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</sst>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45737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Пятница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0.41666666666666669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300</v>
      </c>
      <c r="Y35" s="728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27.777777777777775</v>
      </c>
      <c r="Y40" s="729">
        <f>IFERROR(Y35/H35,"0")+IFERROR(Y36/H36,"0")+IFERROR(Y37/H37,"0")+IFERROR(Y38/H38,"0")+IFERROR(Y39/H39,"0")</f>
        <v>28</v>
      </c>
      <c r="Z40" s="729">
        <f>IFERROR(IF(Z35="",0,Z35),"0")+IFERROR(IF(Z36="",0,Z36),"0")+IFERROR(IF(Z37="",0,Z37),"0")+IFERROR(IF(Z38="",0,Z38),"0")+IFERROR(IF(Z39="",0,Z39),"0")</f>
        <v>0.53144000000000002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300</v>
      </c>
      <c r="Y41" s="729">
        <f>IFERROR(SUM(Y35:Y39),"0")</f>
        <v>302.40000000000003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200</v>
      </c>
      <c r="Y50" s="728">
        <f t="shared" si="0"/>
        <v>205.20000000000002</v>
      </c>
      <c r="Z50" s="36">
        <f>IFERROR(IF(Y50=0,"",ROUNDUP(Y50/H50,0)*0.01898),"")</f>
        <v>0.36062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208.05555555555554</v>
      </c>
      <c r="BN50" s="64">
        <f t="shared" si="2"/>
        <v>213.46499999999997</v>
      </c>
      <c r="BO50" s="64">
        <f t="shared" si="3"/>
        <v>0.28935185185185186</v>
      </c>
      <c r="BP50" s="64">
        <f t="shared" si="4"/>
        <v>0.296875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350</v>
      </c>
      <c r="Y55" s="728">
        <f t="shared" si="0"/>
        <v>351</v>
      </c>
      <c r="Z55" s="36">
        <f>IFERROR(IF(Y55=0,"",ROUNDUP(Y55/H55,0)*0.00902),"")</f>
        <v>0.70355999999999996</v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366.33333333333331</v>
      </c>
      <c r="BN55" s="64">
        <f t="shared" si="2"/>
        <v>367.38</v>
      </c>
      <c r="BO55" s="64">
        <f t="shared" si="3"/>
        <v>0.58922558922558921</v>
      </c>
      <c r="BP55" s="64">
        <f t="shared" si="4"/>
        <v>0.59090909090909094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96.296296296296291</v>
      </c>
      <c r="Y56" s="729">
        <f>IFERROR(Y49/H49,"0")+IFERROR(Y50/H50,"0")+IFERROR(Y51/H51,"0")+IFERROR(Y52/H52,"0")+IFERROR(Y53/H53,"0")+IFERROR(Y54/H54,"0")+IFERROR(Y55/H55,"0")</f>
        <v>97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1.0641799999999999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550</v>
      </c>
      <c r="Y57" s="729">
        <f>IFERROR(SUM(Y49:Y55),"0")</f>
        <v>556.20000000000005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300</v>
      </c>
      <c r="Y90" s="728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27.777777777777775</v>
      </c>
      <c r="Y93" s="729">
        <f>IFERROR(Y90/H90,"0")+IFERROR(Y91/H91,"0")+IFERROR(Y92/H92,"0")</f>
        <v>28</v>
      </c>
      <c r="Z93" s="729">
        <f>IFERROR(IF(Z90="",0,Z90),"0")+IFERROR(IF(Z91="",0,Z91),"0")+IFERROR(IF(Z92="",0,Z92),"0")</f>
        <v>0.53144000000000002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300</v>
      </c>
      <c r="Y94" s="729">
        <f>IFERROR(SUM(Y90:Y92),"0")</f>
        <v>302.40000000000003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300</v>
      </c>
      <c r="Y97" s="728">
        <f t="shared" si="10"/>
        <v>302.40000000000003</v>
      </c>
      <c r="Z97" s="36">
        <f>IFERROR(IF(Y97=0,"",ROUNDUP(Y97/H97,0)*0.01898),"")</f>
        <v>0.68328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318.53571428571428</v>
      </c>
      <c r="BN97" s="64">
        <f t="shared" si="12"/>
        <v>321.084</v>
      </c>
      <c r="BO97" s="64">
        <f t="shared" si="13"/>
        <v>0.5580357142857143</v>
      </c>
      <c r="BP97" s="64">
        <f t="shared" si="14"/>
        <v>0.5625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450</v>
      </c>
      <c r="Y100" s="728">
        <f t="shared" si="10"/>
        <v>450.90000000000003</v>
      </c>
      <c r="Z100" s="36">
        <f>IFERROR(IF(Y100=0,"",ROUNDUP(Y100/H100,0)*0.00651),"")</f>
        <v>1.08717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492</v>
      </c>
      <c r="BN100" s="64">
        <f t="shared" si="12"/>
        <v>492.98399999999998</v>
      </c>
      <c r="BO100" s="64">
        <f t="shared" si="13"/>
        <v>0.91575091575091572</v>
      </c>
      <c r="BP100" s="64">
        <f t="shared" si="14"/>
        <v>0.91758241758241765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100</v>
      </c>
      <c r="Y103" s="728">
        <f t="shared" si="10"/>
        <v>100.98</v>
      </c>
      <c r="Z103" s="36">
        <f>IFERROR(IF(Y103=0,"",ROUNDUP(Y103/H103,0)*0.00651),"")</f>
        <v>0.33201000000000003</v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113.03030303030303</v>
      </c>
      <c r="BN103" s="64">
        <f t="shared" si="12"/>
        <v>114.13800000000001</v>
      </c>
      <c r="BO103" s="64">
        <f t="shared" si="13"/>
        <v>0.2775002775002775</v>
      </c>
      <c r="BP103" s="64">
        <f t="shared" si="14"/>
        <v>0.28021978021978022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252.88600288600287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254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2.1024599999999998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850</v>
      </c>
      <c r="Y107" s="729">
        <f>IFERROR(SUM(Y96:Y105),"0")</f>
        <v>854.28000000000009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250</v>
      </c>
      <c r="Y110" s="728">
        <f>IFERROR(IF(X110="",0,CEILING((X110/$H110),1)*$H110),"")</f>
        <v>259.20000000000005</v>
      </c>
      <c r="Z110" s="36">
        <f>IFERROR(IF(Y110=0,"",ROUNDUP(Y110/H110,0)*0.01898),"")</f>
        <v>0.45552000000000004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260.0694444444444</v>
      </c>
      <c r="BN110" s="64">
        <f>IFERROR(Y110*I110/H110,"0")</f>
        <v>269.64000000000004</v>
      </c>
      <c r="BO110" s="64">
        <f>IFERROR(1/J110*(X110/H110),"0")</f>
        <v>0.36168981481481477</v>
      </c>
      <c r="BP110" s="64">
        <f>IFERROR(1/J110*(Y110/H110),"0")</f>
        <v>0.37500000000000006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100</v>
      </c>
      <c r="Y112" s="728">
        <f>IFERROR(IF(X112="",0,CEILING((X112/$H112),1)*$H112),"")</f>
        <v>101.25</v>
      </c>
      <c r="Z112" s="36">
        <f>IFERROR(IF(Y112=0,"",ROUNDUP(Y112/H112,0)*0.00902),"")</f>
        <v>0.24354000000000001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105.6</v>
      </c>
      <c r="BN112" s="64">
        <f>IFERROR(Y112*I112/H112,"0")</f>
        <v>106.92</v>
      </c>
      <c r="BO112" s="64">
        <f>IFERROR(1/J112*(X112/H112),"0")</f>
        <v>0.20202020202020204</v>
      </c>
      <c r="BP112" s="64">
        <f>IFERROR(1/J112*(Y112/H112),"0")</f>
        <v>0.20454545454545456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49.81481481481481</v>
      </c>
      <c r="Y115" s="729">
        <f>IFERROR(Y110/H110,"0")+IFERROR(Y111/H111,"0")+IFERROR(Y112/H112,"0")+IFERROR(Y113/H113,"0")+IFERROR(Y114/H114,"0")</f>
        <v>51</v>
      </c>
      <c r="Z115" s="729">
        <f>IFERROR(IF(Z110="",0,Z110),"0")+IFERROR(IF(Z111="",0,Z111),"0")+IFERROR(IF(Z112="",0,Z112),"0")+IFERROR(IF(Z113="",0,Z113),"0")+IFERROR(IF(Z114="",0,Z114),"0")</f>
        <v>0.69906000000000001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350</v>
      </c>
      <c r="Y116" s="729">
        <f>IFERROR(SUM(Y110:Y114),"0")</f>
        <v>360.45000000000005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700</v>
      </c>
      <c r="Y125" s="728">
        <f t="shared" si="15"/>
        <v>705.6</v>
      </c>
      <c r="Z125" s="36">
        <f>IFERROR(IF(Y125=0,"",ROUNDUP(Y125/H125,0)*0.01898),"")</f>
        <v>1.59432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742.75</v>
      </c>
      <c r="BN125" s="64">
        <f t="shared" si="17"/>
        <v>748.69200000000001</v>
      </c>
      <c r="BO125" s="64">
        <f t="shared" si="18"/>
        <v>1.3020833333333333</v>
      </c>
      <c r="BP125" s="64">
        <f t="shared" si="19"/>
        <v>1.3125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500</v>
      </c>
      <c r="Y129" s="728">
        <f t="shared" si="15"/>
        <v>502.20000000000005</v>
      </c>
      <c r="Z129" s="36">
        <f t="shared" si="20"/>
        <v>1.21086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546.66666666666663</v>
      </c>
      <c r="BN129" s="64">
        <f t="shared" si="17"/>
        <v>549.072</v>
      </c>
      <c r="BO129" s="64">
        <f t="shared" si="18"/>
        <v>1.0175010175010175</v>
      </c>
      <c r="BP129" s="64">
        <f t="shared" si="19"/>
        <v>1.0219780219780221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268.51851851851848</v>
      </c>
      <c r="Y133" s="729">
        <f>IFERROR(Y124/H124,"0")+IFERROR(Y125/H125,"0")+IFERROR(Y126/H126,"0")+IFERROR(Y127/H127,"0")+IFERROR(Y128/H128,"0")+IFERROR(Y129/H129,"0")+IFERROR(Y130/H130,"0")+IFERROR(Y131/H131,"0")+IFERROR(Y132/H132,"0")</f>
        <v>270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2.80518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1200</v>
      </c>
      <c r="Y134" s="729">
        <f>IFERROR(SUM(Y124:Y132),"0")</f>
        <v>1207.8000000000002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50</v>
      </c>
      <c r="Y183" s="728">
        <f t="shared" si="21"/>
        <v>50.400000000000006</v>
      </c>
      <c r="Z183" s="36">
        <f>IFERROR(IF(Y183=0,"",ROUNDUP(Y183/H183,0)*0.00902),"")</f>
        <v>0.10824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52.5</v>
      </c>
      <c r="BN183" s="64">
        <f t="shared" si="23"/>
        <v>52.920000000000009</v>
      </c>
      <c r="BO183" s="64">
        <f t="shared" si="24"/>
        <v>9.0187590187590191E-2</v>
      </c>
      <c r="BP183" s="64">
        <f t="shared" si="25"/>
        <v>9.0909090909090912E-2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11.904761904761905</v>
      </c>
      <c r="Y190" s="729">
        <f>IFERROR(Y181/H181,"0")+IFERROR(Y182/H182,"0")+IFERROR(Y183/H183,"0")+IFERROR(Y184/H184,"0")+IFERROR(Y185/H185,"0")+IFERROR(Y186/H186,"0")+IFERROR(Y187/H187,"0")+IFERROR(Y188/H188,"0")+IFERROR(Y189/H189,"0")</f>
        <v>12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0.10824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50</v>
      </c>
      <c r="Y191" s="729">
        <f>IFERROR(SUM(Y181:Y189),"0")</f>
        <v>50.400000000000006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120</v>
      </c>
      <c r="Y204" s="728">
        <f t="shared" ref="Y204:Y211" si="26">IFERROR(IF(X204="",0,CEILING((X204/$H204),1)*$H204),"")</f>
        <v>124.2</v>
      </c>
      <c r="Z204" s="36">
        <f>IFERROR(IF(Y204=0,"",ROUNDUP(Y204/H204,0)*0.00902),"")</f>
        <v>0.20746000000000001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124.66666666666667</v>
      </c>
      <c r="BN204" s="64">
        <f t="shared" ref="BN204:BN211" si="28">IFERROR(Y204*I204/H204,"0")</f>
        <v>129.03</v>
      </c>
      <c r="BO204" s="64">
        <f t="shared" ref="BO204:BO211" si="29">IFERROR(1/J204*(X204/H204),"0")</f>
        <v>0.16835016835016836</v>
      </c>
      <c r="BP204" s="64">
        <f t="shared" ref="BP204:BP211" si="30">IFERROR(1/J204*(Y204/H204),"0")</f>
        <v>0.17424242424242425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80</v>
      </c>
      <c r="Y205" s="728">
        <f t="shared" si="26"/>
        <v>81</v>
      </c>
      <c r="Z205" s="36">
        <f>IFERROR(IF(Y205=0,"",ROUNDUP(Y205/H205,0)*0.00902),"")</f>
        <v>0.1353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83.111111111111114</v>
      </c>
      <c r="BN205" s="64">
        <f t="shared" si="28"/>
        <v>84.15</v>
      </c>
      <c r="BO205" s="64">
        <f t="shared" si="29"/>
        <v>0.11223344556677889</v>
      </c>
      <c r="BP205" s="64">
        <f t="shared" si="30"/>
        <v>0.11363636363636363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250</v>
      </c>
      <c r="Y206" s="728">
        <f t="shared" si="26"/>
        <v>253.8</v>
      </c>
      <c r="Z206" s="36">
        <f>IFERROR(IF(Y206=0,"",ROUNDUP(Y206/H206,0)*0.00902),"")</f>
        <v>0.42393999999999998</v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259.72222222222223</v>
      </c>
      <c r="BN206" s="64">
        <f t="shared" si="28"/>
        <v>263.67</v>
      </c>
      <c r="BO206" s="64">
        <f t="shared" si="29"/>
        <v>0.35072951739618402</v>
      </c>
      <c r="BP206" s="64">
        <f t="shared" si="30"/>
        <v>0.35606060606060608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250</v>
      </c>
      <c r="Y207" s="728">
        <f t="shared" si="26"/>
        <v>253.8</v>
      </c>
      <c r="Z207" s="36">
        <f>IFERROR(IF(Y207=0,"",ROUNDUP(Y207/H207,0)*0.00902),"")</f>
        <v>0.42393999999999998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259.72222222222223</v>
      </c>
      <c r="BN207" s="64">
        <f t="shared" si="28"/>
        <v>263.67</v>
      </c>
      <c r="BO207" s="64">
        <f t="shared" si="29"/>
        <v>0.35072951739618402</v>
      </c>
      <c r="BP207" s="64">
        <f t="shared" si="30"/>
        <v>0.35606060606060608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129.62962962962962</v>
      </c>
      <c r="Y212" s="729">
        <f>IFERROR(Y204/H204,"0")+IFERROR(Y205/H205,"0")+IFERROR(Y206/H206,"0")+IFERROR(Y207/H207,"0")+IFERROR(Y208/H208,"0")+IFERROR(Y209/H209,"0")+IFERROR(Y210/H210,"0")+IFERROR(Y211/H211,"0")</f>
        <v>132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1.1906399999999999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700</v>
      </c>
      <c r="Y213" s="729">
        <f>IFERROR(SUM(Y204:Y211),"0")</f>
        <v>712.8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150</v>
      </c>
      <c r="Y215" s="728">
        <f t="shared" ref="Y215:Y226" si="31">IFERROR(IF(X215="",0,CEILING((X215/$H215),1)*$H215),"")</f>
        <v>153.9</v>
      </c>
      <c r="Z215" s="36">
        <f>IFERROR(IF(Y215=0,"",ROUNDUP(Y215/H215,0)*0.01898),"")</f>
        <v>0.36062</v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159.61111111111111</v>
      </c>
      <c r="BN215" s="64">
        <f t="shared" ref="BN215:BN226" si="33">IFERROR(Y215*I215/H215,"0")</f>
        <v>163.761</v>
      </c>
      <c r="BO215" s="64">
        <f t="shared" ref="BO215:BO226" si="34">IFERROR(1/J215*(X215/H215),"0")</f>
        <v>0.28935185185185186</v>
      </c>
      <c r="BP215" s="64">
        <f t="shared" ref="BP215:BP226" si="35">IFERROR(1/J215*(Y215/H215),"0")</f>
        <v>0.296875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100</v>
      </c>
      <c r="Y216" s="728">
        <f t="shared" si="31"/>
        <v>101.39999999999999</v>
      </c>
      <c r="Z216" s="36">
        <f>IFERROR(IF(Y216=0,"",ROUNDUP(Y216/H216,0)*0.01898),"")</f>
        <v>0.24674000000000001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106.65384615384617</v>
      </c>
      <c r="BN216" s="64">
        <f t="shared" si="33"/>
        <v>108.14700000000001</v>
      </c>
      <c r="BO216" s="64">
        <f t="shared" si="34"/>
        <v>0.20032051282051283</v>
      </c>
      <c r="BP216" s="64">
        <f t="shared" si="35"/>
        <v>0.203125</v>
      </c>
    </row>
    <row r="217" spans="1:68" ht="27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200</v>
      </c>
      <c r="Y217" s="728">
        <f t="shared" si="31"/>
        <v>202.5</v>
      </c>
      <c r="Z217" s="36">
        <f>IFERROR(IF(Y217=0,"",ROUNDUP(Y217/H217,0)*0.01898),"")</f>
        <v>0.47450000000000003</v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212.37037037037041</v>
      </c>
      <c r="BN217" s="64">
        <f t="shared" si="33"/>
        <v>215.02500000000003</v>
      </c>
      <c r="BO217" s="64">
        <f t="shared" si="34"/>
        <v>0.38580246913580246</v>
      </c>
      <c r="BP217" s="64">
        <f t="shared" si="35"/>
        <v>0.390625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300</v>
      </c>
      <c r="Y218" s="728">
        <f t="shared" si="31"/>
        <v>304.5</v>
      </c>
      <c r="Z218" s="36">
        <f>IFERROR(IF(Y218=0,"",ROUNDUP(Y218/H218,0)*0.01898),"")</f>
        <v>0.6643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317.89655172413796</v>
      </c>
      <c r="BN218" s="64">
        <f t="shared" si="33"/>
        <v>322.66500000000002</v>
      </c>
      <c r="BO218" s="64">
        <f t="shared" si="34"/>
        <v>0.53879310344827591</v>
      </c>
      <c r="BP218" s="64">
        <f t="shared" si="35"/>
        <v>0.546875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300</v>
      </c>
      <c r="Y219" s="728">
        <f t="shared" si="31"/>
        <v>300</v>
      </c>
      <c r="Z219" s="36">
        <f t="shared" ref="Z219:Z226" si="36">IFERROR(IF(Y219=0,"",ROUNDUP(Y219/H219,0)*0.00651),"")</f>
        <v>0.81374999999999997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333.75</v>
      </c>
      <c r="BN219" s="64">
        <f t="shared" si="33"/>
        <v>333.75</v>
      </c>
      <c r="BO219" s="64">
        <f t="shared" si="34"/>
        <v>0.68681318681318682</v>
      </c>
      <c r="BP219" s="64">
        <f t="shared" si="35"/>
        <v>0.68681318681318682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400</v>
      </c>
      <c r="Y221" s="728">
        <f t="shared" si="31"/>
        <v>400.8</v>
      </c>
      <c r="Z221" s="36">
        <f t="shared" si="36"/>
        <v>1.08717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442</v>
      </c>
      <c r="BN221" s="64">
        <f t="shared" si="33"/>
        <v>442.88400000000007</v>
      </c>
      <c r="BO221" s="64">
        <f t="shared" si="34"/>
        <v>0.91575091575091594</v>
      </c>
      <c r="BP221" s="64">
        <f t="shared" si="35"/>
        <v>0.91758241758241765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400</v>
      </c>
      <c r="Y222" s="728">
        <f t="shared" si="31"/>
        <v>400.8</v>
      </c>
      <c r="Z222" s="36">
        <f t="shared" si="36"/>
        <v>1.08717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442</v>
      </c>
      <c r="BN222" s="64">
        <f t="shared" si="33"/>
        <v>442.88400000000007</v>
      </c>
      <c r="BO222" s="64">
        <f t="shared" si="34"/>
        <v>0.91575091575091594</v>
      </c>
      <c r="BP222" s="64">
        <f t="shared" si="35"/>
        <v>0.91758241758241765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50</v>
      </c>
      <c r="Y224" s="728">
        <f t="shared" si="31"/>
        <v>50.4</v>
      </c>
      <c r="Z224" s="36">
        <f t="shared" si="36"/>
        <v>0.13671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55.25</v>
      </c>
      <c r="BN224" s="64">
        <f t="shared" si="33"/>
        <v>55.692</v>
      </c>
      <c r="BO224" s="64">
        <f t="shared" si="34"/>
        <v>0.11446886446886449</v>
      </c>
      <c r="BP224" s="64">
        <f t="shared" si="35"/>
        <v>0.11538461538461539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100</v>
      </c>
      <c r="Y225" s="728">
        <f t="shared" si="31"/>
        <v>100.8</v>
      </c>
      <c r="Z225" s="36">
        <f t="shared" si="36"/>
        <v>0.27342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110.75000000000001</v>
      </c>
      <c r="BN225" s="64">
        <f t="shared" si="33"/>
        <v>111.63600000000001</v>
      </c>
      <c r="BO225" s="64">
        <f t="shared" si="34"/>
        <v>0.22893772893772898</v>
      </c>
      <c r="BP225" s="64">
        <f t="shared" si="35"/>
        <v>0.23076923076923078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611.34648131774566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614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5.14438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2000</v>
      </c>
      <c r="Y228" s="729">
        <f>IFERROR(SUM(Y215:Y226),"0")</f>
        <v>2015.1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100</v>
      </c>
      <c r="Y365" s="728">
        <f t="shared" ref="Y365:Y370" si="5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106.57692307692309</v>
      </c>
      <c r="BN365" s="64">
        <f t="shared" ref="BN365:BN370" si="54">IFERROR(Y365*I365/H365,"0")</f>
        <v>108.06899999999999</v>
      </c>
      <c r="BO365" s="64">
        <f t="shared" ref="BO365:BO370" si="55">IFERROR(1/J365*(X365/H365),"0")</f>
        <v>0.20032051282051283</v>
      </c>
      <c r="BP365" s="64">
        <f t="shared" ref="BP365:BP370" si="56">IFERROR(1/J365*(Y365/H365),"0")</f>
        <v>0.203125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12.820512820512821</v>
      </c>
      <c r="Y371" s="729">
        <f>IFERROR(Y365/H365,"0")+IFERROR(Y366/H366,"0")+IFERROR(Y367/H367,"0")+IFERROR(Y368/H368,"0")+IFERROR(Y369/H369,"0")+IFERROR(Y370/H370,"0")</f>
        <v>13</v>
      </c>
      <c r="Z371" s="729">
        <f>IFERROR(IF(Z365="",0,Z365),"0")+IFERROR(IF(Z366="",0,Z366),"0")+IFERROR(IF(Z367="",0,Z367),"0")+IFERROR(IF(Z368="",0,Z368),"0")+IFERROR(IF(Z369="",0,Z369),"0")+IFERROR(IF(Z370="",0,Z370),"0")</f>
        <v>0.24674000000000001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100</v>
      </c>
      <c r="Y372" s="729">
        <f>IFERROR(SUM(Y365:Y370),"0")</f>
        <v>101.39999999999999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200</v>
      </c>
      <c r="Y375" s="728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25.641025641025642</v>
      </c>
      <c r="Y377" s="729">
        <f>IFERROR(Y374/H374,"0")+IFERROR(Y375/H375,"0")+IFERROR(Y376/H376,"0")</f>
        <v>26</v>
      </c>
      <c r="Z377" s="729">
        <f>IFERROR(IF(Z374="",0,Z374),"0")+IFERROR(IF(Z375="",0,Z375),"0")+IFERROR(IF(Z376="",0,Z376),"0")</f>
        <v>0.49348000000000003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200</v>
      </c>
      <c r="Y378" s="729">
        <f>IFERROR(SUM(Y374:Y376),"0")</f>
        <v>202.79999999999998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110</v>
      </c>
      <c r="Y399" s="728">
        <f>IFERROR(IF(X399="",0,CEILING((X399/$H399),1)*$H399),"")</f>
        <v>111.30000000000001</v>
      </c>
      <c r="Z399" s="36">
        <f>IFERROR(IF(Y399=0,"",ROUNDUP(Y399/H399,0)*0.00651),"")</f>
        <v>0.34503</v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123.19999999999997</v>
      </c>
      <c r="BN399" s="64">
        <f>IFERROR(Y399*I399/H399,"0")</f>
        <v>124.65599999999999</v>
      </c>
      <c r="BO399" s="64">
        <f>IFERROR(1/J399*(X399/H399),"0")</f>
        <v>0.28780743066457354</v>
      </c>
      <c r="BP399" s="64">
        <f>IFERROR(1/J399*(Y399/H399),"0")</f>
        <v>0.29120879120879123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70</v>
      </c>
      <c r="Y400" s="728">
        <f>IFERROR(IF(X400="",0,CEILING((X400/$H400),1)*$H400),"")</f>
        <v>71.400000000000006</v>
      </c>
      <c r="Z400" s="36">
        <f>IFERROR(IF(Y400=0,"",ROUNDUP(Y400/H400,0)*0.00651),"")</f>
        <v>0.22134000000000001</v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77.999999999999986</v>
      </c>
      <c r="BN400" s="64">
        <f>IFERROR(Y400*I400/H400,"0")</f>
        <v>79.559999999999988</v>
      </c>
      <c r="BO400" s="64">
        <f>IFERROR(1/J400*(X400/H400),"0")</f>
        <v>0.18315018315018314</v>
      </c>
      <c r="BP400" s="64">
        <f>IFERROR(1/J400*(Y400/H400),"0")</f>
        <v>0.18681318681318682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85.714285714285708</v>
      </c>
      <c r="Y401" s="729">
        <f>IFERROR(Y398/H398,"0")+IFERROR(Y399/H399,"0")+IFERROR(Y400/H400,"0")</f>
        <v>87</v>
      </c>
      <c r="Z401" s="729">
        <f>IFERROR(IF(Z398="",0,Z398),"0")+IFERROR(IF(Z399="",0,Z399),"0")+IFERROR(IF(Z400="",0,Z400),"0")</f>
        <v>0.56637000000000004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180</v>
      </c>
      <c r="Y402" s="729">
        <f>IFERROR(SUM(Y398:Y400),"0")</f>
        <v>182.70000000000002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800</v>
      </c>
      <c r="Y407" s="728">
        <f t="shared" si="57"/>
        <v>810</v>
      </c>
      <c r="Z407" s="36">
        <f>IFERROR(IF(Y407=0,"",ROUNDUP(Y407/H407,0)*0.02039),"")</f>
        <v>1.1010599999999999</v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825.6</v>
      </c>
      <c r="BN407" s="64">
        <f t="shared" si="59"/>
        <v>835.92000000000007</v>
      </c>
      <c r="BO407" s="64">
        <f t="shared" si="60"/>
        <v>1.1111111111111112</v>
      </c>
      <c r="BP407" s="64">
        <f t="shared" si="61"/>
        <v>1.125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300</v>
      </c>
      <c r="Y408" s="728">
        <f t="shared" si="57"/>
        <v>300</v>
      </c>
      <c r="Z408" s="36">
        <f>IFERROR(IF(Y408=0,"",ROUNDUP(Y408/H408,0)*0.02175),"")</f>
        <v>0.43499999999999994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309.60000000000002</v>
      </c>
      <c r="BN408" s="64">
        <f t="shared" si="59"/>
        <v>309.60000000000002</v>
      </c>
      <c r="BO408" s="64">
        <f t="shared" si="60"/>
        <v>0.41666666666666663</v>
      </c>
      <c r="BP408" s="64">
        <f t="shared" si="61"/>
        <v>0.41666666666666663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hidden="1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73.333333333333343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1.53606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1100</v>
      </c>
      <c r="Y417" s="729">
        <f>IFERROR(SUM(Y406:Y415),"0")</f>
        <v>1110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600</v>
      </c>
      <c r="Y419" s="728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40</v>
      </c>
      <c r="Y421" s="729">
        <f>IFERROR(Y419/H419,"0")+IFERROR(Y420/H420,"0")</f>
        <v>40</v>
      </c>
      <c r="Z421" s="729">
        <f>IFERROR(IF(Z419="",0,Z419),"0")+IFERROR(IF(Z420="",0,Z420),"0")</f>
        <v>0.86999999999999988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600</v>
      </c>
      <c r="Y422" s="729">
        <f>IFERROR(SUM(Y419:Y420),"0")</f>
        <v>600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150</v>
      </c>
      <c r="Y429" s="728">
        <f>IFERROR(IF(X429="",0,CEILING((X429/$H429),1)*$H429),"")</f>
        <v>153</v>
      </c>
      <c r="Z429" s="36">
        <f>IFERROR(IF(Y429=0,"",ROUNDUP(Y429/H429,0)*0.01898),"")</f>
        <v>0.32266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158.64999999999998</v>
      </c>
      <c r="BN429" s="64">
        <f>IFERROR(Y429*I429/H429,"0")</f>
        <v>161.82299999999998</v>
      </c>
      <c r="BO429" s="64">
        <f>IFERROR(1/J429*(X429/H429),"0")</f>
        <v>0.26041666666666669</v>
      </c>
      <c r="BP429" s="64">
        <f>IFERROR(1/J429*(Y429/H429),"0")</f>
        <v>0.265625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16.666666666666668</v>
      </c>
      <c r="Y430" s="729">
        <f>IFERROR(Y429/H429,"0")</f>
        <v>17</v>
      </c>
      <c r="Z430" s="729">
        <f>IFERROR(IF(Z429="",0,Z429),"0")</f>
        <v>0.32266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150</v>
      </c>
      <c r="Y431" s="729">
        <f>IFERROR(SUM(Y429:Y429),"0")</f>
        <v>153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300</v>
      </c>
      <c r="Y440" s="728">
        <f t="shared" si="62"/>
        <v>300</v>
      </c>
      <c r="Z440" s="36">
        <f>IFERROR(IF(Y440=0,"",ROUNDUP(Y440/H440,0)*0.01898),"")</f>
        <v>0.47450000000000003</v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310.875</v>
      </c>
      <c r="BN440" s="64">
        <f t="shared" si="64"/>
        <v>310.875</v>
      </c>
      <c r="BO440" s="64">
        <f t="shared" si="65"/>
        <v>0.390625</v>
      </c>
      <c r="BP440" s="64">
        <f t="shared" si="66"/>
        <v>0.390625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25</v>
      </c>
      <c r="Y442" s="729">
        <f>IFERROR(Y434/H434,"0")+IFERROR(Y435/H435,"0")+IFERROR(Y436/H436,"0")+IFERROR(Y437/H437,"0")+IFERROR(Y438/H438,"0")+IFERROR(Y439/H439,"0")+IFERROR(Y440/H440,"0")+IFERROR(Y441/H441,"0")</f>
        <v>25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0.47450000000000003</v>
      </c>
      <c r="AA442" s="730"/>
      <c r="AB442" s="730"/>
      <c r="AC442" s="730"/>
    </row>
    <row r="443" spans="1:68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300</v>
      </c>
      <c r="Y443" s="729">
        <f>IFERROR(SUM(Y434:Y441),"0")</f>
        <v>300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1300</v>
      </c>
      <c r="Y450" s="728">
        <f>IFERROR(IF(X450="",0,CEILING((X450/$H450),1)*$H450),"")</f>
        <v>1305</v>
      </c>
      <c r="Z450" s="36">
        <f>IFERROR(IF(Y450=0,"",ROUNDUP(Y450/H450,0)*0.01898),"")</f>
        <v>2.7521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1374.9666666666667</v>
      </c>
      <c r="BN450" s="64">
        <f>IFERROR(Y450*I450/H450,"0")</f>
        <v>1380.2550000000001</v>
      </c>
      <c r="BO450" s="64">
        <f>IFERROR(1/J450*(X450/H450),"0")</f>
        <v>2.2569444444444446</v>
      </c>
      <c r="BP450" s="64">
        <f>IFERROR(1/J450*(Y450/H450),"0")</f>
        <v>2.265625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400</v>
      </c>
      <c r="Y453" s="728">
        <f>IFERROR(IF(X453="",0,CEILING((X453/$H453),1)*$H453),"")</f>
        <v>400.8</v>
      </c>
      <c r="Z453" s="36">
        <f>IFERROR(IF(Y453=0,"",ROUNDUP(Y453/H453,0)*0.00651),"")</f>
        <v>1.08717</v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444.00000000000006</v>
      </c>
      <c r="BN453" s="64">
        <f>IFERROR(Y453*I453/H453,"0")</f>
        <v>444.88800000000009</v>
      </c>
      <c r="BO453" s="64">
        <f>IFERROR(1/J453*(X453/H453),"0")</f>
        <v>0.91575091575091594</v>
      </c>
      <c r="BP453" s="64">
        <f>IFERROR(1/J453*(Y453/H453),"0")</f>
        <v>0.91758241758241765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311.11111111111114</v>
      </c>
      <c r="Y455" s="729">
        <f>IFERROR(Y450/H450,"0")+IFERROR(Y451/H451,"0")+IFERROR(Y452/H452,"0")+IFERROR(Y453/H453,"0")+IFERROR(Y454/H454,"0")</f>
        <v>312</v>
      </c>
      <c r="Z455" s="729">
        <f>IFERROR(IF(Z450="",0,Z450),"0")+IFERROR(IF(Z451="",0,Z451),"0")+IFERROR(IF(Z452="",0,Z452),"0")+IFERROR(IF(Z453="",0,Z453),"0")+IFERROR(IF(Z454="",0,Z454),"0")</f>
        <v>3.83927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1700</v>
      </c>
      <c r="Y456" s="729">
        <f>IFERROR(SUM(Y450:Y454),"0")</f>
        <v>1705.8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150</v>
      </c>
      <c r="Y517" s="728">
        <f t="shared" si="73"/>
        <v>153.12</v>
      </c>
      <c r="Z517" s="36">
        <f t="shared" si="74"/>
        <v>0.34683999999999998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160.22727272727272</v>
      </c>
      <c r="BN517" s="64">
        <f t="shared" si="76"/>
        <v>163.56</v>
      </c>
      <c r="BO517" s="64">
        <f t="shared" si="77"/>
        <v>0.27316433566433568</v>
      </c>
      <c r="BP517" s="64">
        <f t="shared" si="78"/>
        <v>0.27884615384615385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1000</v>
      </c>
      <c r="Y518" s="728">
        <f t="shared" si="73"/>
        <v>1003.2</v>
      </c>
      <c r="Z518" s="36">
        <f t="shared" si="74"/>
        <v>2.2724000000000002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1068.1818181818182</v>
      </c>
      <c r="BN518" s="64">
        <f t="shared" si="76"/>
        <v>1071.5999999999999</v>
      </c>
      <c r="BO518" s="64">
        <f t="shared" si="77"/>
        <v>1.821095571095571</v>
      </c>
      <c r="BP518" s="64">
        <f t="shared" si="78"/>
        <v>1.8269230769230771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300</v>
      </c>
      <c r="Y528" s="728">
        <f t="shared" si="73"/>
        <v>302.40000000000003</v>
      </c>
      <c r="Z528" s="36">
        <f>IFERROR(IF(Y528=0,"",ROUNDUP(Y528/H528,0)*0.00902),"")</f>
        <v>0.75768000000000002</v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317.5</v>
      </c>
      <c r="BN528" s="64">
        <f t="shared" si="76"/>
        <v>320.04000000000008</v>
      </c>
      <c r="BO528" s="64">
        <f t="shared" si="77"/>
        <v>0.63131313131313127</v>
      </c>
      <c r="BP528" s="64">
        <f t="shared" si="78"/>
        <v>0.63636363636363646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490.53030303030295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493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5.6493200000000003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2450</v>
      </c>
      <c r="Y533" s="729">
        <f>IFERROR(SUM(Y516:Y531),"0")</f>
        <v>2461.9200000000005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500</v>
      </c>
      <c r="Y542" s="728">
        <f t="shared" ref="Y542:Y553" si="79">IFERROR(IF(X542="",0,CEILING((X542/$H542),1)*$H542),"")</f>
        <v>501.6</v>
      </c>
      <c r="Z542" s="36">
        <f>IFERROR(IF(Y542=0,"",ROUNDUP(Y542/H542,0)*0.01196),"")</f>
        <v>1.1362000000000001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534.09090909090912</v>
      </c>
      <c r="BN542" s="64">
        <f t="shared" ref="BN542:BN553" si="81">IFERROR(Y542*I542/H542,"0")</f>
        <v>535.79999999999995</v>
      </c>
      <c r="BO542" s="64">
        <f t="shared" ref="BO542:BO553" si="82">IFERROR(1/J542*(X542/H542),"0")</f>
        <v>0.91054778554778548</v>
      </c>
      <c r="BP542" s="64">
        <f t="shared" ref="BP542:BP553" si="83">IFERROR(1/J542*(Y542/H542),"0")</f>
        <v>0.91346153846153855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700</v>
      </c>
      <c r="Y543" s="728">
        <f t="shared" si="79"/>
        <v>702.24</v>
      </c>
      <c r="Z543" s="36">
        <f>IFERROR(IF(Y543=0,"",ROUNDUP(Y543/H543,0)*0.01196),"")</f>
        <v>1.5906800000000001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747.72727272727275</v>
      </c>
      <c r="BN543" s="64">
        <f t="shared" si="81"/>
        <v>750.11999999999989</v>
      </c>
      <c r="BO543" s="64">
        <f t="shared" si="82"/>
        <v>1.2747668997668997</v>
      </c>
      <c r="BP543" s="64">
        <f t="shared" si="83"/>
        <v>1.278846153846154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500</v>
      </c>
      <c r="Y544" s="728">
        <f t="shared" si="79"/>
        <v>501.6</v>
      </c>
      <c r="Z544" s="36">
        <f>IFERROR(IF(Y544=0,"",ROUNDUP(Y544/H544,0)*0.01196),"")</f>
        <v>1.1362000000000001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534.09090909090912</v>
      </c>
      <c r="BN544" s="64">
        <f t="shared" si="81"/>
        <v>535.79999999999995</v>
      </c>
      <c r="BO544" s="64">
        <f t="shared" si="82"/>
        <v>0.91054778554778548</v>
      </c>
      <c r="BP544" s="64">
        <f t="shared" si="83"/>
        <v>0.91346153846153855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321.96969696969694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323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3.8630800000000005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1700</v>
      </c>
      <c r="Y555" s="729">
        <f>IFERROR(SUM(Y542:Y553),"0")</f>
        <v>1705.44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500</v>
      </c>
      <c r="Y598" s="728">
        <f>IFERROR(IF(X598="",0,CEILING((X598/$H598),1)*$H598),"")</f>
        <v>507</v>
      </c>
      <c r="Z598" s="36">
        <f>IFERROR(IF(Y598=0,"",ROUNDUP(Y598/H598,0)*0.01898),"")</f>
        <v>1.2337</v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533.26923076923083</v>
      </c>
      <c r="BN598" s="64">
        <f>IFERROR(Y598*I598/H598,"0")</f>
        <v>540.73500000000001</v>
      </c>
      <c r="BO598" s="64">
        <f>IFERROR(1/J598*(X598/H598),"0")</f>
        <v>1.0016025641025641</v>
      </c>
      <c r="BP598" s="64">
        <f>IFERROR(1/J598*(Y598/H598),"0")</f>
        <v>1.015625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64.102564102564102</v>
      </c>
      <c r="Y602" s="729">
        <f>IFERROR(Y597/H597,"0")+IFERROR(Y598/H598,"0")+IFERROR(Y599/H599,"0")+IFERROR(Y600/H600,"0")+IFERROR(Y601/H601,"0")</f>
        <v>65</v>
      </c>
      <c r="Z602" s="729">
        <f>IFERROR(IF(Z597="",0,Z597),"0")+IFERROR(IF(Z598="",0,Z598),"0")+IFERROR(IF(Z599="",0,Z599),"0")+IFERROR(IF(Z600="",0,Z600),"0")+IFERROR(IF(Z601="",0,Z601),"0")</f>
        <v>1.2337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500</v>
      </c>
      <c r="Y603" s="729">
        <f>IFERROR(SUM(Y597:Y601),"0")</f>
        <v>507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15280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15391.89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16264.457298384885</v>
      </c>
      <c r="Y631" s="729">
        <f>IFERROR(SUM(BN22:BN627),"0")</f>
        <v>16382.814000000002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28</v>
      </c>
      <c r="Y632" s="38">
        <f>ROUNDUP(SUM(BP22:BP627),0)</f>
        <v>28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16964.457298384885</v>
      </c>
      <c r="Y633" s="729">
        <f>GrossWeightTotalR+PalletQtyTotalR*25</f>
        <v>17082.814000000002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2942.8415603128246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2961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33.272199999999998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302.40000000000003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556.20000000000005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1156.68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1568.2500000000002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50.400000000000006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2727.9000000000005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304.2</v>
      </c>
      <c r="W640" s="46">
        <f>IFERROR(Y394*1,"0")+IFERROR(Y398*1,"0")+IFERROR(Y399*1,"0")+IFERROR(Y400*1,"0")</f>
        <v>182.70000000000002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1863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2005.8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4167.3600000000006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507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 300,00"/>
        <filter val="1 700,00"/>
        <filter val="100,00"/>
        <filter val="11,90"/>
        <filter val="110,00"/>
        <filter val="12,82"/>
        <filter val="120,00"/>
        <filter val="129,63"/>
        <filter val="15 280,00"/>
        <filter val="150,00"/>
        <filter val="16 264,46"/>
        <filter val="16 964,46"/>
        <filter val="16,67"/>
        <filter val="180,00"/>
        <filter val="2 000,00"/>
        <filter val="2 450,00"/>
        <filter val="2 942,84"/>
        <filter val="200,00"/>
        <filter val="25,00"/>
        <filter val="25,64"/>
        <filter val="250,00"/>
        <filter val="252,89"/>
        <filter val="268,52"/>
        <filter val="27,78"/>
        <filter val="28"/>
        <filter val="300,00"/>
        <filter val="311,11"/>
        <filter val="321,97"/>
        <filter val="350,00"/>
        <filter val="40,00"/>
        <filter val="400,00"/>
        <filter val="450,00"/>
        <filter val="49,81"/>
        <filter val="490,53"/>
        <filter val="50,00"/>
        <filter val="500,00"/>
        <filter val="550,00"/>
        <filter val="600,00"/>
        <filter val="611,35"/>
        <filter val="64,10"/>
        <filter val="70,00"/>
        <filter val="700,00"/>
        <filter val="73,33"/>
        <filter val="80,00"/>
        <filter val="800,00"/>
        <filter val="85,71"/>
        <filter val="850,00"/>
        <filter val="96,3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2025-03-19T08:35:55Z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