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650DAE-9279-4028-88BD-ABE17710DC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Y344" i="1" s="1"/>
  <c r="P342" i="1"/>
  <c r="X340" i="1"/>
  <c r="X339" i="1"/>
  <c r="BO338" i="1"/>
  <c r="BM338" i="1"/>
  <c r="Y338" i="1"/>
  <c r="U640" i="1" s="1"/>
  <c r="P338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Y316" i="1" s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N230" i="1" s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N204" i="1"/>
  <c r="BM204" i="1"/>
  <c r="Z204" i="1"/>
  <c r="Y204" i="1"/>
  <c r="BP204" i="1" s="1"/>
  <c r="P204" i="1"/>
  <c r="X202" i="1"/>
  <c r="X201" i="1"/>
  <c r="BO200" i="1"/>
  <c r="BM200" i="1"/>
  <c r="Y200" i="1"/>
  <c r="P200" i="1"/>
  <c r="BO199" i="1"/>
  <c r="BM199" i="1"/>
  <c r="Y199" i="1"/>
  <c r="Y201" i="1" s="1"/>
  <c r="P199" i="1"/>
  <c r="X197" i="1"/>
  <c r="X196" i="1"/>
  <c r="BO195" i="1"/>
  <c r="BM195" i="1"/>
  <c r="Y195" i="1"/>
  <c r="P195" i="1"/>
  <c r="BO194" i="1"/>
  <c r="BM194" i="1"/>
  <c r="Y194" i="1"/>
  <c r="BP194" i="1" s="1"/>
  <c r="P194" i="1"/>
  <c r="X191" i="1"/>
  <c r="X190" i="1"/>
  <c r="BO189" i="1"/>
  <c r="BM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O129" i="1"/>
  <c r="BM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O125" i="1"/>
  <c r="BM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P97" i="1"/>
  <c r="BO96" i="1"/>
  <c r="BM96" i="1"/>
  <c r="Y96" i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2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BP59" i="1"/>
  <c r="BO59" i="1"/>
  <c r="BN59" i="1"/>
  <c r="BM59" i="1"/>
  <c r="Z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40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216" i="1" l="1"/>
  <c r="BN216" i="1"/>
  <c r="Z216" i="1"/>
  <c r="BP233" i="1"/>
  <c r="BN233" i="1"/>
  <c r="Z233" i="1"/>
  <c r="BP266" i="1"/>
  <c r="BN266" i="1"/>
  <c r="Z266" i="1"/>
  <c r="BP348" i="1"/>
  <c r="BN348" i="1"/>
  <c r="Z348" i="1"/>
  <c r="BP370" i="1"/>
  <c r="BN370" i="1"/>
  <c r="Z370" i="1"/>
  <c r="BP409" i="1"/>
  <c r="BN409" i="1"/>
  <c r="Z409" i="1"/>
  <c r="Y427" i="1"/>
  <c r="Y426" i="1"/>
  <c r="BP424" i="1"/>
  <c r="BN424" i="1"/>
  <c r="Z424" i="1"/>
  <c r="BP454" i="1"/>
  <c r="BN454" i="1"/>
  <c r="Z454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38" i="1"/>
  <c r="BN38" i="1"/>
  <c r="Z53" i="1"/>
  <c r="BN53" i="1"/>
  <c r="Z69" i="1"/>
  <c r="BN69" i="1"/>
  <c r="Y80" i="1"/>
  <c r="Z83" i="1"/>
  <c r="BN83" i="1"/>
  <c r="Y86" i="1"/>
  <c r="Z100" i="1"/>
  <c r="BN100" i="1"/>
  <c r="Z101" i="1"/>
  <c r="BN101" i="1"/>
  <c r="Z102" i="1"/>
  <c r="BN102" i="1"/>
  <c r="Z119" i="1"/>
  <c r="BN119" i="1"/>
  <c r="Z132" i="1"/>
  <c r="BN132" i="1"/>
  <c r="Z153" i="1"/>
  <c r="BN153" i="1"/>
  <c r="Z170" i="1"/>
  <c r="BN170" i="1"/>
  <c r="Y173" i="1"/>
  <c r="Z194" i="1"/>
  <c r="BN194" i="1"/>
  <c r="Y197" i="1"/>
  <c r="BP224" i="1"/>
  <c r="BN224" i="1"/>
  <c r="Z224" i="1"/>
  <c r="BP249" i="1"/>
  <c r="BN249" i="1"/>
  <c r="Z249" i="1"/>
  <c r="BP289" i="1"/>
  <c r="BN289" i="1"/>
  <c r="Z289" i="1"/>
  <c r="BP358" i="1"/>
  <c r="BN358" i="1"/>
  <c r="Z358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Y213" i="1"/>
  <c r="Y363" i="1"/>
  <c r="Z22" i="1"/>
  <c r="BN22" i="1"/>
  <c r="Y27" i="1"/>
  <c r="X634" i="1"/>
  <c r="Z36" i="1"/>
  <c r="BN36" i="1"/>
  <c r="Z44" i="1"/>
  <c r="BN44" i="1"/>
  <c r="Z51" i="1"/>
  <c r="BN51" i="1"/>
  <c r="Z55" i="1"/>
  <c r="BN55" i="1"/>
  <c r="Y63" i="1"/>
  <c r="Z61" i="1"/>
  <c r="BN61" i="1"/>
  <c r="Y106" i="1"/>
  <c r="BP96" i="1"/>
  <c r="BN96" i="1"/>
  <c r="Z96" i="1"/>
  <c r="BP113" i="1"/>
  <c r="BN113" i="1"/>
  <c r="Z113" i="1"/>
  <c r="BP126" i="1"/>
  <c r="BN126" i="1"/>
  <c r="Z126" i="1"/>
  <c r="BP130" i="1"/>
  <c r="BN130" i="1"/>
  <c r="Z130" i="1"/>
  <c r="Y149" i="1"/>
  <c r="BP147" i="1"/>
  <c r="BN147" i="1"/>
  <c r="Z147" i="1"/>
  <c r="BP166" i="1"/>
  <c r="BN166" i="1"/>
  <c r="Z166" i="1"/>
  <c r="BP189" i="1"/>
  <c r="BN189" i="1"/>
  <c r="Z189" i="1"/>
  <c r="BP206" i="1"/>
  <c r="BN206" i="1"/>
  <c r="Z206" i="1"/>
  <c r="BP218" i="1"/>
  <c r="BN218" i="1"/>
  <c r="Z218" i="1"/>
  <c r="BP226" i="1"/>
  <c r="BN226" i="1"/>
  <c r="Z226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50" i="1"/>
  <c r="BN350" i="1"/>
  <c r="Z350" i="1"/>
  <c r="BP360" i="1"/>
  <c r="BN360" i="1"/>
  <c r="Z360" i="1"/>
  <c r="Y378" i="1"/>
  <c r="BP374" i="1"/>
  <c r="BN374" i="1"/>
  <c r="Z374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Z67" i="1"/>
  <c r="BN67" i="1"/>
  <c r="Z75" i="1"/>
  <c r="BN75" i="1"/>
  <c r="Z79" i="1"/>
  <c r="BN79" i="1"/>
  <c r="Y87" i="1"/>
  <c r="Z85" i="1"/>
  <c r="BN85" i="1"/>
  <c r="BP90" i="1"/>
  <c r="BN90" i="1"/>
  <c r="Z90" i="1"/>
  <c r="BP104" i="1"/>
  <c r="BN104" i="1"/>
  <c r="Z104" i="1"/>
  <c r="Y133" i="1"/>
  <c r="BP125" i="1"/>
  <c r="BN125" i="1"/>
  <c r="Z125" i="1"/>
  <c r="BP129" i="1"/>
  <c r="BN129" i="1"/>
  <c r="Z129" i="1"/>
  <c r="Y138" i="1"/>
  <c r="BP136" i="1"/>
  <c r="BN136" i="1"/>
  <c r="Z136" i="1"/>
  <c r="Y159" i="1"/>
  <c r="BP158" i="1"/>
  <c r="BN158" i="1"/>
  <c r="Z158" i="1"/>
  <c r="Z159" i="1" s="1"/>
  <c r="Y168" i="1"/>
  <c r="BP162" i="1"/>
  <c r="BN162" i="1"/>
  <c r="Z162" i="1"/>
  <c r="I640" i="1"/>
  <c r="Y190" i="1"/>
  <c r="BP182" i="1"/>
  <c r="BN182" i="1"/>
  <c r="Z182" i="1"/>
  <c r="BP200" i="1"/>
  <c r="BN200" i="1"/>
  <c r="Z200" i="1"/>
  <c r="BP210" i="1"/>
  <c r="BN210" i="1"/>
  <c r="Z210" i="1"/>
  <c r="BP222" i="1"/>
  <c r="BN222" i="1"/>
  <c r="Z222" i="1"/>
  <c r="BP231" i="1"/>
  <c r="BN231" i="1"/>
  <c r="Z231" i="1"/>
  <c r="BP247" i="1"/>
  <c r="BN247" i="1"/>
  <c r="Z247" i="1"/>
  <c r="BP264" i="1"/>
  <c r="BN264" i="1"/>
  <c r="Z264" i="1"/>
  <c r="BP282" i="1"/>
  <c r="BN282" i="1"/>
  <c r="Z282" i="1"/>
  <c r="Y325" i="1"/>
  <c r="BP324" i="1"/>
  <c r="BN324" i="1"/>
  <c r="Z324" i="1"/>
  <c r="Z325" i="1" s="1"/>
  <c r="Y330" i="1"/>
  <c r="BP328" i="1"/>
  <c r="BN328" i="1"/>
  <c r="Z328" i="1"/>
  <c r="BP354" i="1"/>
  <c r="BN354" i="1"/>
  <c r="Z354" i="1"/>
  <c r="BP368" i="1"/>
  <c r="BN368" i="1"/>
  <c r="Z368" i="1"/>
  <c r="Y377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BP464" i="1"/>
  <c r="BN464" i="1"/>
  <c r="Z464" i="1"/>
  <c r="BP466" i="1"/>
  <c r="BN466" i="1"/>
  <c r="Z466" i="1"/>
  <c r="BP470" i="1"/>
  <c r="BN470" i="1"/>
  <c r="Z470" i="1"/>
  <c r="Y93" i="1"/>
  <c r="Y107" i="1"/>
  <c r="F640" i="1"/>
  <c r="Y122" i="1"/>
  <c r="Y139" i="1"/>
  <c r="G640" i="1"/>
  <c r="Y150" i="1"/>
  <c r="Y167" i="1"/>
  <c r="Y172" i="1"/>
  <c r="Y212" i="1"/>
  <c r="Y227" i="1"/>
  <c r="Y243" i="1"/>
  <c r="Y331" i="1"/>
  <c r="V640" i="1"/>
  <c r="Y362" i="1"/>
  <c r="Y371" i="1"/>
  <c r="Y421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Z584" i="1" s="1"/>
  <c r="BP582" i="1"/>
  <c r="BN582" i="1"/>
  <c r="Z582" i="1"/>
  <c r="BP598" i="1"/>
  <c r="BN598" i="1"/>
  <c r="Z598" i="1"/>
  <c r="BP600" i="1"/>
  <c r="BN600" i="1"/>
  <c r="Z600" i="1"/>
  <c r="AF640" i="1"/>
  <c r="H9" i="1"/>
  <c r="A10" i="1"/>
  <c r="B640" i="1"/>
  <c r="X631" i="1"/>
  <c r="X632" i="1"/>
  <c r="Z23" i="1"/>
  <c r="Z26" i="1" s="1"/>
  <c r="BN23" i="1"/>
  <c r="BP23" i="1"/>
  <c r="Z25" i="1"/>
  <c r="BN25" i="1"/>
  <c r="Y26" i="1"/>
  <c r="X630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40" i="1"/>
  <c r="Z50" i="1"/>
  <c r="Z56" i="1" s="1"/>
  <c r="BN50" i="1"/>
  <c r="BP50" i="1"/>
  <c r="Z52" i="1"/>
  <c r="BN52" i="1"/>
  <c r="Z54" i="1"/>
  <c r="BN54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E640" i="1"/>
  <c r="Z91" i="1"/>
  <c r="BN91" i="1"/>
  <c r="BP91" i="1"/>
  <c r="Y94" i="1"/>
  <c r="Z97" i="1"/>
  <c r="BN97" i="1"/>
  <c r="BP97" i="1"/>
  <c r="Z98" i="1"/>
  <c r="BN98" i="1"/>
  <c r="Z99" i="1"/>
  <c r="BN99" i="1"/>
  <c r="Z103" i="1"/>
  <c r="BN103" i="1"/>
  <c r="Z105" i="1"/>
  <c r="BN105" i="1"/>
  <c r="Z110" i="1"/>
  <c r="Z115" i="1" s="1"/>
  <c r="BN110" i="1"/>
  <c r="BP110" i="1"/>
  <c r="Z112" i="1"/>
  <c r="BN112" i="1"/>
  <c r="Z114" i="1"/>
  <c r="BN114" i="1"/>
  <c r="Y115" i="1"/>
  <c r="Z118" i="1"/>
  <c r="Z121" i="1" s="1"/>
  <c r="BN118" i="1"/>
  <c r="BP118" i="1"/>
  <c r="Z120" i="1"/>
  <c r="BN120" i="1"/>
  <c r="Y121" i="1"/>
  <c r="Z124" i="1"/>
  <c r="Z133" i="1" s="1"/>
  <c r="BN124" i="1"/>
  <c r="BP124" i="1"/>
  <c r="Z127" i="1"/>
  <c r="BN127" i="1"/>
  <c r="Z128" i="1"/>
  <c r="BN128" i="1"/>
  <c r="Z131" i="1"/>
  <c r="BN131" i="1"/>
  <c r="Y134" i="1"/>
  <c r="Z137" i="1"/>
  <c r="Z138" i="1" s="1"/>
  <c r="BN137" i="1"/>
  <c r="BP137" i="1"/>
  <c r="Z142" i="1"/>
  <c r="Z144" i="1" s="1"/>
  <c r="BN142" i="1"/>
  <c r="BP142" i="1"/>
  <c r="Y145" i="1"/>
  <c r="Z148" i="1"/>
  <c r="BN148" i="1"/>
  <c r="BP148" i="1"/>
  <c r="Z152" i="1"/>
  <c r="Z154" i="1" s="1"/>
  <c r="BN152" i="1"/>
  <c r="BP152" i="1"/>
  <c r="Y155" i="1"/>
  <c r="H640" i="1"/>
  <c r="Y160" i="1"/>
  <c r="Z163" i="1"/>
  <c r="Z167" i="1" s="1"/>
  <c r="BN163" i="1"/>
  <c r="BP163" i="1"/>
  <c r="Z165" i="1"/>
  <c r="BN165" i="1"/>
  <c r="Z171" i="1"/>
  <c r="Z172" i="1" s="1"/>
  <c r="BN171" i="1"/>
  <c r="BP171" i="1"/>
  <c r="Z177" i="1"/>
  <c r="Z178" i="1" s="1"/>
  <c r="BN177" i="1"/>
  <c r="BP177" i="1"/>
  <c r="Y178" i="1"/>
  <c r="Z181" i="1"/>
  <c r="Z190" i="1" s="1"/>
  <c r="BN181" i="1"/>
  <c r="BP181" i="1"/>
  <c r="Z183" i="1"/>
  <c r="BN183" i="1"/>
  <c r="Z185" i="1"/>
  <c r="BN185" i="1"/>
  <c r="Z186" i="1"/>
  <c r="BN186" i="1"/>
  <c r="Z188" i="1"/>
  <c r="BN188" i="1"/>
  <c r="Y191" i="1"/>
  <c r="J640" i="1"/>
  <c r="Z195" i="1"/>
  <c r="BN195" i="1"/>
  <c r="BP195" i="1"/>
  <c r="Y196" i="1"/>
  <c r="Z199" i="1"/>
  <c r="BN199" i="1"/>
  <c r="BP199" i="1"/>
  <c r="Y202" i="1"/>
  <c r="Z205" i="1"/>
  <c r="BN205" i="1"/>
  <c r="BP205" i="1"/>
  <c r="Z207" i="1"/>
  <c r="BN207" i="1"/>
  <c r="Z209" i="1"/>
  <c r="BN209" i="1"/>
  <c r="Z211" i="1"/>
  <c r="BN211" i="1"/>
  <c r="Z215" i="1"/>
  <c r="Z227" i="1" s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Y228" i="1"/>
  <c r="Z230" i="1"/>
  <c r="Z234" i="1" s="1"/>
  <c r="BP232" i="1"/>
  <c r="BN232" i="1"/>
  <c r="Z232" i="1"/>
  <c r="BP241" i="1"/>
  <c r="BN241" i="1"/>
  <c r="Z241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F9" i="1"/>
  <c r="J9" i="1"/>
  <c r="Y41" i="1"/>
  <c r="Y116" i="1"/>
  <c r="Y144" i="1"/>
  <c r="Y179" i="1"/>
  <c r="Y235" i="1"/>
  <c r="BP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Y312" i="1"/>
  <c r="S640" i="1"/>
  <c r="Y311" i="1"/>
  <c r="BP310" i="1"/>
  <c r="BN310" i="1"/>
  <c r="Z310" i="1"/>
  <c r="Z311" i="1" s="1"/>
  <c r="K640" i="1"/>
  <c r="Y242" i="1"/>
  <c r="Z314" i="1"/>
  <c r="Z315" i="1" s="1"/>
  <c r="BN314" i="1"/>
  <c r="BP314" i="1"/>
  <c r="Y315" i="1"/>
  <c r="Z318" i="1"/>
  <c r="Z320" i="1" s="1"/>
  <c r="BN318" i="1"/>
  <c r="BP318" i="1"/>
  <c r="Y321" i="1"/>
  <c r="T640" i="1"/>
  <c r="Y326" i="1"/>
  <c r="Z329" i="1"/>
  <c r="BN329" i="1"/>
  <c r="BP329" i="1"/>
  <c r="Z333" i="1"/>
  <c r="Z334" i="1" s="1"/>
  <c r="BN333" i="1"/>
  <c r="BP333" i="1"/>
  <c r="Y334" i="1"/>
  <c r="Z338" i="1"/>
  <c r="Z339" i="1" s="1"/>
  <c r="BN338" i="1"/>
  <c r="BP338" i="1"/>
  <c r="Y339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Z359" i="1"/>
  <c r="Z362" i="1" s="1"/>
  <c r="BN359" i="1"/>
  <c r="BP359" i="1"/>
  <c r="Z361" i="1"/>
  <c r="BN361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Y340" i="1"/>
  <c r="Y355" i="1"/>
  <c r="Y372" i="1"/>
  <c r="BP365" i="1"/>
  <c r="BN365" i="1"/>
  <c r="Z365" i="1"/>
  <c r="BP369" i="1"/>
  <c r="BN369" i="1"/>
  <c r="Z369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628" i="1" l="1"/>
  <c r="Z489" i="1"/>
  <c r="Z447" i="1"/>
  <c r="Z421" i="1"/>
  <c r="Z330" i="1"/>
  <c r="Z201" i="1"/>
  <c r="Z196" i="1"/>
  <c r="Z149" i="1"/>
  <c r="Z93" i="1"/>
  <c r="Z86" i="1"/>
  <c r="Z426" i="1"/>
  <c r="Y630" i="1"/>
  <c r="Z284" i="1"/>
  <c r="Y631" i="1"/>
  <c r="Y633" i="1" s="1"/>
  <c r="Z602" i="1"/>
  <c r="Z554" i="1"/>
  <c r="Z478" i="1"/>
  <c r="Z532" i="1"/>
  <c r="Z496" i="1"/>
  <c r="Z242" i="1"/>
  <c r="Y632" i="1"/>
  <c r="Z212" i="1"/>
  <c r="Z106" i="1"/>
  <c r="Z565" i="1"/>
  <c r="Z609" i="1"/>
  <c r="Z594" i="1"/>
  <c r="Z577" i="1"/>
  <c r="Z539" i="1"/>
  <c r="Z455" i="1"/>
  <c r="Z442" i="1"/>
  <c r="Z401" i="1"/>
  <c r="Z272" i="1"/>
  <c r="X633" i="1"/>
  <c r="Z416" i="1"/>
  <c r="Z371" i="1"/>
  <c r="Z355" i="1"/>
  <c r="Z293" i="1"/>
  <c r="Z255" i="1"/>
  <c r="Z80" i="1"/>
  <c r="Z71" i="1"/>
  <c r="Z40" i="1"/>
  <c r="Z635" i="1" s="1"/>
  <c r="Y634" i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<sst xmlns="http://schemas.openxmlformats.org/spreadsheetml/2006/main" count="2958" uniqueCount="1056">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</sst>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45738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Суббота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0.45833333333333331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946</v>
      </c>
      <c r="Y35" s="728">
        <f>IFERROR(IF(X35="",0,CEILING((X35/$H35),1)*$H35),"")</f>
        <v>950.40000000000009</v>
      </c>
      <c r="Z35" s="36">
        <f>IFERROR(IF(Y35=0,"",ROUNDUP(Y35/H35,0)*0.01898),"")</f>
        <v>1.6702399999999999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984.10277777777765</v>
      </c>
      <c r="BN35" s="64">
        <f>IFERROR(Y35*I35/H35,"0")</f>
        <v>988.68</v>
      </c>
      <c r="BO35" s="64">
        <f>IFERROR(1/J35*(X35/H35),"0")</f>
        <v>1.3686342592592591</v>
      </c>
      <c r="BP35" s="64">
        <f>IFERROR(1/J35*(Y35/H35),"0")</f>
        <v>1.375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517</v>
      </c>
      <c r="Y36" s="728">
        <f>IFERROR(IF(X36="",0,CEILING((X36/$H36),1)*$H36),"")</f>
        <v>526.4</v>
      </c>
      <c r="Z36" s="36">
        <f>IFERROR(IF(Y36=0,"",ROUNDUP(Y36/H36,0)*0.01898),"")</f>
        <v>0.89205999999999996</v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537.0799107142858</v>
      </c>
      <c r="BN36" s="64">
        <f>IFERROR(Y36*I36/H36,"0")</f>
        <v>546.84500000000003</v>
      </c>
      <c r="BO36" s="64">
        <f>IFERROR(1/J36*(X36/H36),"0")</f>
        <v>0.72126116071428581</v>
      </c>
      <c r="BP36" s="64">
        <f>IFERROR(1/J36*(Y36/H36),"0")</f>
        <v>0.734375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105</v>
      </c>
      <c r="Y38" s="728">
        <f>IFERROR(IF(X38="",0,CEILING((X38/$H38),1)*$H38),"")</f>
        <v>107.30000000000001</v>
      </c>
      <c r="Z38" s="36">
        <f>IFERROR(IF(Y38=0,"",ROUNDUP(Y38/H38,0)*0.00902),"")</f>
        <v>0.26158000000000003</v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110.95945945945945</v>
      </c>
      <c r="BN38" s="64">
        <f>IFERROR(Y38*I38/H38,"0")</f>
        <v>113.39000000000001</v>
      </c>
      <c r="BO38" s="64">
        <f>IFERROR(1/J38*(X38/H38),"0")</f>
        <v>0.21498771498771496</v>
      </c>
      <c r="BP38" s="64">
        <f>IFERROR(1/J38*(Y38/H38),"0")</f>
        <v>0.2196969696969697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162.13168525668527</v>
      </c>
      <c r="Y40" s="729">
        <f>IFERROR(Y35/H35,"0")+IFERROR(Y36/H36,"0")+IFERROR(Y37/H37,"0")+IFERROR(Y38/H38,"0")+IFERROR(Y39/H39,"0")</f>
        <v>164</v>
      </c>
      <c r="Z40" s="729">
        <f>IFERROR(IF(Z35="",0,Z35),"0")+IFERROR(IF(Z36="",0,Z36),"0")+IFERROR(IF(Z37="",0,Z37),"0")+IFERROR(IF(Z38="",0,Z38),"0")+IFERROR(IF(Z39="",0,Z39),"0")</f>
        <v>2.8238799999999999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1568</v>
      </c>
      <c r="Y41" s="729">
        <f>IFERROR(SUM(Y35:Y39),"0")</f>
        <v>1584.1000000000001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416</v>
      </c>
      <c r="Y50" s="728">
        <f t="shared" si="0"/>
        <v>421.20000000000005</v>
      </c>
      <c r="Z50" s="36">
        <f>IFERROR(IF(Y50=0,"",ROUNDUP(Y50/H50,0)*0.01898),"")</f>
        <v>0.74021999999999999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432.75555555555553</v>
      </c>
      <c r="BN50" s="64">
        <f t="shared" si="2"/>
        <v>438.16500000000002</v>
      </c>
      <c r="BO50" s="64">
        <f t="shared" si="3"/>
        <v>0.60185185185185186</v>
      </c>
      <c r="BP50" s="64">
        <f t="shared" si="4"/>
        <v>0.609375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38.518518518518519</v>
      </c>
      <c r="Y56" s="729">
        <f>IFERROR(Y49/H49,"0")+IFERROR(Y50/H50,"0")+IFERROR(Y51/H51,"0")+IFERROR(Y52/H52,"0")+IFERROR(Y53/H53,"0")+IFERROR(Y54/H54,"0")+IFERROR(Y55/H55,"0")</f>
        <v>39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0.74021999999999999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416</v>
      </c>
      <c r="Y57" s="729">
        <f>IFERROR(SUM(Y49:Y55),"0")</f>
        <v>421.20000000000005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173</v>
      </c>
      <c r="Y59" s="728">
        <f>IFERROR(IF(X59="",0,CEILING((X59/$H59),1)*$H59),"")</f>
        <v>183.60000000000002</v>
      </c>
      <c r="Z59" s="36">
        <f>IFERROR(IF(Y59=0,"",ROUNDUP(Y59/H59,0)*0.01898),"")</f>
        <v>0.32266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179.96805555555554</v>
      </c>
      <c r="BN59" s="64">
        <f>IFERROR(Y59*I59/H59,"0")</f>
        <v>190.995</v>
      </c>
      <c r="BO59" s="64">
        <f>IFERROR(1/J59*(X59/H59),"0")</f>
        <v>0.25028935185185186</v>
      </c>
      <c r="BP59" s="64">
        <f>IFERROR(1/J59*(Y59/H59),"0")</f>
        <v>0.265625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16.018518518518519</v>
      </c>
      <c r="Y63" s="729">
        <f>IFERROR(Y59/H59,"0")+IFERROR(Y60/H60,"0")+IFERROR(Y61/H61,"0")+IFERROR(Y62/H62,"0")</f>
        <v>17</v>
      </c>
      <c r="Z63" s="729">
        <f>IFERROR(IF(Z59="",0,Z59),"0")+IFERROR(IF(Z60="",0,Z60),"0")+IFERROR(IF(Z61="",0,Z61),"0")+IFERROR(IF(Z62="",0,Z62),"0")</f>
        <v>0.32266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173</v>
      </c>
      <c r="Y64" s="729">
        <f>IFERROR(SUM(Y59:Y62),"0")</f>
        <v>183.60000000000002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101</v>
      </c>
      <c r="Y75" s="728">
        <f t="shared" si="5"/>
        <v>109.2</v>
      </c>
      <c r="Z75" s="36">
        <f>IFERROR(IF(Y75=0,"",ROUNDUP(Y75/H75,0)*0.01898),"")</f>
        <v>0.24674000000000001</v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106.23035714285714</v>
      </c>
      <c r="BN75" s="64">
        <f t="shared" si="7"/>
        <v>114.85500000000002</v>
      </c>
      <c r="BO75" s="64">
        <f t="shared" si="8"/>
        <v>0.18787202380952381</v>
      </c>
      <c r="BP75" s="64">
        <f t="shared" si="9"/>
        <v>0.203125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12.023809523809524</v>
      </c>
      <c r="Y80" s="729">
        <f>IFERROR(Y74/H74,"0")+IFERROR(Y75/H75,"0")+IFERROR(Y76/H76,"0")+IFERROR(Y77/H77,"0")+IFERROR(Y78/H78,"0")+IFERROR(Y79/H79,"0")</f>
        <v>13</v>
      </c>
      <c r="Z80" s="729">
        <f>IFERROR(IF(Z74="",0,Z74),"0")+IFERROR(IF(Z75="",0,Z75),"0")+IFERROR(IF(Z76="",0,Z76),"0")+IFERROR(IF(Z77="",0,Z77),"0")+IFERROR(IF(Z78="",0,Z78),"0")+IFERROR(IF(Z79="",0,Z79),"0")</f>
        <v>0.24674000000000001</v>
      </c>
      <c r="AA80" s="730"/>
      <c r="AB80" s="730"/>
      <c r="AC80" s="730"/>
    </row>
    <row r="81" spans="1:68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101</v>
      </c>
      <c r="Y81" s="729">
        <f>IFERROR(SUM(Y74:Y79),"0")</f>
        <v>109.2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92</v>
      </c>
      <c r="Y84" s="728">
        <f>IFERROR(IF(X84="",0,CEILING((X84/$H84),1)*$H84),"")</f>
        <v>92.4</v>
      </c>
      <c r="Z84" s="36">
        <f>IFERROR(IF(Y84=0,"",ROUNDUP(Y84/H84,0)*0.01898),"")</f>
        <v>0.20877999999999999</v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97.684285714285707</v>
      </c>
      <c r="BN84" s="64">
        <f>IFERROR(Y84*I84/H84,"0")</f>
        <v>98.109000000000009</v>
      </c>
      <c r="BO84" s="64">
        <f>IFERROR(1/J84*(X84/H84),"0")</f>
        <v>0.17113095238095238</v>
      </c>
      <c r="BP84" s="64">
        <f>IFERROR(1/J84*(Y84/H84),"0")</f>
        <v>0.171875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10.952380952380953</v>
      </c>
      <c r="Y86" s="729">
        <f>IFERROR(Y83/H83,"0")+IFERROR(Y84/H84,"0")+IFERROR(Y85/H85,"0")</f>
        <v>11</v>
      </c>
      <c r="Z86" s="729">
        <f>IFERROR(IF(Z83="",0,Z83),"0")+IFERROR(IF(Z84="",0,Z84),"0")+IFERROR(IF(Z85="",0,Z85),"0")</f>
        <v>0.20877999999999999</v>
      </c>
      <c r="AA86" s="730"/>
      <c r="AB86" s="730"/>
      <c r="AC86" s="730"/>
    </row>
    <row r="87" spans="1:68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92</v>
      </c>
      <c r="Y87" s="729">
        <f>IFERROR(SUM(Y83:Y85),"0")</f>
        <v>92.4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426</v>
      </c>
      <c r="Y90" s="728">
        <f>IFERROR(IF(X90="",0,CEILING((X90/$H90),1)*$H90),"")</f>
        <v>432</v>
      </c>
      <c r="Z90" s="36">
        <f>IFERROR(IF(Y90=0,"",ROUNDUP(Y90/H90,0)*0.01898),"")</f>
        <v>0.75919999999999999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443.15833333333325</v>
      </c>
      <c r="BN90" s="64">
        <f>IFERROR(Y90*I90/H90,"0")</f>
        <v>449.39999999999992</v>
      </c>
      <c r="BO90" s="64">
        <f>IFERROR(1/J90*(X90/H90),"0")</f>
        <v>0.61631944444444442</v>
      </c>
      <c r="BP90" s="64">
        <f>IFERROR(1/J90*(Y90/H90),"0")</f>
        <v>0.625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279</v>
      </c>
      <c r="Y92" s="728">
        <f>IFERROR(IF(X92="",0,CEILING((X92/$H92),1)*$H92),"")</f>
        <v>279</v>
      </c>
      <c r="Z92" s="36">
        <f>IFERROR(IF(Y92=0,"",ROUNDUP(Y92/H92,0)*0.00902),"")</f>
        <v>0.55923999999999996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292.02</v>
      </c>
      <c r="BN92" s="64">
        <f>IFERROR(Y92*I92/H92,"0")</f>
        <v>292.02</v>
      </c>
      <c r="BO92" s="64">
        <f>IFERROR(1/J92*(X92/H92),"0")</f>
        <v>0.46969696969696972</v>
      </c>
      <c r="BP92" s="64">
        <f>IFERROR(1/J92*(Y92/H92),"0")</f>
        <v>0.46969696969696972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101.44444444444444</v>
      </c>
      <c r="Y93" s="729">
        <f>IFERROR(Y90/H90,"0")+IFERROR(Y91/H91,"0")+IFERROR(Y92/H92,"0")</f>
        <v>102</v>
      </c>
      <c r="Z93" s="729">
        <f>IFERROR(IF(Z90="",0,Z90),"0")+IFERROR(IF(Z91="",0,Z91),"0")+IFERROR(IF(Z92="",0,Z92),"0")</f>
        <v>1.3184399999999998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705</v>
      </c>
      <c r="Y94" s="729">
        <f>IFERROR(SUM(Y90:Y92),"0")</f>
        <v>711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474</v>
      </c>
      <c r="Y97" s="728">
        <f t="shared" si="10"/>
        <v>478.8</v>
      </c>
      <c r="Z97" s="36">
        <f>IFERROR(IF(Y97=0,"",ROUNDUP(Y97/H97,0)*0.01898),"")</f>
        <v>1.08186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503.28642857142864</v>
      </c>
      <c r="BN97" s="64">
        <f t="shared" si="12"/>
        <v>508.3830000000001</v>
      </c>
      <c r="BO97" s="64">
        <f t="shared" si="13"/>
        <v>0.88169642857142849</v>
      </c>
      <c r="BP97" s="64">
        <f t="shared" si="14"/>
        <v>0.890625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64</v>
      </c>
      <c r="Y100" s="728">
        <f t="shared" si="10"/>
        <v>64.800000000000011</v>
      </c>
      <c r="Z100" s="36">
        <f>IFERROR(IF(Y100=0,"",ROUNDUP(Y100/H100,0)*0.00651),"")</f>
        <v>0.15623999999999999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69.973333333333329</v>
      </c>
      <c r="BN100" s="64">
        <f t="shared" si="12"/>
        <v>70.848000000000013</v>
      </c>
      <c r="BO100" s="64">
        <f t="shared" si="13"/>
        <v>0.13024013024013023</v>
      </c>
      <c r="BP100" s="64">
        <f t="shared" si="14"/>
        <v>0.1318681318681319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80.132275132275126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81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1.2381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538</v>
      </c>
      <c r="Y107" s="729">
        <f>IFERROR(SUM(Y96:Y105),"0")</f>
        <v>543.6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290</v>
      </c>
      <c r="Y111" s="728">
        <f>IFERROR(IF(X111="",0,CEILING((X111/$H111),1)*$H111),"")</f>
        <v>291.2</v>
      </c>
      <c r="Z111" s="36">
        <f>IFERROR(IF(Y111=0,"",ROUNDUP(Y111/H111,0)*0.01898),"")</f>
        <v>0.49348000000000003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301.26339285714289</v>
      </c>
      <c r="BN111" s="64">
        <f>IFERROR(Y111*I111/H111,"0")</f>
        <v>302.51</v>
      </c>
      <c r="BO111" s="64">
        <f>IFERROR(1/J111*(X111/H111),"0")</f>
        <v>0.4045758928571429</v>
      </c>
      <c r="BP111" s="64">
        <f>IFERROR(1/J111*(Y111/H111),"0")</f>
        <v>0.40625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25.892857142857146</v>
      </c>
      <c r="Y115" s="729">
        <f>IFERROR(Y110/H110,"0")+IFERROR(Y111/H111,"0")+IFERROR(Y112/H112,"0")+IFERROR(Y113/H113,"0")+IFERROR(Y114/H114,"0")</f>
        <v>26</v>
      </c>
      <c r="Z115" s="729">
        <f>IFERROR(IF(Z110="",0,Z110),"0")+IFERROR(IF(Z111="",0,Z111),"0")+IFERROR(IF(Z112="",0,Z112),"0")+IFERROR(IF(Z113="",0,Z113),"0")+IFERROR(IF(Z114="",0,Z114),"0")</f>
        <v>0.49348000000000003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290</v>
      </c>
      <c r="Y116" s="729">
        <f>IFERROR(SUM(Y110:Y114),"0")</f>
        <v>291.2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206</v>
      </c>
      <c r="Y118" s="728">
        <f>IFERROR(IF(X118="",0,CEILING((X118/$H118),1)*$H118),"")</f>
        <v>216</v>
      </c>
      <c r="Z118" s="36">
        <f>IFERROR(IF(Y118=0,"",ROUNDUP(Y118/H118,0)*0.01898),"")</f>
        <v>0.37959999999999999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214.29722222222219</v>
      </c>
      <c r="BN118" s="64">
        <f>IFERROR(Y118*I118/H118,"0")</f>
        <v>224.69999999999996</v>
      </c>
      <c r="BO118" s="64">
        <f>IFERROR(1/J118*(X118/H118),"0")</f>
        <v>0.29803240740740738</v>
      </c>
      <c r="BP118" s="64">
        <f>IFERROR(1/J118*(Y118/H118),"0")</f>
        <v>0.3125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19.074074074074073</v>
      </c>
      <c r="Y121" s="729">
        <f>IFERROR(Y118/H118,"0")+IFERROR(Y119/H119,"0")+IFERROR(Y120/H120,"0")</f>
        <v>20</v>
      </c>
      <c r="Z121" s="729">
        <f>IFERROR(IF(Z118="",0,Z118),"0")+IFERROR(IF(Z119="",0,Z119),"0")+IFERROR(IF(Z120="",0,Z120),"0")</f>
        <v>0.37959999999999999</v>
      </c>
      <c r="AA121" s="730"/>
      <c r="AB121" s="730"/>
      <c r="AC121" s="730"/>
    </row>
    <row r="122" spans="1:68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206</v>
      </c>
      <c r="Y122" s="729">
        <f>IFERROR(SUM(Y118:Y120),"0")</f>
        <v>216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385</v>
      </c>
      <c r="Y125" s="728">
        <f t="shared" si="15"/>
        <v>386.40000000000003</v>
      </c>
      <c r="Z125" s="36">
        <f>IFERROR(IF(Y125=0,"",ROUNDUP(Y125/H125,0)*0.01898),"")</f>
        <v>0.87307999999999997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408.51249999999999</v>
      </c>
      <c r="BN125" s="64">
        <f t="shared" si="17"/>
        <v>409.99800000000005</v>
      </c>
      <c r="BO125" s="64">
        <f t="shared" si="18"/>
        <v>0.71614583333333326</v>
      </c>
      <c r="BP125" s="64">
        <f t="shared" si="19"/>
        <v>0.71875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141</v>
      </c>
      <c r="Y129" s="728">
        <f t="shared" si="15"/>
        <v>143.10000000000002</v>
      </c>
      <c r="Z129" s="36">
        <f t="shared" si="20"/>
        <v>0.34503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154.15999999999997</v>
      </c>
      <c r="BN129" s="64">
        <f t="shared" si="17"/>
        <v>156.45600000000002</v>
      </c>
      <c r="BO129" s="64">
        <f t="shared" si="18"/>
        <v>0.28693528693528697</v>
      </c>
      <c r="BP129" s="64">
        <f t="shared" si="19"/>
        <v>0.29120879120879128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98.055555555555543</v>
      </c>
      <c r="Y133" s="729">
        <f>IFERROR(Y124/H124,"0")+IFERROR(Y125/H125,"0")+IFERROR(Y126/H126,"0")+IFERROR(Y127/H127,"0")+IFERROR(Y128/H128,"0")+IFERROR(Y129/H129,"0")+IFERROR(Y130/H130,"0")+IFERROR(Y131/H131,"0")+IFERROR(Y132/H132,"0")</f>
        <v>99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1.21811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526</v>
      </c>
      <c r="Y134" s="729">
        <f>IFERROR(SUM(Y124:Y132),"0")</f>
        <v>529.5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220</v>
      </c>
      <c r="Y181" s="728">
        <f t="shared" ref="Y181:Y189" si="21">IFERROR(IF(X181="",0,CEILING((X181/$H181),1)*$H181),"")</f>
        <v>222.60000000000002</v>
      </c>
      <c r="Z181" s="36">
        <f>IFERROR(IF(Y181=0,"",ROUNDUP(Y181/H181,0)*0.00902),"")</f>
        <v>0.47806000000000004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234.14285714285714</v>
      </c>
      <c r="BN181" s="64">
        <f t="shared" ref="BN181:BN189" si="23">IFERROR(Y181*I181/H181,"0")</f>
        <v>236.91</v>
      </c>
      <c r="BO181" s="64">
        <f t="shared" ref="BO181:BO189" si="24">IFERROR(1/J181*(X181/H181),"0")</f>
        <v>0.3968253968253968</v>
      </c>
      <c r="BP181" s="64">
        <f t="shared" ref="BP181:BP189" si="25">IFERROR(1/J181*(Y181/H181),"0")</f>
        <v>0.40151515151515155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176</v>
      </c>
      <c r="Y183" s="728">
        <f t="shared" si="21"/>
        <v>176.4</v>
      </c>
      <c r="Z183" s="36">
        <f>IFERROR(IF(Y183=0,"",ROUNDUP(Y183/H183,0)*0.00902),"")</f>
        <v>0.37884000000000001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184.8</v>
      </c>
      <c r="BN183" s="64">
        <f t="shared" si="23"/>
        <v>185.22000000000003</v>
      </c>
      <c r="BO183" s="64">
        <f t="shared" si="24"/>
        <v>0.3174603174603175</v>
      </c>
      <c r="BP183" s="64">
        <f t="shared" si="25"/>
        <v>0.31818181818181818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87</v>
      </c>
      <c r="Y184" s="728">
        <f t="shared" si="21"/>
        <v>88.2</v>
      </c>
      <c r="Z184" s="36">
        <f>IFERROR(IF(Y184=0,"",ROUNDUP(Y184/H184,0)*0.00502),"")</f>
        <v>0.21084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92.385714285714272</v>
      </c>
      <c r="BN184" s="64">
        <f t="shared" si="23"/>
        <v>93.66</v>
      </c>
      <c r="BO184" s="64">
        <f t="shared" si="24"/>
        <v>0.17704517704517705</v>
      </c>
      <c r="BP184" s="64">
        <f t="shared" si="25"/>
        <v>0.17948717948717952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60</v>
      </c>
      <c r="Y186" s="728">
        <f t="shared" si="21"/>
        <v>61.2</v>
      </c>
      <c r="Z186" s="36">
        <f>IFERROR(IF(Y186=0,"",ROUNDUP(Y186/H186,0)*0.00502),"")</f>
        <v>0.17068</v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64.333333333333329</v>
      </c>
      <c r="BN186" s="64">
        <f t="shared" si="23"/>
        <v>65.62</v>
      </c>
      <c r="BO186" s="64">
        <f t="shared" si="24"/>
        <v>0.14245014245014248</v>
      </c>
      <c r="BP186" s="64">
        <f t="shared" si="25"/>
        <v>0.14529914529914531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133</v>
      </c>
      <c r="Y187" s="728">
        <f t="shared" si="21"/>
        <v>134.4</v>
      </c>
      <c r="Z187" s="36">
        <f>IFERROR(IF(Y187=0,"",ROUNDUP(Y187/H187,0)*0.00502),"")</f>
        <v>0.32128000000000001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139.33333333333334</v>
      </c>
      <c r="BN187" s="64">
        <f t="shared" si="23"/>
        <v>140.80000000000001</v>
      </c>
      <c r="BO187" s="64">
        <f t="shared" si="24"/>
        <v>0.27065527065527067</v>
      </c>
      <c r="BP187" s="64">
        <f t="shared" si="25"/>
        <v>0.27350427350427353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232.38095238095235</v>
      </c>
      <c r="Y190" s="729">
        <f>IFERROR(Y181/H181,"0")+IFERROR(Y182/H182,"0")+IFERROR(Y183/H183,"0")+IFERROR(Y184/H184,"0")+IFERROR(Y185/H185,"0")+IFERROR(Y186/H186,"0")+IFERROR(Y187/H187,"0")+IFERROR(Y188/H188,"0")+IFERROR(Y189/H189,"0")</f>
        <v>235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1.5596999999999999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676</v>
      </c>
      <c r="Y191" s="729">
        <f>IFERROR(SUM(Y181:Y189),"0")</f>
        <v>682.8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51</v>
      </c>
      <c r="Y200" s="728">
        <f>IFERROR(IF(X200="",0,CEILING((X200/$H200),1)*$H200),"")</f>
        <v>52.5</v>
      </c>
      <c r="Z200" s="36">
        <f>IFERROR(IF(Y200=0,"",ROUNDUP(Y200/H200,0)*0.00651),"")</f>
        <v>0.16275000000000001</v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55.371428571428559</v>
      </c>
      <c r="BN200" s="64">
        <f>IFERROR(Y200*I200/H200,"0")</f>
        <v>56.999999999999993</v>
      </c>
      <c r="BO200" s="64">
        <f>IFERROR(1/J200*(X200/H200),"0")</f>
        <v>0.13343799058084774</v>
      </c>
      <c r="BP200" s="64">
        <f>IFERROR(1/J200*(Y200/H200),"0")</f>
        <v>0.13736263736263737</v>
      </c>
    </row>
    <row r="201" spans="1:68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24.285714285714285</v>
      </c>
      <c r="Y201" s="729">
        <f>IFERROR(Y199/H199,"0")+IFERROR(Y200/H200,"0")</f>
        <v>25</v>
      </c>
      <c r="Z201" s="729">
        <f>IFERROR(IF(Z199="",0,Z199),"0")+IFERROR(IF(Z200="",0,Z200),"0")</f>
        <v>0.16275000000000001</v>
      </c>
      <c r="AA201" s="730"/>
      <c r="AB201" s="730"/>
      <c r="AC201" s="730"/>
    </row>
    <row r="202" spans="1:68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51</v>
      </c>
      <c r="Y202" s="729">
        <f>IFERROR(SUM(Y199:Y200),"0")</f>
        <v>52.5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763</v>
      </c>
      <c r="Y204" s="728">
        <f t="shared" ref="Y204:Y211" si="26">IFERROR(IF(X204="",0,CEILING((X204/$H204),1)*$H204),"")</f>
        <v>766.80000000000007</v>
      </c>
      <c r="Z204" s="36">
        <f>IFERROR(IF(Y204=0,"",ROUNDUP(Y204/H204,0)*0.00902),"")</f>
        <v>1.28084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792.67222222222222</v>
      </c>
      <c r="BN204" s="64">
        <f t="shared" ref="BN204:BN211" si="28">IFERROR(Y204*I204/H204,"0")</f>
        <v>796.62</v>
      </c>
      <c r="BO204" s="64">
        <f t="shared" ref="BO204:BO211" si="29">IFERROR(1/J204*(X204/H204),"0")</f>
        <v>1.0704264870931537</v>
      </c>
      <c r="BP204" s="64">
        <f t="shared" ref="BP204:BP211" si="30">IFERROR(1/J204*(Y204/H204),"0")</f>
        <v>1.0757575757575757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541</v>
      </c>
      <c r="Y205" s="728">
        <f t="shared" si="26"/>
        <v>545.40000000000009</v>
      </c>
      <c r="Z205" s="36">
        <f>IFERROR(IF(Y205=0,"",ROUNDUP(Y205/H205,0)*0.00902),"")</f>
        <v>0.91102000000000005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562.03888888888889</v>
      </c>
      <c r="BN205" s="64">
        <f t="shared" si="28"/>
        <v>566.61000000000013</v>
      </c>
      <c r="BO205" s="64">
        <f t="shared" si="29"/>
        <v>0.75897867564534227</v>
      </c>
      <c r="BP205" s="64">
        <f t="shared" si="30"/>
        <v>0.76515151515151525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630</v>
      </c>
      <c r="Y207" s="728">
        <f t="shared" si="26"/>
        <v>631.80000000000007</v>
      </c>
      <c r="Z207" s="36">
        <f>IFERROR(IF(Y207=0,"",ROUNDUP(Y207/H207,0)*0.00902),"")</f>
        <v>1.0553399999999999</v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654.5</v>
      </c>
      <c r="BN207" s="64">
        <f t="shared" si="28"/>
        <v>656.37000000000012</v>
      </c>
      <c r="BO207" s="64">
        <f t="shared" si="29"/>
        <v>0.88383838383838376</v>
      </c>
      <c r="BP207" s="64">
        <f t="shared" si="30"/>
        <v>0.88636363636363635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85</v>
      </c>
      <c r="Y208" s="728">
        <f t="shared" si="26"/>
        <v>86.4</v>
      </c>
      <c r="Z208" s="36">
        <f>IFERROR(IF(Y208=0,"",ROUNDUP(Y208/H208,0)*0.00502),"")</f>
        <v>0.24096000000000001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91.138888888888872</v>
      </c>
      <c r="BN208" s="64">
        <f t="shared" si="28"/>
        <v>92.64</v>
      </c>
      <c r="BO208" s="64">
        <f t="shared" si="29"/>
        <v>0.20180436847103517</v>
      </c>
      <c r="BP208" s="64">
        <f t="shared" si="30"/>
        <v>0.20512820512820515</v>
      </c>
    </row>
    <row r="209" spans="1:68" ht="27" hidden="1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110</v>
      </c>
      <c r="Y211" s="728">
        <f t="shared" si="26"/>
        <v>111.60000000000001</v>
      </c>
      <c r="Z211" s="36">
        <f>IFERROR(IF(Y211=0,"",ROUNDUP(Y211/H211,0)*0.00502),"")</f>
        <v>0.31124000000000002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116.11111111111111</v>
      </c>
      <c r="BN211" s="64">
        <f t="shared" si="28"/>
        <v>117.80000000000001</v>
      </c>
      <c r="BO211" s="64">
        <f t="shared" si="29"/>
        <v>0.26115859449192785</v>
      </c>
      <c r="BP211" s="64">
        <f t="shared" si="30"/>
        <v>0.26495726495726496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466.48148148148147</v>
      </c>
      <c r="Y212" s="729">
        <f>IFERROR(Y204/H204,"0")+IFERROR(Y205/H205,"0")+IFERROR(Y206/H206,"0")+IFERROR(Y207/H207,"0")+IFERROR(Y208/H208,"0")+IFERROR(Y209/H209,"0")+IFERROR(Y210/H210,"0")+IFERROR(Y211/H211,"0")</f>
        <v>470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3.7994000000000003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2129</v>
      </c>
      <c r="Y213" s="729">
        <f>IFERROR(SUM(Y204:Y211),"0")</f>
        <v>2142.0000000000005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264</v>
      </c>
      <c r="Y216" s="728">
        <f t="shared" si="31"/>
        <v>265.2</v>
      </c>
      <c r="Z216" s="36">
        <f>IFERROR(IF(Y216=0,"",ROUNDUP(Y216/H216,0)*0.01898),"")</f>
        <v>0.64532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281.5661538461539</v>
      </c>
      <c r="BN216" s="64">
        <f t="shared" si="33"/>
        <v>282.846</v>
      </c>
      <c r="BO216" s="64">
        <f t="shared" si="34"/>
        <v>0.52884615384615385</v>
      </c>
      <c r="BP216" s="64">
        <f t="shared" si="35"/>
        <v>0.53125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381</v>
      </c>
      <c r="Y218" s="728">
        <f t="shared" si="31"/>
        <v>382.79999999999995</v>
      </c>
      <c r="Z218" s="36">
        <f>IFERROR(IF(Y218=0,"",ROUNDUP(Y218/H218,0)*0.01898),"")</f>
        <v>0.83511999999999997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403.7286206896552</v>
      </c>
      <c r="BN218" s="64">
        <f t="shared" si="33"/>
        <v>405.63599999999997</v>
      </c>
      <c r="BO218" s="64">
        <f t="shared" si="34"/>
        <v>0.68426724137931039</v>
      </c>
      <c r="BP218" s="64">
        <f t="shared" si="35"/>
        <v>0.6875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390</v>
      </c>
      <c r="Y219" s="728">
        <f t="shared" si="31"/>
        <v>391.2</v>
      </c>
      <c r="Z219" s="36">
        <f t="shared" ref="Z219:Z226" si="36">IFERROR(IF(Y219=0,"",ROUNDUP(Y219/H219,0)*0.00651),"")</f>
        <v>1.0611300000000001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433.875</v>
      </c>
      <c r="BN219" s="64">
        <f t="shared" si="33"/>
        <v>435.21</v>
      </c>
      <c r="BO219" s="64">
        <f t="shared" si="34"/>
        <v>0.8928571428571429</v>
      </c>
      <c r="BP219" s="64">
        <f t="shared" si="35"/>
        <v>0.89560439560439564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466</v>
      </c>
      <c r="Y221" s="728">
        <f t="shared" si="31"/>
        <v>468</v>
      </c>
      <c r="Z221" s="36">
        <f t="shared" si="36"/>
        <v>1.26945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514.93000000000006</v>
      </c>
      <c r="BN221" s="64">
        <f t="shared" si="33"/>
        <v>517.14</v>
      </c>
      <c r="BO221" s="64">
        <f t="shared" si="34"/>
        <v>1.0668498168498171</v>
      </c>
      <c r="BP221" s="64">
        <f t="shared" si="35"/>
        <v>1.0714285714285716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246</v>
      </c>
      <c r="Y222" s="728">
        <f t="shared" si="31"/>
        <v>247.2</v>
      </c>
      <c r="Z222" s="36">
        <f t="shared" si="36"/>
        <v>0.67053000000000007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271.83000000000004</v>
      </c>
      <c r="BN222" s="64">
        <f t="shared" si="33"/>
        <v>273.15600000000001</v>
      </c>
      <c r="BO222" s="64">
        <f t="shared" si="34"/>
        <v>0.56318681318681318</v>
      </c>
      <c r="BP222" s="64">
        <f t="shared" si="35"/>
        <v>0.56593406593406603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234</v>
      </c>
      <c r="Y224" s="728">
        <f t="shared" si="31"/>
        <v>235.2</v>
      </c>
      <c r="Z224" s="36">
        <f t="shared" si="36"/>
        <v>0.63797999999999999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258.57</v>
      </c>
      <c r="BN224" s="64">
        <f t="shared" si="33"/>
        <v>259.89600000000002</v>
      </c>
      <c r="BO224" s="64">
        <f t="shared" si="34"/>
        <v>0.53571428571428581</v>
      </c>
      <c r="BP224" s="64">
        <f t="shared" si="35"/>
        <v>0.53846153846153855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358</v>
      </c>
      <c r="Y225" s="728">
        <f t="shared" si="31"/>
        <v>360</v>
      </c>
      <c r="Z225" s="36">
        <f t="shared" si="36"/>
        <v>0.97650000000000003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396.48500000000001</v>
      </c>
      <c r="BN225" s="64">
        <f t="shared" si="33"/>
        <v>398.7</v>
      </c>
      <c r="BO225" s="64">
        <f t="shared" si="34"/>
        <v>0.81959706959706979</v>
      </c>
      <c r="BP225" s="64">
        <f t="shared" si="35"/>
        <v>0.82417582417582425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783.47259062776311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787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6.0960299999999998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2339</v>
      </c>
      <c r="Y228" s="729">
        <f>IFERROR(SUM(Y215:Y226),"0")</f>
        <v>2349.6000000000004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37</v>
      </c>
      <c r="Y232" s="728">
        <f>IFERROR(IF(X232="",0,CEILING((X232/$H232),1)*$H232),"")</f>
        <v>38.4</v>
      </c>
      <c r="Z232" s="36">
        <f>IFERROR(IF(Y232=0,"",ROUNDUP(Y232/H232,0)*0.00651),"")</f>
        <v>0.10416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40.885000000000005</v>
      </c>
      <c r="BN232" s="64">
        <f>IFERROR(Y232*I232/H232,"0")</f>
        <v>42.432000000000002</v>
      </c>
      <c r="BO232" s="64">
        <f>IFERROR(1/J232*(X232/H232),"0")</f>
        <v>8.4706959706959725E-2</v>
      </c>
      <c r="BP232" s="64">
        <f>IFERROR(1/J232*(Y232/H232),"0")</f>
        <v>8.7912087912087919E-2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15.416666666666668</v>
      </c>
      <c r="Y234" s="729">
        <f>IFERROR(Y230/H230,"0")+IFERROR(Y231/H231,"0")+IFERROR(Y232/H232,"0")+IFERROR(Y233/H233,"0")</f>
        <v>16</v>
      </c>
      <c r="Z234" s="729">
        <f>IFERROR(IF(Z230="",0,Z230),"0")+IFERROR(IF(Z231="",0,Z231),"0")+IFERROR(IF(Z232="",0,Z232),"0")+IFERROR(IF(Z233="",0,Z233),"0")</f>
        <v>0.10416</v>
      </c>
      <c r="AA234" s="730"/>
      <c r="AB234" s="730"/>
      <c r="AC234" s="730"/>
    </row>
    <row r="235" spans="1:68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37</v>
      </c>
      <c r="Y235" s="729">
        <f>IFERROR(SUM(Y230:Y233),"0")</f>
        <v>38.4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36</v>
      </c>
      <c r="Y370" s="728">
        <f t="shared" si="52"/>
        <v>37.800000000000004</v>
      </c>
      <c r="Z370" s="36">
        <f>IFERROR(IF(Y370=0,"",ROUNDUP(Y370/H370,0)*0.00651),"")</f>
        <v>9.1139999999999999E-2</v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39.44</v>
      </c>
      <c r="BN370" s="64">
        <f t="shared" si="54"/>
        <v>41.412000000000006</v>
      </c>
      <c r="BO370" s="64">
        <f t="shared" si="55"/>
        <v>7.3260073260073263E-2</v>
      </c>
      <c r="BP370" s="64">
        <f t="shared" si="56"/>
        <v>7.6923076923076927E-2</v>
      </c>
    </row>
    <row r="371" spans="1:68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13.333333333333332</v>
      </c>
      <c r="Y371" s="729">
        <f>IFERROR(Y365/H365,"0")+IFERROR(Y366/H366,"0")+IFERROR(Y367/H367,"0")+IFERROR(Y368/H368,"0")+IFERROR(Y369/H369,"0")+IFERROR(Y370/H370,"0")</f>
        <v>14</v>
      </c>
      <c r="Z371" s="729">
        <f>IFERROR(IF(Z365="",0,Z365),"0")+IFERROR(IF(Z366="",0,Z366),"0")+IFERROR(IF(Z367="",0,Z367),"0")+IFERROR(IF(Z368="",0,Z368),"0")+IFERROR(IF(Z369="",0,Z369),"0")+IFERROR(IF(Z370="",0,Z370),"0")</f>
        <v>9.1139999999999999E-2</v>
      </c>
      <c r="AA371" s="730"/>
      <c r="AB371" s="730"/>
      <c r="AC371" s="730"/>
    </row>
    <row r="372" spans="1:68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36</v>
      </c>
      <c r="Y372" s="729">
        <f>IFERROR(SUM(Y365:Y370),"0")</f>
        <v>37.800000000000004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272</v>
      </c>
      <c r="Y374" s="728">
        <f>IFERROR(IF(X374="",0,CEILING((X374/$H374),1)*$H374),"")</f>
        <v>277.2</v>
      </c>
      <c r="Z374" s="36">
        <f>IFERROR(IF(Y374=0,"",ROUNDUP(Y374/H374,0)*0.01898),"")</f>
        <v>0.62634000000000001</v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288.80571428571432</v>
      </c>
      <c r="BN374" s="64">
        <f>IFERROR(Y374*I374/H374,"0")</f>
        <v>294.327</v>
      </c>
      <c r="BO374" s="64">
        <f>IFERROR(1/J374*(X374/H374),"0")</f>
        <v>0.50595238095238093</v>
      </c>
      <c r="BP374" s="64">
        <f>IFERROR(1/J374*(Y374/H374),"0")</f>
        <v>0.515625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340</v>
      </c>
      <c r="Y375" s="728">
        <f>IFERROR(IF(X375="",0,CEILING((X375/$H375),1)*$H375),"")</f>
        <v>343.2</v>
      </c>
      <c r="Z375" s="36">
        <f>IFERROR(IF(Y375=0,"",ROUNDUP(Y375/H375,0)*0.01898),"")</f>
        <v>0.83511999999999997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362.62307692307701</v>
      </c>
      <c r="BN375" s="64">
        <f>IFERROR(Y375*I375/H375,"0")</f>
        <v>366.03600000000006</v>
      </c>
      <c r="BO375" s="64">
        <f>IFERROR(1/J375*(X375/H375),"0")</f>
        <v>0.68108974358974361</v>
      </c>
      <c r="BP375" s="64">
        <f>IFERROR(1/J375*(Y375/H375),"0")</f>
        <v>0.6875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209</v>
      </c>
      <c r="Y376" s="728">
        <f>IFERROR(IF(X376="",0,CEILING((X376/$H376),1)*$H376),"")</f>
        <v>210</v>
      </c>
      <c r="Z376" s="36">
        <f>IFERROR(IF(Y376=0,"",ROUNDUP(Y376/H376,0)*0.01898),"")</f>
        <v>0.47450000000000003</v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221.9132142857143</v>
      </c>
      <c r="BN376" s="64">
        <f>IFERROR(Y376*I376/H376,"0")</f>
        <v>222.97499999999999</v>
      </c>
      <c r="BO376" s="64">
        <f>IFERROR(1/J376*(X376/H376),"0")</f>
        <v>0.38876488095238093</v>
      </c>
      <c r="BP376" s="64">
        <f>IFERROR(1/J376*(Y376/H376),"0")</f>
        <v>0.390625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100.85164835164835</v>
      </c>
      <c r="Y377" s="729">
        <f>IFERROR(Y374/H374,"0")+IFERROR(Y375/H375,"0")+IFERROR(Y376/H376,"0")</f>
        <v>102</v>
      </c>
      <c r="Z377" s="729">
        <f>IFERROR(IF(Z374="",0,Z374),"0")+IFERROR(IF(Z375="",0,Z375),"0")+IFERROR(IF(Z376="",0,Z376),"0")</f>
        <v>1.9359600000000001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821</v>
      </c>
      <c r="Y378" s="729">
        <f>IFERROR(SUM(Y374:Y376),"0")</f>
        <v>830.4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10</v>
      </c>
      <c r="Y383" s="728">
        <f>IFERROR(IF(X383="",0,CEILING((X383/$H383),1)*$H383),"")</f>
        <v>10.199999999999999</v>
      </c>
      <c r="Z383" s="36">
        <f>IFERROR(IF(Y383=0,"",ROUNDUP(Y383/H383,0)*0.00651),"")</f>
        <v>2.6040000000000001E-2</v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11.294117647058822</v>
      </c>
      <c r="BN383" s="64">
        <f>IFERROR(Y383*I383/H383,"0")</f>
        <v>11.52</v>
      </c>
      <c r="BO383" s="64">
        <f>IFERROR(1/J383*(X383/H383),"0")</f>
        <v>2.1547080370609786E-2</v>
      </c>
      <c r="BP383" s="64">
        <f>IFERROR(1/J383*(Y383/H383),"0")</f>
        <v>2.197802197802198E-2</v>
      </c>
    </row>
    <row r="384" spans="1:68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3.9215686274509807</v>
      </c>
      <c r="Y384" s="729">
        <f>IFERROR(Y380/H380,"0")+IFERROR(Y381/H381,"0")+IFERROR(Y382/H382,"0")+IFERROR(Y383/H383,"0")</f>
        <v>4</v>
      </c>
      <c r="Z384" s="729">
        <f>IFERROR(IF(Z380="",0,Z380),"0")+IFERROR(IF(Z381="",0,Z381),"0")+IFERROR(IF(Z382="",0,Z382),"0")+IFERROR(IF(Z383="",0,Z383),"0")</f>
        <v>2.6040000000000001E-2</v>
      </c>
      <c r="AA384" s="730"/>
      <c r="AB384" s="730"/>
      <c r="AC384" s="730"/>
    </row>
    <row r="385" spans="1:68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10</v>
      </c>
      <c r="Y385" s="729">
        <f>IFERROR(SUM(Y380:Y383),"0")</f>
        <v>10.199999999999999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698</v>
      </c>
      <c r="Y406" s="728">
        <f t="shared" ref="Y406:Y415" si="57">IFERROR(IF(X406="",0,CEILING((X406/$H406),1)*$H406),"")</f>
        <v>705</v>
      </c>
      <c r="Z406" s="36">
        <f>IFERROR(IF(Y406=0,"",ROUNDUP(Y406/H406,0)*0.02175),"")</f>
        <v>1.0222499999999999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720.33600000000001</v>
      </c>
      <c r="BN406" s="64">
        <f t="shared" ref="BN406:BN415" si="59">IFERROR(Y406*I406/H406,"0")</f>
        <v>727.56</v>
      </c>
      <c r="BO406" s="64">
        <f t="shared" ref="BO406:BO415" si="60">IFERROR(1/J406*(X406/H406),"0")</f>
        <v>0.96944444444444433</v>
      </c>
      <c r="BP406" s="64">
        <f t="shared" ref="BP406:BP415" si="61">IFERROR(1/J406*(Y406/H406),"0")</f>
        <v>0.97916666666666663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440</v>
      </c>
      <c r="Y408" s="728">
        <f t="shared" si="57"/>
        <v>450</v>
      </c>
      <c r="Z408" s="36">
        <f>IFERROR(IF(Y408=0,"",ROUNDUP(Y408/H408,0)*0.02175),"")</f>
        <v>0.65249999999999997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454.08</v>
      </c>
      <c r="BN408" s="64">
        <f t="shared" si="59"/>
        <v>464.4</v>
      </c>
      <c r="BO408" s="64">
        <f t="shared" si="60"/>
        <v>0.61111111111111105</v>
      </c>
      <c r="BP408" s="64">
        <f t="shared" si="61"/>
        <v>0.625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359</v>
      </c>
      <c r="Y410" s="728">
        <f t="shared" si="57"/>
        <v>360</v>
      </c>
      <c r="Z410" s="36">
        <f>IFERROR(IF(Y410=0,"",ROUNDUP(Y410/H410,0)*0.02175),"")</f>
        <v>0.52200000000000002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370.488</v>
      </c>
      <c r="BN410" s="64">
        <f t="shared" si="59"/>
        <v>371.52000000000004</v>
      </c>
      <c r="BO410" s="64">
        <f t="shared" si="60"/>
        <v>0.49861111111111112</v>
      </c>
      <c r="BP410" s="64">
        <f t="shared" si="61"/>
        <v>0.5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691</v>
      </c>
      <c r="Y411" s="728">
        <f t="shared" si="57"/>
        <v>705</v>
      </c>
      <c r="Z411" s="36">
        <f>IFERROR(IF(Y411=0,"",ROUNDUP(Y411/H411,0)*0.02175),"")</f>
        <v>1.0222499999999999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713.11199999999997</v>
      </c>
      <c r="BN411" s="64">
        <f t="shared" si="59"/>
        <v>727.56</v>
      </c>
      <c r="BO411" s="64">
        <f t="shared" si="60"/>
        <v>0.95972222222222225</v>
      </c>
      <c r="BP411" s="64">
        <f t="shared" si="61"/>
        <v>0.97916666666666663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145.86666666666667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148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3.2189999999999994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2188</v>
      </c>
      <c r="Y417" s="729">
        <f>IFERROR(SUM(Y406:Y415),"0")</f>
        <v>2220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1145</v>
      </c>
      <c r="Y419" s="728">
        <f>IFERROR(IF(X419="",0,CEILING((X419/$H419),1)*$H419),"")</f>
        <v>1155</v>
      </c>
      <c r="Z419" s="36">
        <f>IFERROR(IF(Y419=0,"",ROUNDUP(Y419/H419,0)*0.02175),"")</f>
        <v>1.67475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1181.6400000000001</v>
      </c>
      <c r="BN419" s="64">
        <f>IFERROR(Y419*I419/H419,"0")</f>
        <v>1191.96</v>
      </c>
      <c r="BO419" s="64">
        <f>IFERROR(1/J419*(X419/H419),"0")</f>
        <v>1.5902777777777777</v>
      </c>
      <c r="BP419" s="64">
        <f>IFERROR(1/J419*(Y419/H419),"0")</f>
        <v>1.6041666666666665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76.333333333333329</v>
      </c>
      <c r="Y421" s="729">
        <f>IFERROR(Y419/H419,"0")+IFERROR(Y420/H420,"0")</f>
        <v>77</v>
      </c>
      <c r="Z421" s="729">
        <f>IFERROR(IF(Z419="",0,Z419),"0")+IFERROR(IF(Z420="",0,Z420),"0")</f>
        <v>1.67475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1145</v>
      </c>
      <c r="Y422" s="729">
        <f>IFERROR(SUM(Y419:Y420),"0")</f>
        <v>1155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111</v>
      </c>
      <c r="Y429" s="728">
        <f>IFERROR(IF(X429="",0,CEILING((X429/$H429),1)*$H429),"")</f>
        <v>117</v>
      </c>
      <c r="Z429" s="36">
        <f>IFERROR(IF(Y429=0,"",ROUNDUP(Y429/H429,0)*0.01898),"")</f>
        <v>0.24674000000000001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117.401</v>
      </c>
      <c r="BN429" s="64">
        <f>IFERROR(Y429*I429/H429,"0")</f>
        <v>123.747</v>
      </c>
      <c r="BO429" s="64">
        <f>IFERROR(1/J429*(X429/H429),"0")</f>
        <v>0.19270833333333334</v>
      </c>
      <c r="BP429" s="64">
        <f>IFERROR(1/J429*(Y429/H429),"0")</f>
        <v>0.203125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12.333333333333334</v>
      </c>
      <c r="Y430" s="729">
        <f>IFERROR(Y429/H429,"0")</f>
        <v>13</v>
      </c>
      <c r="Z430" s="729">
        <f>IFERROR(IF(Z429="",0,Z429),"0")</f>
        <v>0.24674000000000001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111</v>
      </c>
      <c r="Y431" s="729">
        <f>IFERROR(SUM(Y429:Y429),"0")</f>
        <v>117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697</v>
      </c>
      <c r="Y450" s="728">
        <f>IFERROR(IF(X450="",0,CEILING((X450/$H450),1)*$H450),"")</f>
        <v>702</v>
      </c>
      <c r="Z450" s="36">
        <f>IFERROR(IF(Y450=0,"",ROUNDUP(Y450/H450,0)*0.01898),"")</f>
        <v>1.48044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737.19366666666667</v>
      </c>
      <c r="BN450" s="64">
        <f>IFERROR(Y450*I450/H450,"0")</f>
        <v>742.48199999999997</v>
      </c>
      <c r="BO450" s="64">
        <f>IFERROR(1/J450*(X450/H450),"0")</f>
        <v>1.2100694444444444</v>
      </c>
      <c r="BP450" s="64">
        <f>IFERROR(1/J450*(Y450/H450),"0")</f>
        <v>1.21875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77.444444444444443</v>
      </c>
      <c r="Y455" s="729">
        <f>IFERROR(Y450/H450,"0")+IFERROR(Y451/H451,"0")+IFERROR(Y452/H452,"0")+IFERROR(Y453/H453,"0")+IFERROR(Y454/H454,"0")</f>
        <v>78</v>
      </c>
      <c r="Z455" s="729">
        <f>IFERROR(IF(Z450="",0,Z450),"0")+IFERROR(IF(Z451="",0,Z451),"0")+IFERROR(IF(Z452="",0,Z452),"0")+IFERROR(IF(Z453="",0,Z453),"0")+IFERROR(IF(Z454="",0,Z454),"0")</f>
        <v>1.48044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697</v>
      </c>
      <c r="Y456" s="729">
        <f>IFERROR(SUM(Y450:Y454),"0")</f>
        <v>702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91</v>
      </c>
      <c r="Y517" s="728">
        <f t="shared" si="73"/>
        <v>95.04</v>
      </c>
      <c r="Z517" s="36">
        <f t="shared" si="74"/>
        <v>0.21528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97.204545454545453</v>
      </c>
      <c r="BN517" s="64">
        <f t="shared" si="76"/>
        <v>101.52000000000001</v>
      </c>
      <c r="BO517" s="64">
        <f t="shared" si="77"/>
        <v>0.16571969696969696</v>
      </c>
      <c r="BP517" s="64">
        <f t="shared" si="78"/>
        <v>0.17307692307692307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505</v>
      </c>
      <c r="Y518" s="728">
        <f t="shared" si="73"/>
        <v>506.88</v>
      </c>
      <c r="Z518" s="36">
        <f t="shared" si="74"/>
        <v>1.1481600000000001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539.43181818181813</v>
      </c>
      <c r="BN518" s="64">
        <f t="shared" si="76"/>
        <v>541.43999999999994</v>
      </c>
      <c r="BO518" s="64">
        <f t="shared" si="77"/>
        <v>0.91965326340326348</v>
      </c>
      <c r="BP518" s="64">
        <f t="shared" si="78"/>
        <v>0.92307692307692313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416</v>
      </c>
      <c r="Y520" s="728">
        <f t="shared" si="73"/>
        <v>417.12</v>
      </c>
      <c r="Z520" s="36">
        <f t="shared" si="74"/>
        <v>0.94484000000000001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444.36363636363632</v>
      </c>
      <c r="BN520" s="64">
        <f t="shared" si="76"/>
        <v>445.55999999999995</v>
      </c>
      <c r="BO520" s="64">
        <f t="shared" si="77"/>
        <v>0.75757575757575757</v>
      </c>
      <c r="BP520" s="64">
        <f t="shared" si="78"/>
        <v>0.75961538461538469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191.66666666666666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193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2.3082799999999999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1012</v>
      </c>
      <c r="Y533" s="729">
        <f>IFERROR(SUM(Y516:Y531),"0")</f>
        <v>1019.04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719</v>
      </c>
      <c r="Y535" s="728">
        <f>IFERROR(IF(X535="",0,CEILING((X535/$H535),1)*$H535),"")</f>
        <v>723.36</v>
      </c>
      <c r="Z535" s="36">
        <f>IFERROR(IF(Y535=0,"",ROUNDUP(Y535/H535,0)*0.01196),"")</f>
        <v>1.63852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768.02272727272725</v>
      </c>
      <c r="BN535" s="64">
        <f>IFERROR(Y535*I535/H535,"0")</f>
        <v>772.68</v>
      </c>
      <c r="BO535" s="64">
        <f>IFERROR(1/J535*(X535/H535),"0")</f>
        <v>1.3093677156177155</v>
      </c>
      <c r="BP535" s="64">
        <f>IFERROR(1/J535*(Y535/H535),"0")</f>
        <v>1.3173076923076923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136.17424242424241</v>
      </c>
      <c r="Y539" s="729">
        <f>IFERROR(Y535/H535,"0")+IFERROR(Y536/H536,"0")+IFERROR(Y537/H537,"0")+IFERROR(Y538/H538,"0")</f>
        <v>137</v>
      </c>
      <c r="Z539" s="729">
        <f>IFERROR(IF(Z535="",0,Z535),"0")+IFERROR(IF(Z536="",0,Z536),"0")+IFERROR(IF(Z537="",0,Z537),"0")+IFERROR(IF(Z538="",0,Z538),"0")</f>
        <v>1.63852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719</v>
      </c>
      <c r="Y540" s="729">
        <f>IFERROR(SUM(Y535:Y538),"0")</f>
        <v>723.36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183</v>
      </c>
      <c r="Y542" s="728">
        <f t="shared" ref="Y542:Y553" si="79">IFERROR(IF(X542="",0,CEILING((X542/$H542),1)*$H542),"")</f>
        <v>184.8</v>
      </c>
      <c r="Z542" s="36">
        <f>IFERROR(IF(Y542=0,"",ROUNDUP(Y542/H542,0)*0.01196),"")</f>
        <v>0.41860000000000003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195.47727272727269</v>
      </c>
      <c r="BN542" s="64">
        <f t="shared" ref="BN542:BN553" si="81">IFERROR(Y542*I542/H542,"0")</f>
        <v>197.39999999999998</v>
      </c>
      <c r="BO542" s="64">
        <f t="shared" ref="BO542:BO553" si="82">IFERROR(1/J542*(X542/H542),"0")</f>
        <v>0.33326048951048948</v>
      </c>
      <c r="BP542" s="64">
        <f t="shared" ref="BP542:BP553" si="83">IFERROR(1/J542*(Y542/H542),"0")</f>
        <v>0.33653846153846156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236</v>
      </c>
      <c r="Y543" s="728">
        <f t="shared" si="79"/>
        <v>237.60000000000002</v>
      </c>
      <c r="Z543" s="36">
        <f>IFERROR(IF(Y543=0,"",ROUNDUP(Y543/H543,0)*0.01196),"")</f>
        <v>0.53820000000000001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252.09090909090907</v>
      </c>
      <c r="BN543" s="64">
        <f t="shared" si="81"/>
        <v>253.8</v>
      </c>
      <c r="BO543" s="64">
        <f t="shared" si="82"/>
        <v>0.42977855477855481</v>
      </c>
      <c r="BP543" s="64">
        <f t="shared" si="83"/>
        <v>0.43269230769230771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619</v>
      </c>
      <c r="Y544" s="728">
        <f t="shared" si="79"/>
        <v>623.04000000000008</v>
      </c>
      <c r="Z544" s="36">
        <f>IFERROR(IF(Y544=0,"",ROUNDUP(Y544/H544,0)*0.01196),"")</f>
        <v>1.4112800000000001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661.20454545454538</v>
      </c>
      <c r="BN544" s="64">
        <f t="shared" si="81"/>
        <v>665.52</v>
      </c>
      <c r="BO544" s="64">
        <f t="shared" si="82"/>
        <v>1.1272581585081585</v>
      </c>
      <c r="BP544" s="64">
        <f t="shared" si="83"/>
        <v>1.1346153846153848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196.59090909090907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198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2.36808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1038</v>
      </c>
      <c r="Y555" s="729">
        <f>IFERROR(SUM(Y542:Y553),"0")</f>
        <v>1045.44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17624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17807.34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18600.271408904508</v>
      </c>
      <c r="Y631" s="729">
        <f>IFERROR(SUM(BN22:BN627),"0")</f>
        <v>18793.039000000004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30</v>
      </c>
      <c r="Y632" s="38">
        <f>ROUNDUP(SUM(BP22:BP627),0)</f>
        <v>31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19350.271408904508</v>
      </c>
      <c r="Y633" s="729">
        <f>GrossWeightTotalR+PalletQtyTotalR*25</f>
        <v>19568.039000000004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3040.797670833726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3069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35.701000000000001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1584.1000000000001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806.40000000000009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1254.5999999999999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1036.7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682.8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4582.4999999999991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878.40000000000009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3492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702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2787.84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2,00"/>
        <filter val="1 038,00"/>
        <filter val="1 145,00"/>
        <filter val="1 568,00"/>
        <filter val="10,00"/>
        <filter val="10,95"/>
        <filter val="100,85"/>
        <filter val="101,00"/>
        <filter val="101,44"/>
        <filter val="105,00"/>
        <filter val="110,00"/>
        <filter val="111,00"/>
        <filter val="12,02"/>
        <filter val="12,33"/>
        <filter val="13,33"/>
        <filter val="133,00"/>
        <filter val="136,17"/>
        <filter val="141,00"/>
        <filter val="145,87"/>
        <filter val="15,42"/>
        <filter val="16,02"/>
        <filter val="162,13"/>
        <filter val="17 624,00"/>
        <filter val="173,00"/>
        <filter val="176,00"/>
        <filter val="18 600,27"/>
        <filter val="183,00"/>
        <filter val="19 350,27"/>
        <filter val="19,07"/>
        <filter val="191,67"/>
        <filter val="196,59"/>
        <filter val="2 129,00"/>
        <filter val="2 188,00"/>
        <filter val="2 339,00"/>
        <filter val="206,00"/>
        <filter val="209,00"/>
        <filter val="220,00"/>
        <filter val="232,38"/>
        <filter val="234,00"/>
        <filter val="236,00"/>
        <filter val="24,29"/>
        <filter val="246,00"/>
        <filter val="25,89"/>
        <filter val="264,00"/>
        <filter val="272,00"/>
        <filter val="279,00"/>
        <filter val="290,00"/>
        <filter val="3 040,80"/>
        <filter val="3,92"/>
        <filter val="30"/>
        <filter val="340,00"/>
        <filter val="358,00"/>
        <filter val="359,00"/>
        <filter val="36,00"/>
        <filter val="37,00"/>
        <filter val="38,52"/>
        <filter val="381,00"/>
        <filter val="385,00"/>
        <filter val="390,00"/>
        <filter val="416,00"/>
        <filter val="426,00"/>
        <filter val="440,00"/>
        <filter val="466,00"/>
        <filter val="466,48"/>
        <filter val="474,00"/>
        <filter val="505,00"/>
        <filter val="51,00"/>
        <filter val="517,00"/>
        <filter val="526,00"/>
        <filter val="538,00"/>
        <filter val="541,00"/>
        <filter val="60,00"/>
        <filter val="619,00"/>
        <filter val="630,00"/>
        <filter val="64,00"/>
        <filter val="676,00"/>
        <filter val="691,00"/>
        <filter val="697,00"/>
        <filter val="698,00"/>
        <filter val="705,00"/>
        <filter val="719,00"/>
        <filter val="76,33"/>
        <filter val="763,00"/>
        <filter val="77,44"/>
        <filter val="783,47"/>
        <filter val="80,13"/>
        <filter val="821,00"/>
        <filter val="85,00"/>
        <filter val="87,00"/>
        <filter val="91,00"/>
        <filter val="92,00"/>
        <filter val="946,00"/>
        <filter val="98,06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