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EE4299-EB05-4988-8CD5-B267CDC6AC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Y472" i="1" s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6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Y164" i="1" s="1"/>
  <c r="P158" i="1"/>
  <c r="X156" i="1"/>
  <c r="X155" i="1"/>
  <c r="BO154" i="1"/>
  <c r="BM154" i="1"/>
  <c r="Y154" i="1"/>
  <c r="Y155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BO121" i="1"/>
  <c r="BM121" i="1"/>
  <c r="Y121" i="1"/>
  <c r="BP121" i="1" s="1"/>
  <c r="P121" i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324" i="1" l="1"/>
  <c r="BN324" i="1"/>
  <c r="Z324" i="1"/>
  <c r="BP356" i="1"/>
  <c r="BN356" i="1"/>
  <c r="Z356" i="1"/>
  <c r="BP383" i="1"/>
  <c r="BN383" i="1"/>
  <c r="Z383" i="1"/>
  <c r="BP424" i="1"/>
  <c r="BN424" i="1"/>
  <c r="Z424" i="1"/>
  <c r="BP440" i="1"/>
  <c r="BN440" i="1"/>
  <c r="Z440" i="1"/>
  <c r="BP486" i="1"/>
  <c r="BN486" i="1"/>
  <c r="Z486" i="1"/>
  <c r="BP500" i="1"/>
  <c r="BN500" i="1"/>
  <c r="Z500" i="1"/>
  <c r="BP540" i="1"/>
  <c r="BN540" i="1"/>
  <c r="Z540" i="1"/>
  <c r="BP542" i="1"/>
  <c r="BN542" i="1"/>
  <c r="Z542" i="1"/>
  <c r="BP544" i="1"/>
  <c r="BN544" i="1"/>
  <c r="Z544" i="1"/>
  <c r="X601" i="1"/>
  <c r="Z36" i="1"/>
  <c r="BN36" i="1"/>
  <c r="Z53" i="1"/>
  <c r="BN53" i="1"/>
  <c r="Z67" i="1"/>
  <c r="BN67" i="1"/>
  <c r="Y77" i="1"/>
  <c r="Z81" i="1"/>
  <c r="BN81" i="1"/>
  <c r="E607" i="1"/>
  <c r="Z107" i="1"/>
  <c r="BN107" i="1"/>
  <c r="Z139" i="1"/>
  <c r="BN139" i="1"/>
  <c r="Z160" i="1"/>
  <c r="BN160" i="1"/>
  <c r="Z180" i="1"/>
  <c r="BN180" i="1"/>
  <c r="Z181" i="1"/>
  <c r="BN181" i="1"/>
  <c r="Z182" i="1"/>
  <c r="BN182" i="1"/>
  <c r="Z203" i="1"/>
  <c r="BN203" i="1"/>
  <c r="Z213" i="1"/>
  <c r="BN213" i="1"/>
  <c r="Z219" i="1"/>
  <c r="BN219" i="1"/>
  <c r="Z224" i="1"/>
  <c r="BN224" i="1"/>
  <c r="Z237" i="1"/>
  <c r="BN237" i="1"/>
  <c r="Z254" i="1"/>
  <c r="BN254" i="1"/>
  <c r="Z275" i="1"/>
  <c r="BN275" i="1"/>
  <c r="Q607" i="1"/>
  <c r="Y283" i="1"/>
  <c r="BP282" i="1"/>
  <c r="BN282" i="1"/>
  <c r="Z282" i="1"/>
  <c r="Z283" i="1" s="1"/>
  <c r="Y288" i="1"/>
  <c r="Y287" i="1"/>
  <c r="BP286" i="1"/>
  <c r="BN286" i="1"/>
  <c r="Z286" i="1"/>
  <c r="Z287" i="1" s="1"/>
  <c r="Y292" i="1"/>
  <c r="Y291" i="1"/>
  <c r="BP290" i="1"/>
  <c r="BN290" i="1"/>
  <c r="Z290" i="1"/>
  <c r="Z291" i="1" s="1"/>
  <c r="Y296" i="1"/>
  <c r="BP295" i="1"/>
  <c r="BN295" i="1"/>
  <c r="Z295" i="1"/>
  <c r="Z296" i="1" s="1"/>
  <c r="BP299" i="1"/>
  <c r="BN299" i="1"/>
  <c r="Z299" i="1"/>
  <c r="BP338" i="1"/>
  <c r="BN338" i="1"/>
  <c r="Z338" i="1"/>
  <c r="Y368" i="1"/>
  <c r="BP367" i="1"/>
  <c r="BN367" i="1"/>
  <c r="Z367" i="1"/>
  <c r="Z368" i="1" s="1"/>
  <c r="BP371" i="1"/>
  <c r="BN371" i="1"/>
  <c r="Z371" i="1"/>
  <c r="BP411" i="1"/>
  <c r="BN411" i="1"/>
  <c r="Z411" i="1"/>
  <c r="Y431" i="1"/>
  <c r="Y430" i="1"/>
  <c r="BP429" i="1"/>
  <c r="BN429" i="1"/>
  <c r="Z429" i="1"/>
  <c r="Z430" i="1" s="1"/>
  <c r="BP439" i="1"/>
  <c r="BN439" i="1"/>
  <c r="Z439" i="1"/>
  <c r="BP451" i="1"/>
  <c r="BN451" i="1"/>
  <c r="Z451" i="1"/>
  <c r="BP497" i="1"/>
  <c r="BN497" i="1"/>
  <c r="Z497" i="1"/>
  <c r="Y546" i="1"/>
  <c r="Y545" i="1"/>
  <c r="BP539" i="1"/>
  <c r="BN539" i="1"/>
  <c r="Z539" i="1"/>
  <c r="BP541" i="1"/>
  <c r="BN541" i="1"/>
  <c r="Z541" i="1"/>
  <c r="BP543" i="1"/>
  <c r="BN543" i="1"/>
  <c r="Z543" i="1"/>
  <c r="BP235" i="1"/>
  <c r="BN235" i="1"/>
  <c r="Z235" i="1"/>
  <c r="BP252" i="1"/>
  <c r="BN252" i="1"/>
  <c r="Z252" i="1"/>
  <c r="BP268" i="1"/>
  <c r="BN268" i="1"/>
  <c r="Z268" i="1"/>
  <c r="BP273" i="1"/>
  <c r="BN273" i="1"/>
  <c r="Z273" i="1"/>
  <c r="BP310" i="1"/>
  <c r="BN310" i="1"/>
  <c r="Z310" i="1"/>
  <c r="BP326" i="1"/>
  <c r="BN326" i="1"/>
  <c r="Z326" i="1"/>
  <c r="BP340" i="1"/>
  <c r="BN340" i="1"/>
  <c r="Z340" i="1"/>
  <c r="BP353" i="1"/>
  <c r="BN353" i="1"/>
  <c r="Z353" i="1"/>
  <c r="Y364" i="1"/>
  <c r="BP360" i="1"/>
  <c r="BN360" i="1"/>
  <c r="Z360" i="1"/>
  <c r="BP381" i="1"/>
  <c r="BN381" i="1"/>
  <c r="Z381" i="1"/>
  <c r="BP393" i="1"/>
  <c r="BN393" i="1"/>
  <c r="Z393" i="1"/>
  <c r="BP409" i="1"/>
  <c r="BN409" i="1"/>
  <c r="Z409" i="1"/>
  <c r="BP422" i="1"/>
  <c r="BN422" i="1"/>
  <c r="Z422" i="1"/>
  <c r="X598" i="1"/>
  <c r="Z24" i="1"/>
  <c r="BN24" i="1"/>
  <c r="C607" i="1"/>
  <c r="Z38" i="1"/>
  <c r="BN38" i="1"/>
  <c r="D607" i="1"/>
  <c r="Z51" i="1"/>
  <c r="BN51" i="1"/>
  <c r="Z59" i="1"/>
  <c r="BN59" i="1"/>
  <c r="Z65" i="1"/>
  <c r="BN65" i="1"/>
  <c r="BP65" i="1"/>
  <c r="Z71" i="1"/>
  <c r="BN71" i="1"/>
  <c r="BP71" i="1"/>
  <c r="Z75" i="1"/>
  <c r="BN75" i="1"/>
  <c r="Y83" i="1"/>
  <c r="Z88" i="1"/>
  <c r="BN88" i="1"/>
  <c r="Y102" i="1"/>
  <c r="Z100" i="1"/>
  <c r="BN100" i="1"/>
  <c r="F607" i="1"/>
  <c r="Z109" i="1"/>
  <c r="BN109" i="1"/>
  <c r="Y117" i="1"/>
  <c r="Z121" i="1"/>
  <c r="BN121" i="1"/>
  <c r="Z122" i="1"/>
  <c r="BN122" i="1"/>
  <c r="Z125" i="1"/>
  <c r="BN125" i="1"/>
  <c r="Z126" i="1"/>
  <c r="BN126" i="1"/>
  <c r="Z132" i="1"/>
  <c r="BN132" i="1"/>
  <c r="BP132" i="1"/>
  <c r="G607" i="1"/>
  <c r="Z143" i="1"/>
  <c r="BN143" i="1"/>
  <c r="BP143" i="1"/>
  <c r="Z154" i="1"/>
  <c r="Z155" i="1" s="1"/>
  <c r="BN154" i="1"/>
  <c r="BP154" i="1"/>
  <c r="Z158" i="1"/>
  <c r="BN158" i="1"/>
  <c r="BP158" i="1"/>
  <c r="Z162" i="1"/>
  <c r="BN162" i="1"/>
  <c r="Y168" i="1"/>
  <c r="Z178" i="1"/>
  <c r="BN178" i="1"/>
  <c r="Z184" i="1"/>
  <c r="BN184" i="1"/>
  <c r="Z201" i="1"/>
  <c r="BN201" i="1"/>
  <c r="Z205" i="1"/>
  <c r="BN205" i="1"/>
  <c r="Z211" i="1"/>
  <c r="BN211" i="1"/>
  <c r="Z215" i="1"/>
  <c r="BN215" i="1"/>
  <c r="BP217" i="1"/>
  <c r="BN217" i="1"/>
  <c r="BP226" i="1"/>
  <c r="BN226" i="1"/>
  <c r="Z226" i="1"/>
  <c r="BP239" i="1"/>
  <c r="BN239" i="1"/>
  <c r="Z239" i="1"/>
  <c r="BP256" i="1"/>
  <c r="BN256" i="1"/>
  <c r="Z256" i="1"/>
  <c r="Y269" i="1"/>
  <c r="BP277" i="1"/>
  <c r="BN277" i="1"/>
  <c r="Z277" i="1"/>
  <c r="BP322" i="1"/>
  <c r="BN322" i="1"/>
  <c r="Z322" i="1"/>
  <c r="BP334" i="1"/>
  <c r="BN334" i="1"/>
  <c r="Z334" i="1"/>
  <c r="BP348" i="1"/>
  <c r="BN348" i="1"/>
  <c r="Z348" i="1"/>
  <c r="BP354" i="1"/>
  <c r="BN354" i="1"/>
  <c r="Z354" i="1"/>
  <c r="Y363" i="1"/>
  <c r="BP373" i="1"/>
  <c r="BN373" i="1"/>
  <c r="Z373" i="1"/>
  <c r="BP385" i="1"/>
  <c r="BN385" i="1"/>
  <c r="Z385" i="1"/>
  <c r="BP417" i="1"/>
  <c r="BN417" i="1"/>
  <c r="Z417" i="1"/>
  <c r="BP421" i="1"/>
  <c r="BN421" i="1"/>
  <c r="Z421" i="1"/>
  <c r="BP442" i="1"/>
  <c r="BN442" i="1"/>
  <c r="Z442" i="1"/>
  <c r="Y458" i="1"/>
  <c r="BP456" i="1"/>
  <c r="BN456" i="1"/>
  <c r="Z456" i="1"/>
  <c r="BP464" i="1"/>
  <c r="BN464" i="1"/>
  <c r="Z464" i="1"/>
  <c r="BP488" i="1"/>
  <c r="BN488" i="1"/>
  <c r="Z488" i="1"/>
  <c r="Y509" i="1"/>
  <c r="Y508" i="1"/>
  <c r="BP504" i="1"/>
  <c r="BN504" i="1"/>
  <c r="Z504" i="1"/>
  <c r="BP506" i="1"/>
  <c r="BN506" i="1"/>
  <c r="Z506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344" i="1"/>
  <c r="BP445" i="1"/>
  <c r="BN445" i="1"/>
  <c r="Z445" i="1"/>
  <c r="Y466" i="1"/>
  <c r="BP461" i="1"/>
  <c r="BN461" i="1"/>
  <c r="Z461" i="1"/>
  <c r="BP493" i="1"/>
  <c r="BN493" i="1"/>
  <c r="Z493" i="1"/>
  <c r="BP505" i="1"/>
  <c r="BN505" i="1"/>
  <c r="Z505" i="1"/>
  <c r="BP507" i="1"/>
  <c r="BN507" i="1"/>
  <c r="Z507" i="1"/>
  <c r="BP515" i="1"/>
  <c r="BN515" i="1"/>
  <c r="Z515" i="1"/>
  <c r="BP517" i="1"/>
  <c r="BN517" i="1"/>
  <c r="Z51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3" i="1"/>
  <c r="BN183" i="1"/>
  <c r="Z183" i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BP216" i="1"/>
  <c r="BN216" i="1"/>
  <c r="Z216" i="1"/>
  <c r="BP220" i="1"/>
  <c r="BN220" i="1"/>
  <c r="Z220" i="1"/>
  <c r="Y222" i="1"/>
  <c r="BP225" i="1"/>
  <c r="BN225" i="1"/>
  <c r="Z225" i="1"/>
  <c r="BP234" i="1"/>
  <c r="BN234" i="1"/>
  <c r="Z234" i="1"/>
  <c r="BP238" i="1"/>
  <c r="BN238" i="1"/>
  <c r="Z238" i="1"/>
  <c r="BP251" i="1"/>
  <c r="BN251" i="1"/>
  <c r="Z251" i="1"/>
  <c r="BP255" i="1"/>
  <c r="BN255" i="1"/>
  <c r="Z255" i="1"/>
  <c r="BP274" i="1"/>
  <c r="BN274" i="1"/>
  <c r="Z274" i="1"/>
  <c r="Y278" i="1"/>
  <c r="BP300" i="1"/>
  <c r="BN300" i="1"/>
  <c r="Z300" i="1"/>
  <c r="Z301" i="1" s="1"/>
  <c r="Y302" i="1"/>
  <c r="S607" i="1"/>
  <c r="Y306" i="1"/>
  <c r="BP305" i="1"/>
  <c r="BN305" i="1"/>
  <c r="Z305" i="1"/>
  <c r="Z306" i="1" s="1"/>
  <c r="Y307" i="1"/>
  <c r="Y312" i="1"/>
  <c r="BP309" i="1"/>
  <c r="BN309" i="1"/>
  <c r="Z309" i="1"/>
  <c r="Z311" i="1" s="1"/>
  <c r="BP341" i="1"/>
  <c r="BN341" i="1"/>
  <c r="Z341" i="1"/>
  <c r="BP349" i="1"/>
  <c r="BN349" i="1"/>
  <c r="Z349" i="1"/>
  <c r="Y351" i="1"/>
  <c r="Z357" i="1"/>
  <c r="BP355" i="1"/>
  <c r="BN355" i="1"/>
  <c r="Z355" i="1"/>
  <c r="Y357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Y427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2" i="1"/>
  <c r="I607" i="1"/>
  <c r="H9" i="1"/>
  <c r="B607" i="1"/>
  <c r="X599" i="1"/>
  <c r="X600" i="1" s="1"/>
  <c r="Z23" i="1"/>
  <c r="BN23" i="1"/>
  <c r="Z25" i="1"/>
  <c r="BN25" i="1"/>
  <c r="Y26" i="1"/>
  <c r="X597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3" i="1"/>
  <c r="BN123" i="1"/>
  <c r="Z124" i="1"/>
  <c r="BN124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BP185" i="1"/>
  <c r="BN185" i="1"/>
  <c r="Z185" i="1"/>
  <c r="Y187" i="1"/>
  <c r="J607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8" i="1"/>
  <c r="BP227" i="1"/>
  <c r="BN227" i="1"/>
  <c r="Z227" i="1"/>
  <c r="Y229" i="1"/>
  <c r="K607" i="1"/>
  <c r="Y241" i="1"/>
  <c r="BP232" i="1"/>
  <c r="BN232" i="1"/>
  <c r="Z232" i="1"/>
  <c r="BP236" i="1"/>
  <c r="BN236" i="1"/>
  <c r="Z236" i="1"/>
  <c r="BP240" i="1"/>
  <c r="BN240" i="1"/>
  <c r="Z240" i="1"/>
  <c r="Y242" i="1"/>
  <c r="Y245" i="1"/>
  <c r="BP244" i="1"/>
  <c r="BN244" i="1"/>
  <c r="Z244" i="1"/>
  <c r="Z245" i="1" s="1"/>
  <c r="Y246" i="1"/>
  <c r="L607" i="1"/>
  <c r="Y258" i="1"/>
  <c r="BP249" i="1"/>
  <c r="BN249" i="1"/>
  <c r="Z249" i="1"/>
  <c r="Z257" i="1" s="1"/>
  <c r="BP253" i="1"/>
  <c r="BN253" i="1"/>
  <c r="Z253" i="1"/>
  <c r="Y257" i="1"/>
  <c r="BP267" i="1"/>
  <c r="BN267" i="1"/>
  <c r="Z267" i="1"/>
  <c r="BP276" i="1"/>
  <c r="BN276" i="1"/>
  <c r="Z276" i="1"/>
  <c r="Z278" i="1" s="1"/>
  <c r="R607" i="1"/>
  <c r="Y301" i="1"/>
  <c r="Y311" i="1"/>
  <c r="BP321" i="1"/>
  <c r="BN321" i="1"/>
  <c r="Z321" i="1"/>
  <c r="BP325" i="1"/>
  <c r="BN325" i="1"/>
  <c r="Z325" i="1"/>
  <c r="BP333" i="1"/>
  <c r="BN333" i="1"/>
  <c r="Z333" i="1"/>
  <c r="BP372" i="1"/>
  <c r="BN372" i="1"/>
  <c r="Z372" i="1"/>
  <c r="Z374" i="1" s="1"/>
  <c r="Y374" i="1"/>
  <c r="BP463" i="1"/>
  <c r="BN463" i="1"/>
  <c r="Z463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263" i="1"/>
  <c r="O607" i="1"/>
  <c r="Y270" i="1"/>
  <c r="P607" i="1"/>
  <c r="Y279" i="1"/>
  <c r="Y284" i="1"/>
  <c r="Y297" i="1"/>
  <c r="Y317" i="1"/>
  <c r="U607" i="1"/>
  <c r="Y328" i="1"/>
  <c r="BP323" i="1"/>
  <c r="BN323" i="1"/>
  <c r="Z323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8" i="1"/>
  <c r="BP361" i="1"/>
  <c r="BN361" i="1"/>
  <c r="Z361" i="1"/>
  <c r="Z363" i="1" s="1"/>
  <c r="V607" i="1"/>
  <c r="Y375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69" i="1"/>
  <c r="W607" i="1"/>
  <c r="Y389" i="1"/>
  <c r="X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13" i="1" l="1"/>
  <c r="Z350" i="1"/>
  <c r="Z344" i="1"/>
  <c r="Z269" i="1"/>
  <c r="Z545" i="1"/>
  <c r="Z552" i="1"/>
  <c r="Z465" i="1"/>
  <c r="Z389" i="1"/>
  <c r="Z163" i="1"/>
  <c r="Y599" i="1"/>
  <c r="Z26" i="1"/>
  <c r="Z426" i="1"/>
  <c r="Z328" i="1"/>
  <c r="Z77" i="1"/>
  <c r="Y598" i="1"/>
  <c r="Z228" i="1"/>
  <c r="Z221" i="1"/>
  <c r="Z577" i="1"/>
  <c r="Z562" i="1"/>
  <c r="Z508" i="1"/>
  <c r="Z523" i="1"/>
  <c r="Z529" i="1"/>
  <c r="Z583" i="1"/>
  <c r="Z570" i="1"/>
  <c r="Z534" i="1"/>
  <c r="Z501" i="1"/>
  <c r="Z447" i="1"/>
  <c r="Z335" i="1"/>
  <c r="Z241" i="1"/>
  <c r="Z129" i="1"/>
  <c r="Z102" i="1"/>
  <c r="Z90" i="1"/>
  <c r="Z62" i="1"/>
  <c r="Z55" i="1"/>
  <c r="Y601" i="1"/>
  <c r="Y597" i="1"/>
  <c r="Z399" i="1"/>
  <c r="Z208" i="1"/>
  <c r="Y600" i="1" l="1"/>
  <c r="Z602" i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<sst xmlns="http://schemas.openxmlformats.org/spreadsheetml/2006/main" count="2786" uniqueCount="1001">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</sst>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45740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0.5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695</v>
      </c>
      <c r="Y35" s="688">
        <f>IFERROR(IF(X35="",0,CEILING((X35/$H35),1)*$H35),"")</f>
        <v>702</v>
      </c>
      <c r="Z35" s="36">
        <f>IFERROR(IF(Y35=0,"",ROUNDUP(Y35/H35,0)*0.01898),"")</f>
        <v>1.2337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722.99305555555554</v>
      </c>
      <c r="BN35" s="64">
        <f>IFERROR(Y35*I35/H35,"0")</f>
        <v>730.27499999999986</v>
      </c>
      <c r="BO35" s="64">
        <f>IFERROR(1/J35*(X35/H35),"0")</f>
        <v>1.0054976851851851</v>
      </c>
      <c r="BP35" s="64">
        <f>IFERROR(1/J35*(Y35/H35),"0")</f>
        <v>1.015625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168</v>
      </c>
      <c r="Y36" s="688">
        <f>IFERROR(IF(X36="",0,CEILING((X36/$H36),1)*$H36),"")</f>
        <v>168</v>
      </c>
      <c r="Z36" s="36">
        <f>IFERROR(IF(Y36=0,"",ROUNDUP(Y36/H36,0)*0.01898),"")</f>
        <v>0.28470000000000001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174.52500000000001</v>
      </c>
      <c r="BN36" s="64">
        <f>IFERROR(Y36*I36/H36,"0")</f>
        <v>174.52500000000001</v>
      </c>
      <c r="BO36" s="64">
        <f>IFERROR(1/J36*(X36/H36),"0")</f>
        <v>0.23437500000000003</v>
      </c>
      <c r="BP36" s="64">
        <f>IFERROR(1/J36*(Y36/H36),"0")</f>
        <v>0.23437500000000003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84</v>
      </c>
      <c r="Y38" s="688">
        <f>IFERROR(IF(X38="",0,CEILING((X38/$H38),1)*$H38),"")</f>
        <v>85.100000000000009</v>
      </c>
      <c r="Z38" s="36">
        <f>IFERROR(IF(Y38=0,"",ROUNDUP(Y38/H38,0)*0.00902),"")</f>
        <v>0.20746000000000001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88.767567567567568</v>
      </c>
      <c r="BN38" s="64">
        <f>IFERROR(Y38*I38/H38,"0")</f>
        <v>89.93</v>
      </c>
      <c r="BO38" s="64">
        <f>IFERROR(1/J38*(X38/H38),"0")</f>
        <v>0.171990171990172</v>
      </c>
      <c r="BP38" s="64">
        <f>IFERROR(1/J38*(Y38/H38),"0")</f>
        <v>0.17424242424242425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102.05455455455456</v>
      </c>
      <c r="Y40" s="689">
        <f>IFERROR(Y35/H35,"0")+IFERROR(Y36/H36,"0")+IFERROR(Y37/H37,"0")+IFERROR(Y38/H38,"0")+IFERROR(Y39/H39,"0")</f>
        <v>103</v>
      </c>
      <c r="Z40" s="689">
        <f>IFERROR(IF(Z35="",0,Z35),"0")+IFERROR(IF(Z36="",0,Z36),"0")+IFERROR(IF(Z37="",0,Z37),"0")+IFERROR(IF(Z38="",0,Z38),"0")+IFERROR(IF(Z39="",0,Z39),"0")</f>
        <v>1.7258599999999999</v>
      </c>
      <c r="AA40" s="690"/>
      <c r="AB40" s="690"/>
      <c r="AC40" s="690"/>
    </row>
    <row r="41" spans="1:68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947</v>
      </c>
      <c r="Y41" s="689">
        <f>IFERROR(SUM(Y35:Y39),"0")</f>
        <v>955.1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360</v>
      </c>
      <c r="Y49" s="688">
        <f t="shared" si="0"/>
        <v>367.20000000000005</v>
      </c>
      <c r="Z49" s="36">
        <f>IFERROR(IF(Y49=0,"",ROUNDUP(Y49/H49,0)*0.01898),"")</f>
        <v>0.64532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374.49999999999994</v>
      </c>
      <c r="BN49" s="64">
        <f t="shared" si="2"/>
        <v>381.99</v>
      </c>
      <c r="BO49" s="64">
        <f t="shared" si="3"/>
        <v>0.52083333333333326</v>
      </c>
      <c r="BP49" s="64">
        <f t="shared" si="4"/>
        <v>0.53125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68</v>
      </c>
      <c r="Y52" s="688">
        <f t="shared" si="0"/>
        <v>68</v>
      </c>
      <c r="Z52" s="36">
        <f>IFERROR(IF(Y52=0,"",ROUNDUP(Y52/H52,0)*0.00902),"")</f>
        <v>0.15334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71.569999999999993</v>
      </c>
      <c r="BN52" s="64">
        <f t="shared" si="2"/>
        <v>71.569999999999993</v>
      </c>
      <c r="BO52" s="64">
        <f t="shared" si="3"/>
        <v>0.12878787878787878</v>
      </c>
      <c r="BP52" s="64">
        <f t="shared" si="4"/>
        <v>0.12878787878787878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50.333333333333329</v>
      </c>
      <c r="Y55" s="689">
        <f>IFERROR(Y48/H48,"0")+IFERROR(Y49/H49,"0")+IFERROR(Y50/H50,"0")+IFERROR(Y51/H51,"0")+IFERROR(Y52/H52,"0")+IFERROR(Y53/H53,"0")+IFERROR(Y54/H54,"0")</f>
        <v>51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0.79866000000000004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428</v>
      </c>
      <c r="Y56" s="689">
        <f>IFERROR(SUM(Y48:Y54),"0")</f>
        <v>435.20000000000005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331</v>
      </c>
      <c r="Y58" s="688">
        <f>IFERROR(IF(X58="",0,CEILING((X58/$H58),1)*$H58),"")</f>
        <v>334.8</v>
      </c>
      <c r="Z58" s="36">
        <f>IFERROR(IF(Y58=0,"",ROUNDUP(Y58/H58,0)*0.01898),"")</f>
        <v>0.58838000000000001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344.33194444444439</v>
      </c>
      <c r="BN58" s="64">
        <f>IFERROR(Y58*I58/H58,"0")</f>
        <v>348.28499999999997</v>
      </c>
      <c r="BO58" s="64">
        <f>IFERROR(1/J58*(X58/H58),"0")</f>
        <v>0.47887731481481477</v>
      </c>
      <c r="BP58" s="64">
        <f>IFERROR(1/J58*(Y58/H58),"0")</f>
        <v>0.484375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30.648148148148145</v>
      </c>
      <c r="Y62" s="689">
        <f>IFERROR(Y58/H58,"0")+IFERROR(Y59/H59,"0")+IFERROR(Y60/H60,"0")+IFERROR(Y61/H61,"0")</f>
        <v>31</v>
      </c>
      <c r="Z62" s="689">
        <f>IFERROR(IF(Z58="",0,Z58),"0")+IFERROR(IF(Z59="",0,Z59),"0")+IFERROR(IF(Z60="",0,Z60),"0")+IFERROR(IF(Z61="",0,Z61),"0")</f>
        <v>0.58838000000000001</v>
      </c>
      <c r="AA62" s="690"/>
      <c r="AB62" s="690"/>
      <c r="AC62" s="690"/>
    </row>
    <row r="63" spans="1:68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331</v>
      </c>
      <c r="Y63" s="689">
        <f>IFERROR(SUM(Y58:Y61),"0")</f>
        <v>334.8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44</v>
      </c>
      <c r="Y72" s="688">
        <f t="shared" si="5"/>
        <v>50.400000000000006</v>
      </c>
      <c r="Z72" s="36">
        <f>IFERROR(IF(Y72=0,"",ROUNDUP(Y72/H72,0)*0.01898),"")</f>
        <v>0.11388000000000001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46.278571428571425</v>
      </c>
      <c r="BN72" s="64">
        <f t="shared" si="7"/>
        <v>53.010000000000012</v>
      </c>
      <c r="BO72" s="64">
        <f t="shared" si="8"/>
        <v>8.1845238095238096E-2</v>
      </c>
      <c r="BP72" s="64">
        <f t="shared" si="9"/>
        <v>9.375E-2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5.2380952380952381</v>
      </c>
      <c r="Y77" s="689">
        <f>IFERROR(Y71/H71,"0")+IFERROR(Y72/H72,"0")+IFERROR(Y73/H73,"0")+IFERROR(Y74/H74,"0")+IFERROR(Y75/H75,"0")+IFERROR(Y76/H76,"0")</f>
        <v>6</v>
      </c>
      <c r="Z77" s="689">
        <f>IFERROR(IF(Z71="",0,Z71),"0")+IFERROR(IF(Z72="",0,Z72),"0")+IFERROR(IF(Z73="",0,Z73),"0")+IFERROR(IF(Z74="",0,Z74),"0")+IFERROR(IF(Z75="",0,Z75),"0")+IFERROR(IF(Z76="",0,Z76),"0")</f>
        <v>0.11388000000000001</v>
      </c>
      <c r="AA77" s="690"/>
      <c r="AB77" s="690"/>
      <c r="AC77" s="690"/>
    </row>
    <row r="78" spans="1:68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44</v>
      </c>
      <c r="Y78" s="689">
        <f>IFERROR(SUM(Y71:Y76),"0")</f>
        <v>50.400000000000006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98</v>
      </c>
      <c r="Y81" s="688">
        <f>IFERROR(IF(X81="",0,CEILING((X81/$H81),1)*$H81),"")</f>
        <v>100.80000000000001</v>
      </c>
      <c r="Z81" s="36">
        <f>IFERROR(IF(Y81=0,"",ROUNDUP(Y81/H81,0)*0.01898),"")</f>
        <v>0.22776000000000002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104.05499999999999</v>
      </c>
      <c r="BN81" s="64">
        <f>IFERROR(Y81*I81/H81,"0")</f>
        <v>107.02800000000001</v>
      </c>
      <c r="BO81" s="64">
        <f>IFERROR(1/J81*(X81/H81),"0")</f>
        <v>0.18229166666666666</v>
      </c>
      <c r="BP81" s="64">
        <f>IFERROR(1/J81*(Y81/H81),"0")</f>
        <v>0.1875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11</v>
      </c>
      <c r="Y82" s="688">
        <f>IFERROR(IF(X82="",0,CEILING((X82/$H82),1)*$H82),"")</f>
        <v>12</v>
      </c>
      <c r="Z82" s="36">
        <f>IFERROR(IF(Y82=0,"",ROUNDUP(Y82/H82,0)*0.00902),"")</f>
        <v>4.5100000000000001E-2</v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11.962499999999999</v>
      </c>
      <c r="BN82" s="64">
        <f>IFERROR(Y82*I82/H82,"0")</f>
        <v>13.05</v>
      </c>
      <c r="BO82" s="64">
        <f>IFERROR(1/J82*(X82/H82),"0")</f>
        <v>3.4722222222222231E-2</v>
      </c>
      <c r="BP82" s="64">
        <f>IFERROR(1/J82*(Y82/H82),"0")</f>
        <v>3.787878787878788E-2</v>
      </c>
    </row>
    <row r="83" spans="1:68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16.25</v>
      </c>
      <c r="Y83" s="689">
        <f>IFERROR(Y80/H80,"0")+IFERROR(Y81/H81,"0")+IFERROR(Y82/H82,"0")</f>
        <v>17</v>
      </c>
      <c r="Z83" s="689">
        <f>IFERROR(IF(Z80="",0,Z80),"0")+IFERROR(IF(Z81="",0,Z81),"0")+IFERROR(IF(Z82="",0,Z82),"0")</f>
        <v>0.27285999999999999</v>
      </c>
      <c r="AA83" s="690"/>
      <c r="AB83" s="690"/>
      <c r="AC83" s="690"/>
    </row>
    <row r="84" spans="1:68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109</v>
      </c>
      <c r="Y84" s="689">
        <f>IFERROR(SUM(Y80:Y82),"0")</f>
        <v>112.80000000000001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149</v>
      </c>
      <c r="Y89" s="688">
        <f>IFERROR(IF(X89="",0,CEILING((X89/$H89),1)*$H89),"")</f>
        <v>153</v>
      </c>
      <c r="Z89" s="36">
        <f>IFERROR(IF(Y89=0,"",ROUNDUP(Y89/H89,0)*0.00902),"")</f>
        <v>0.30668000000000001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155.95333333333332</v>
      </c>
      <c r="BN89" s="64">
        <f>IFERROR(Y89*I89/H89,"0")</f>
        <v>160.13999999999999</v>
      </c>
      <c r="BO89" s="64">
        <f>IFERROR(1/J89*(X89/H89),"0")</f>
        <v>0.25084175084175087</v>
      </c>
      <c r="BP89" s="64">
        <f>IFERROR(1/J89*(Y89/H89),"0")</f>
        <v>0.25757575757575757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33.111111111111114</v>
      </c>
      <c r="Y90" s="689">
        <f>IFERROR(Y87/H87,"0")+IFERROR(Y88/H88,"0")+IFERROR(Y89/H89,"0")</f>
        <v>34</v>
      </c>
      <c r="Z90" s="689">
        <f>IFERROR(IF(Z87="",0,Z87),"0")+IFERROR(IF(Z88="",0,Z88),"0")+IFERROR(IF(Z89="",0,Z89),"0")</f>
        <v>0.30668000000000001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149</v>
      </c>
      <c r="Y91" s="689">
        <f>IFERROR(SUM(Y87:Y89),"0")</f>
        <v>153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400</v>
      </c>
      <c r="Y94" s="688">
        <f t="shared" si="10"/>
        <v>403.20000000000005</v>
      </c>
      <c r="Z94" s="36">
        <f>IFERROR(IF(Y94=0,"",ROUNDUP(Y94/H94,0)*0.01898),"")</f>
        <v>0.91104000000000007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424.71428571428572</v>
      </c>
      <c r="BN94" s="64">
        <f t="shared" si="12"/>
        <v>428.11200000000002</v>
      </c>
      <c r="BO94" s="64">
        <f t="shared" si="13"/>
        <v>0.74404761904761907</v>
      </c>
      <c r="BP94" s="64">
        <f t="shared" si="14"/>
        <v>0.75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62</v>
      </c>
      <c r="Y98" s="688">
        <f t="shared" si="10"/>
        <v>62.1</v>
      </c>
      <c r="Z98" s="36">
        <f>IFERROR(IF(Y98=0,"",ROUNDUP(Y98/H98,0)*0.00651),"")</f>
        <v>0.14973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67.786666666666662</v>
      </c>
      <c r="BN98" s="64">
        <f t="shared" si="12"/>
        <v>67.896000000000001</v>
      </c>
      <c r="BO98" s="64">
        <f t="shared" si="13"/>
        <v>0.12617012617012618</v>
      </c>
      <c r="BP98" s="64">
        <f t="shared" si="14"/>
        <v>0.1263736263736264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58</v>
      </c>
      <c r="Y100" s="688">
        <f t="shared" si="10"/>
        <v>59.400000000000006</v>
      </c>
      <c r="Z100" s="36">
        <f>IFERROR(IF(Y100=0,"",ROUNDUP(Y100/H100,0)*0.00902),"")</f>
        <v>0.19844000000000001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64.186666666666667</v>
      </c>
      <c r="BN100" s="64">
        <f t="shared" si="12"/>
        <v>65.736000000000004</v>
      </c>
      <c r="BO100" s="64">
        <f t="shared" si="13"/>
        <v>0.16273849607182941</v>
      </c>
      <c r="BP100" s="64">
        <f t="shared" si="14"/>
        <v>0.16666666666666669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92.063492063492063</v>
      </c>
      <c r="Y102" s="689">
        <f>IFERROR(Y93/H93,"0")+IFERROR(Y94/H94,"0")+IFERROR(Y95/H95,"0")+IFERROR(Y96/H96,"0")+IFERROR(Y97/H97,"0")+IFERROR(Y98/H98,"0")+IFERROR(Y99/H99,"0")+IFERROR(Y100/H100,"0")+IFERROR(Y101/H101,"0")</f>
        <v>93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1.2592099999999999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520</v>
      </c>
      <c r="Y103" s="689">
        <f>IFERROR(SUM(Y93:Y101),"0")</f>
        <v>524.70000000000005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511</v>
      </c>
      <c r="Y107" s="688">
        <f>IFERROR(IF(X107="",0,CEILING((X107/$H107),1)*$H107),"")</f>
        <v>515.19999999999993</v>
      </c>
      <c r="Z107" s="36">
        <f>IFERROR(IF(Y107=0,"",ROUNDUP(Y107/H107,0)*0.01898),"")</f>
        <v>0.87307999999999997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530.84687499999995</v>
      </c>
      <c r="BN107" s="64">
        <f>IFERROR(Y107*I107/H107,"0")</f>
        <v>535.20999999999992</v>
      </c>
      <c r="BO107" s="64">
        <f>IFERROR(1/J107*(X107/H107),"0")</f>
        <v>0.712890625</v>
      </c>
      <c r="BP107" s="64">
        <f>IFERROR(1/J107*(Y107/H107),"0")</f>
        <v>0.71875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35</v>
      </c>
      <c r="Y109" s="68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36.633333333333333</v>
      </c>
      <c r="BN109" s="64">
        <f>IFERROR(Y109*I109/H109,"0")</f>
        <v>37.68</v>
      </c>
      <c r="BO109" s="64">
        <f>IFERROR(1/J109*(X109/H109),"0")</f>
        <v>5.8922558922558925E-2</v>
      </c>
      <c r="BP109" s="64">
        <f>IFERROR(1/J109*(Y109/H109),"0")</f>
        <v>6.0606060606060608E-2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53.402777777777779</v>
      </c>
      <c r="Y111" s="689">
        <f>IFERROR(Y106/H106,"0")+IFERROR(Y107/H107,"0")+IFERROR(Y108/H108,"0")+IFERROR(Y109/H109,"0")+IFERROR(Y110/H110,"0")</f>
        <v>54</v>
      </c>
      <c r="Z111" s="689">
        <f>IFERROR(IF(Z106="",0,Z106),"0")+IFERROR(IF(Z107="",0,Z107),"0")+IFERROR(IF(Z108="",0,Z108),"0")+IFERROR(IF(Z109="",0,Z109),"0")+IFERROR(IF(Z110="",0,Z110),"0")</f>
        <v>0.94523999999999997</v>
      </c>
      <c r="AA111" s="690"/>
      <c r="AB111" s="690"/>
      <c r="AC111" s="690"/>
    </row>
    <row r="112" spans="1:68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546</v>
      </c>
      <c r="Y112" s="689">
        <f>IFERROR(SUM(Y106:Y110),"0")</f>
        <v>551.19999999999993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9</v>
      </c>
      <c r="Y114" s="688">
        <f>IFERROR(IF(X114="",0,CEILING((X114/$H114),1)*$H114),"")</f>
        <v>10.8</v>
      </c>
      <c r="Z114" s="36">
        <f>IFERROR(IF(Y114=0,"",ROUNDUP(Y114/H114,0)*0.01898),"")</f>
        <v>1.898E-2</v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9.3624999999999989</v>
      </c>
      <c r="BN114" s="64">
        <f>IFERROR(Y114*I114/H114,"0")</f>
        <v>11.234999999999999</v>
      </c>
      <c r="BO114" s="64">
        <f>IFERROR(1/J114*(X114/H114),"0")</f>
        <v>1.3020833333333332E-2</v>
      </c>
      <c r="BP114" s="64">
        <f>IFERROR(1/J114*(Y114/H114),"0")</f>
        <v>1.5625E-2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0.83333333333333326</v>
      </c>
      <c r="Y117" s="689">
        <f>IFERROR(Y114/H114,"0")+IFERROR(Y115/H115,"0")+IFERROR(Y116/H116,"0")</f>
        <v>1</v>
      </c>
      <c r="Z117" s="689">
        <f>IFERROR(IF(Z114="",0,Z114),"0")+IFERROR(IF(Z115="",0,Z115),"0")+IFERROR(IF(Z116="",0,Z116),"0")</f>
        <v>1.898E-2</v>
      </c>
      <c r="AA117" s="690"/>
      <c r="AB117" s="690"/>
      <c r="AC117" s="690"/>
    </row>
    <row r="118" spans="1:68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9</v>
      </c>
      <c r="Y118" s="689">
        <f>IFERROR(SUM(Y114:Y116),"0")</f>
        <v>10.8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266</v>
      </c>
      <c r="Y121" s="688">
        <f t="shared" si="15"/>
        <v>268.8</v>
      </c>
      <c r="Z121" s="36">
        <f>IFERROR(IF(Y121=0,"",ROUNDUP(Y121/H121,0)*0.01898),"")</f>
        <v>0.60736000000000001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282.245</v>
      </c>
      <c r="BN121" s="64">
        <f t="shared" si="17"/>
        <v>285.21600000000001</v>
      </c>
      <c r="BO121" s="64">
        <f t="shared" si="18"/>
        <v>0.49479166666666663</v>
      </c>
      <c r="BP121" s="64">
        <f t="shared" si="19"/>
        <v>0.5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138</v>
      </c>
      <c r="Y125" s="688">
        <f t="shared" si="15"/>
        <v>140.4</v>
      </c>
      <c r="Z125" s="36">
        <f t="shared" si="20"/>
        <v>0.33851999999999999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150.88</v>
      </c>
      <c r="BN125" s="64">
        <f t="shared" si="17"/>
        <v>153.50399999999999</v>
      </c>
      <c r="BO125" s="64">
        <f t="shared" si="18"/>
        <v>0.28083028083028083</v>
      </c>
      <c r="BP125" s="64">
        <f t="shared" si="19"/>
        <v>0.28571428571428575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82.777777777777771</v>
      </c>
      <c r="Y129" s="689">
        <f>IFERROR(Y120/H120,"0")+IFERROR(Y121/H121,"0")+IFERROR(Y122/H122,"0")+IFERROR(Y123/H123,"0")+IFERROR(Y124/H124,"0")+IFERROR(Y125/H125,"0")+IFERROR(Y126/H126,"0")+IFERROR(Y127/H127,"0")+IFERROR(Y128/H128,"0")</f>
        <v>84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0.94588000000000005</v>
      </c>
      <c r="AA129" s="690"/>
      <c r="AB129" s="690"/>
      <c r="AC129" s="690"/>
    </row>
    <row r="130" spans="1:68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404</v>
      </c>
      <c r="Y130" s="689">
        <f>IFERROR(SUM(Y120:Y128),"0")</f>
        <v>409.20000000000005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78</v>
      </c>
      <c r="Y177" s="688">
        <f t="shared" ref="Y177:Y185" si="21">IFERROR(IF(X177="",0,CEILING((X177/$H177),1)*$H177),"")</f>
        <v>79.8</v>
      </c>
      <c r="Z177" s="36">
        <f>IFERROR(IF(Y177=0,"",ROUNDUP(Y177/H177,0)*0.00902),"")</f>
        <v>0.17138</v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83.014285714285705</v>
      </c>
      <c r="BN177" s="64">
        <f t="shared" ref="BN177:BN185" si="23">IFERROR(Y177*I177/H177,"0")</f>
        <v>84.929999999999993</v>
      </c>
      <c r="BO177" s="64">
        <f t="shared" ref="BO177:BO185" si="24">IFERROR(1/J177*(X177/H177),"0")</f>
        <v>0.14069264069264067</v>
      </c>
      <c r="BP177" s="64">
        <f t="shared" ref="BP177:BP185" si="25">IFERROR(1/J177*(Y177/H177),"0")</f>
        <v>0.14393939393939395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169</v>
      </c>
      <c r="Y179" s="688">
        <f t="shared" si="21"/>
        <v>172.20000000000002</v>
      </c>
      <c r="Z179" s="36">
        <f>IFERROR(IF(Y179=0,"",ROUNDUP(Y179/H179,0)*0.00902),"")</f>
        <v>0.36982000000000004</v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177.45000000000002</v>
      </c>
      <c r="BN179" s="64">
        <f t="shared" si="23"/>
        <v>180.81</v>
      </c>
      <c r="BO179" s="64">
        <f t="shared" si="24"/>
        <v>0.30483405483405479</v>
      </c>
      <c r="BP179" s="64">
        <f t="shared" si="25"/>
        <v>0.31060606060606061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118</v>
      </c>
      <c r="Y180" s="688">
        <f t="shared" si="21"/>
        <v>119.7</v>
      </c>
      <c r="Z180" s="36">
        <f>IFERROR(IF(Y180=0,"",ROUNDUP(Y180/H180,0)*0.00502),"")</f>
        <v>0.28614000000000001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125.30476190476189</v>
      </c>
      <c r="BN180" s="64">
        <f t="shared" si="23"/>
        <v>127.10999999999999</v>
      </c>
      <c r="BO180" s="64">
        <f t="shared" si="24"/>
        <v>0.24013024013024015</v>
      </c>
      <c r="BP180" s="64">
        <f t="shared" si="25"/>
        <v>0.24358974358974361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30</v>
      </c>
      <c r="Y182" s="688">
        <f t="shared" si="21"/>
        <v>30.6</v>
      </c>
      <c r="Z182" s="36">
        <f>IFERROR(IF(Y182=0,"",ROUNDUP(Y182/H182,0)*0.00502),"")</f>
        <v>8.5339999999999999E-2</v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32.166666666666664</v>
      </c>
      <c r="BN182" s="64">
        <f t="shared" si="23"/>
        <v>32.81</v>
      </c>
      <c r="BO182" s="64">
        <f t="shared" si="24"/>
        <v>7.122507122507124E-2</v>
      </c>
      <c r="BP182" s="64">
        <f t="shared" si="25"/>
        <v>7.2649572649572655E-2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211</v>
      </c>
      <c r="Y183" s="688">
        <f t="shared" si="21"/>
        <v>212.10000000000002</v>
      </c>
      <c r="Z183" s="36">
        <f>IFERROR(IF(Y183=0,"",ROUNDUP(Y183/H183,0)*0.00502),"")</f>
        <v>0.50702000000000003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221.04761904761907</v>
      </c>
      <c r="BN183" s="64">
        <f t="shared" si="23"/>
        <v>222.20000000000002</v>
      </c>
      <c r="BO183" s="64">
        <f t="shared" si="24"/>
        <v>0.4293854293854294</v>
      </c>
      <c r="BP183" s="64">
        <f t="shared" si="25"/>
        <v>0.43162393162393164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232.14285714285711</v>
      </c>
      <c r="Y186" s="689">
        <f>IFERROR(Y177/H177,"0")+IFERROR(Y178/H178,"0")+IFERROR(Y179/H179,"0")+IFERROR(Y180/H180,"0")+IFERROR(Y181/H181,"0")+IFERROR(Y182/H182,"0")+IFERROR(Y183/H183,"0")+IFERROR(Y184/H184,"0")+IFERROR(Y185/H185,"0")</f>
        <v>235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1.4197</v>
      </c>
      <c r="AA186" s="690"/>
      <c r="AB186" s="690"/>
      <c r="AC186" s="690"/>
    </row>
    <row r="187" spans="1:68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606</v>
      </c>
      <c r="Y187" s="689">
        <f>IFERROR(SUM(Y177:Y185),"0")</f>
        <v>614.40000000000009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10</v>
      </c>
      <c r="Y196" s="688">
        <f>IFERROR(IF(X196="",0,CEILING((X196/$H196),1)*$H196),"")</f>
        <v>10.5</v>
      </c>
      <c r="Z196" s="36">
        <f>IFERROR(IF(Y196=0,"",ROUNDUP(Y196/H196,0)*0.00651),"")</f>
        <v>3.2550000000000003E-2</v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10.857142857142856</v>
      </c>
      <c r="BN196" s="64">
        <f>IFERROR(Y196*I196/H196,"0")</f>
        <v>11.399999999999999</v>
      </c>
      <c r="BO196" s="64">
        <f>IFERROR(1/J196*(X196/H196),"0")</f>
        <v>2.6164311878597593E-2</v>
      </c>
      <c r="BP196" s="64">
        <f>IFERROR(1/J196*(Y196/H196),"0")</f>
        <v>2.7472527472527476E-2</v>
      </c>
    </row>
    <row r="197" spans="1:68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4.7619047619047619</v>
      </c>
      <c r="Y197" s="689">
        <f>IFERROR(Y195/H195,"0")+IFERROR(Y196/H196,"0")</f>
        <v>5</v>
      </c>
      <c r="Z197" s="689">
        <f>IFERROR(IF(Z195="",0,Z195),"0")+IFERROR(IF(Z196="",0,Z196),"0")</f>
        <v>3.2550000000000003E-2</v>
      </c>
      <c r="AA197" s="690"/>
      <c r="AB197" s="690"/>
      <c r="AC197" s="690"/>
    </row>
    <row r="198" spans="1:68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10</v>
      </c>
      <c r="Y198" s="689">
        <f>IFERROR(SUM(Y195:Y196),"0")</f>
        <v>10.5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265</v>
      </c>
      <c r="Y200" s="688">
        <f t="shared" ref="Y200:Y207" si="26">IFERROR(IF(X200="",0,CEILING((X200/$H200),1)*$H200),"")</f>
        <v>270</v>
      </c>
      <c r="Z200" s="36">
        <f>IFERROR(IF(Y200=0,"",ROUNDUP(Y200/H200,0)*0.00902),"")</f>
        <v>0.45100000000000001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275.30555555555554</v>
      </c>
      <c r="BN200" s="64">
        <f t="shared" ref="BN200:BN207" si="28">IFERROR(Y200*I200/H200,"0")</f>
        <v>280.5</v>
      </c>
      <c r="BO200" s="64">
        <f t="shared" ref="BO200:BO207" si="29">IFERROR(1/J200*(X200/H200),"0")</f>
        <v>0.37177328843995505</v>
      </c>
      <c r="BP200" s="64">
        <f t="shared" ref="BP200:BP207" si="30">IFERROR(1/J200*(Y200/H200),"0")</f>
        <v>0.37878787878787878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208</v>
      </c>
      <c r="Y201" s="688">
        <f t="shared" si="26"/>
        <v>210.60000000000002</v>
      </c>
      <c r="Z201" s="36">
        <f>IFERROR(IF(Y201=0,"",ROUNDUP(Y201/H201,0)*0.00902),"")</f>
        <v>0.35177999999999998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216.0888888888889</v>
      </c>
      <c r="BN201" s="64">
        <f t="shared" si="28"/>
        <v>218.79000000000002</v>
      </c>
      <c r="BO201" s="64">
        <f t="shared" si="29"/>
        <v>0.29180695847362514</v>
      </c>
      <c r="BP201" s="64">
        <f t="shared" si="30"/>
        <v>0.29545454545454547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371</v>
      </c>
      <c r="Y203" s="688">
        <f t="shared" si="26"/>
        <v>372.6</v>
      </c>
      <c r="Z203" s="36">
        <f>IFERROR(IF(Y203=0,"",ROUNDUP(Y203/H203,0)*0.00902),"")</f>
        <v>0.62238000000000004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385.42777777777775</v>
      </c>
      <c r="BN203" s="64">
        <f t="shared" si="28"/>
        <v>387.09</v>
      </c>
      <c r="BO203" s="64">
        <f t="shared" si="29"/>
        <v>0.52048260381593714</v>
      </c>
      <c r="BP203" s="64">
        <f t="shared" si="30"/>
        <v>0.52272727272727271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56</v>
      </c>
      <c r="Y204" s="688">
        <f t="shared" si="26"/>
        <v>57.6</v>
      </c>
      <c r="Z204" s="36">
        <f>IFERROR(IF(Y204=0,"",ROUNDUP(Y204/H204,0)*0.00502),"")</f>
        <v>0.16064000000000001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60.044444444444444</v>
      </c>
      <c r="BN204" s="64">
        <f t="shared" si="28"/>
        <v>61.759999999999991</v>
      </c>
      <c r="BO204" s="64">
        <f t="shared" si="29"/>
        <v>0.13295346628679963</v>
      </c>
      <c r="BP204" s="64">
        <f t="shared" si="30"/>
        <v>0.13675213675213677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57</v>
      </c>
      <c r="Y207" s="688">
        <f t="shared" si="26"/>
        <v>57.6</v>
      </c>
      <c r="Z207" s="36">
        <f>IFERROR(IF(Y207=0,"",ROUNDUP(Y207/H207,0)*0.00502),"")</f>
        <v>0.16064000000000001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60.166666666666664</v>
      </c>
      <c r="BN207" s="64">
        <f t="shared" si="28"/>
        <v>60.8</v>
      </c>
      <c r="BO207" s="64">
        <f t="shared" si="29"/>
        <v>0.13532763532763534</v>
      </c>
      <c r="BP207" s="64">
        <f t="shared" si="30"/>
        <v>0.13675213675213677</v>
      </c>
    </row>
    <row r="208" spans="1:68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219.07407407407405</v>
      </c>
      <c r="Y208" s="689">
        <f>IFERROR(Y200/H200,"0")+IFERROR(Y201/H201,"0")+IFERROR(Y202/H202,"0")+IFERROR(Y203/H203,"0")+IFERROR(Y204/H204,"0")+IFERROR(Y205/H205,"0")+IFERROR(Y206/H206,"0")+IFERROR(Y207/H207,"0")</f>
        <v>222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1.7464399999999998</v>
      </c>
      <c r="AA208" s="690"/>
      <c r="AB208" s="690"/>
      <c r="AC208" s="690"/>
    </row>
    <row r="209" spans="1:68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957</v>
      </c>
      <c r="Y209" s="689">
        <f>IFERROR(SUM(Y200:Y207),"0")</f>
        <v>968.40000000000009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324</v>
      </c>
      <c r="Y213" s="688">
        <f t="shared" si="31"/>
        <v>330.59999999999997</v>
      </c>
      <c r="Z213" s="36">
        <f>IFERROR(IF(Y213=0,"",ROUNDUP(Y213/H213,0)*0.01898),"")</f>
        <v>0.72123999999999999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343.32827586206895</v>
      </c>
      <c r="BN213" s="64">
        <f t="shared" si="33"/>
        <v>350.32199999999995</v>
      </c>
      <c r="BO213" s="64">
        <f t="shared" si="34"/>
        <v>0.58189655172413801</v>
      </c>
      <c r="BP213" s="64">
        <f t="shared" si="35"/>
        <v>0.59375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174</v>
      </c>
      <c r="Y214" s="688">
        <f t="shared" si="31"/>
        <v>175.2</v>
      </c>
      <c r="Z214" s="36">
        <f t="shared" ref="Z214:Z220" si="36">IFERROR(IF(Y214=0,"",ROUNDUP(Y214/H214,0)*0.00651),"")</f>
        <v>0.47522999999999999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193.57499999999999</v>
      </c>
      <c r="BN214" s="64">
        <f t="shared" si="33"/>
        <v>194.90999999999997</v>
      </c>
      <c r="BO214" s="64">
        <f t="shared" si="34"/>
        <v>0.39835164835164838</v>
      </c>
      <c r="BP214" s="64">
        <f t="shared" si="35"/>
        <v>0.40109890109890112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333</v>
      </c>
      <c r="Y216" s="688">
        <f t="shared" si="31"/>
        <v>333.59999999999997</v>
      </c>
      <c r="Z216" s="36">
        <f t="shared" si="36"/>
        <v>0.90488999999999997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367.96500000000003</v>
      </c>
      <c r="BN216" s="64">
        <f t="shared" si="33"/>
        <v>368.62799999999999</v>
      </c>
      <c r="BO216" s="64">
        <f t="shared" si="34"/>
        <v>0.76236263736263743</v>
      </c>
      <c r="BP216" s="64">
        <f t="shared" si="35"/>
        <v>0.7637362637362638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236</v>
      </c>
      <c r="Y217" s="688">
        <f t="shared" si="31"/>
        <v>237.6</v>
      </c>
      <c r="Z217" s="36">
        <f t="shared" si="36"/>
        <v>0.64449000000000001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260.78000000000003</v>
      </c>
      <c r="BN217" s="64">
        <f t="shared" si="33"/>
        <v>262.54800000000006</v>
      </c>
      <c r="BO217" s="64">
        <f t="shared" si="34"/>
        <v>0.54029304029304037</v>
      </c>
      <c r="BP217" s="64">
        <f t="shared" si="35"/>
        <v>0.54395604395604402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106</v>
      </c>
      <c r="Y219" s="688">
        <f t="shared" si="31"/>
        <v>108</v>
      </c>
      <c r="Z219" s="36">
        <f t="shared" si="36"/>
        <v>0.29294999999999999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117.13000000000001</v>
      </c>
      <c r="BN219" s="64">
        <f t="shared" si="33"/>
        <v>119.34</v>
      </c>
      <c r="BO219" s="64">
        <f t="shared" si="34"/>
        <v>0.24267399267399273</v>
      </c>
      <c r="BP219" s="64">
        <f t="shared" si="35"/>
        <v>0.24725274725274726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155</v>
      </c>
      <c r="Y220" s="688">
        <f t="shared" si="31"/>
        <v>156</v>
      </c>
      <c r="Z220" s="36">
        <f t="shared" si="36"/>
        <v>0.42315000000000003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171.66250000000002</v>
      </c>
      <c r="BN220" s="64">
        <f t="shared" si="33"/>
        <v>172.76999999999998</v>
      </c>
      <c r="BO220" s="64">
        <f t="shared" si="34"/>
        <v>0.35485347985347993</v>
      </c>
      <c r="BP220" s="64">
        <f t="shared" si="35"/>
        <v>0.35714285714285715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455.57471264367814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459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3.4619499999999999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1328</v>
      </c>
      <c r="Y222" s="689">
        <f>IFERROR(SUM(Y211:Y220),"0")</f>
        <v>1340.9999999999998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30</v>
      </c>
      <c r="Y226" s="688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33.150000000000006</v>
      </c>
      <c r="BN226" s="64">
        <f>IFERROR(Y226*I226/H226,"0")</f>
        <v>34.476000000000006</v>
      </c>
      <c r="BO226" s="64">
        <f>IFERROR(1/J226*(X226/H226),"0")</f>
        <v>6.8681318681318687E-2</v>
      </c>
      <c r="BP226" s="64">
        <f>IFERROR(1/J226*(Y226/H226),"0")</f>
        <v>7.1428571428571438E-2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55</v>
      </c>
      <c r="Y227" s="688">
        <f>IFERROR(IF(X227="",0,CEILING((X227/$H227),1)*$H227),"")</f>
        <v>55.199999999999996</v>
      </c>
      <c r="Z227" s="36">
        <f>IFERROR(IF(Y227=0,"",ROUNDUP(Y227/H227,0)*0.00651),"")</f>
        <v>0.14973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60.775000000000006</v>
      </c>
      <c r="BN227" s="64">
        <f>IFERROR(Y227*I227/H227,"0")</f>
        <v>60.996000000000002</v>
      </c>
      <c r="BO227" s="64">
        <f>IFERROR(1/J227*(X227/H227),"0")</f>
        <v>0.12591575091575094</v>
      </c>
      <c r="BP227" s="64">
        <f>IFERROR(1/J227*(Y227/H227),"0")</f>
        <v>0.1263736263736264</v>
      </c>
    </row>
    <row r="228" spans="1:68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35.416666666666671</v>
      </c>
      <c r="Y228" s="689">
        <f>IFERROR(Y224/H224,"0")+IFERROR(Y225/H225,"0")+IFERROR(Y226/H226,"0")+IFERROR(Y227/H227,"0")</f>
        <v>36</v>
      </c>
      <c r="Z228" s="689">
        <f>IFERROR(IF(Z224="",0,Z224),"0")+IFERROR(IF(Z225="",0,Z225),"0")+IFERROR(IF(Z226="",0,Z226),"0")+IFERROR(IF(Z227="",0,Z227),"0")</f>
        <v>0.23436000000000001</v>
      </c>
      <c r="AA228" s="690"/>
      <c r="AB228" s="690"/>
      <c r="AC228" s="690"/>
    </row>
    <row r="229" spans="1:68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85</v>
      </c>
      <c r="Y229" s="689">
        <f>IFERROR(SUM(Y224:Y227),"0")</f>
        <v>86.399999999999991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56</v>
      </c>
      <c r="Y275" s="688">
        <f>IFERROR(IF(X275="",0,CEILING((X275/$H275),1)*$H275),"")</f>
        <v>57.599999999999994</v>
      </c>
      <c r="Z275" s="36">
        <f>IFERROR(IF(Y275=0,"",ROUNDUP(Y275/H275,0)*0.00651),"")</f>
        <v>0.15623999999999999</v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61.88</v>
      </c>
      <c r="BN275" s="64">
        <f>IFERROR(Y275*I275/H275,"0")</f>
        <v>63.648000000000003</v>
      </c>
      <c r="BO275" s="64">
        <f>IFERROR(1/J275*(X275/H275),"0")</f>
        <v>0.12820512820512822</v>
      </c>
      <c r="BP275" s="64">
        <f>IFERROR(1/J275*(Y275/H275),"0")</f>
        <v>0.13186813186813187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104</v>
      </c>
      <c r="Y276" s="688">
        <f>IFERROR(IF(X276="",0,CEILING((X276/$H276),1)*$H276),"")</f>
        <v>105.6</v>
      </c>
      <c r="Z276" s="36">
        <f>IFERROR(IF(Y276=0,"",ROUNDUP(Y276/H276,0)*0.00651),"")</f>
        <v>0.28644000000000003</v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111.8</v>
      </c>
      <c r="BN276" s="64">
        <f>IFERROR(Y276*I276/H276,"0")</f>
        <v>113.52</v>
      </c>
      <c r="BO276" s="64">
        <f>IFERROR(1/J276*(X276/H276),"0")</f>
        <v>0.23809523809523814</v>
      </c>
      <c r="BP276" s="64">
        <f>IFERROR(1/J276*(Y276/H276),"0")</f>
        <v>0.24175824175824179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66.666666666666671</v>
      </c>
      <c r="Y278" s="689">
        <f>IFERROR(Y273/H273,"0")+IFERROR(Y274/H274,"0")+IFERROR(Y275/H275,"0")+IFERROR(Y276/H276,"0")+IFERROR(Y277/H277,"0")</f>
        <v>68</v>
      </c>
      <c r="Z278" s="689">
        <f>IFERROR(IF(Z273="",0,Z273),"0")+IFERROR(IF(Z274="",0,Z274),"0")+IFERROR(IF(Z275="",0,Z275),"0")+IFERROR(IF(Z276="",0,Z276),"0")+IFERROR(IF(Z277="",0,Z277),"0")</f>
        <v>0.44268000000000002</v>
      </c>
      <c r="AA278" s="690"/>
      <c r="AB278" s="690"/>
      <c r="AC278" s="690"/>
    </row>
    <row r="279" spans="1:68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160</v>
      </c>
      <c r="Y279" s="689">
        <f>IFERROR(SUM(Y273:Y277),"0")</f>
        <v>163.19999999999999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14</v>
      </c>
      <c r="Y343" s="688">
        <f t="shared" si="52"/>
        <v>16.200000000000003</v>
      </c>
      <c r="Z343" s="36">
        <f>IFERROR(IF(Y343=0,"",ROUNDUP(Y343/H343,0)*0.00651),"")</f>
        <v>3.9059999999999997E-2</v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15.337777777777779</v>
      </c>
      <c r="BN343" s="64">
        <f t="shared" si="54"/>
        <v>17.748000000000001</v>
      </c>
      <c r="BO343" s="64">
        <f t="shared" si="55"/>
        <v>2.8490028490028491E-2</v>
      </c>
      <c r="BP343" s="64">
        <f t="shared" si="56"/>
        <v>3.2967032967032975E-2</v>
      </c>
    </row>
    <row r="344" spans="1:68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5.1851851851851851</v>
      </c>
      <c r="Y344" s="689">
        <f>IFERROR(Y338/H338,"0")+IFERROR(Y339/H339,"0")+IFERROR(Y340/H340,"0")+IFERROR(Y341/H341,"0")+IFERROR(Y342/H342,"0")+IFERROR(Y343/H343,"0")</f>
        <v>6.0000000000000009</v>
      </c>
      <c r="Z344" s="689">
        <f>IFERROR(IF(Z338="",0,Z338),"0")+IFERROR(IF(Z339="",0,Z339),"0")+IFERROR(IF(Z340="",0,Z340),"0")+IFERROR(IF(Z341="",0,Z341),"0")+IFERROR(IF(Z342="",0,Z342),"0")+IFERROR(IF(Z343="",0,Z343),"0")</f>
        <v>3.9059999999999997E-2</v>
      </c>
      <c r="AA344" s="690"/>
      <c r="AB344" s="690"/>
      <c r="AC344" s="690"/>
    </row>
    <row r="345" spans="1:68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14</v>
      </c>
      <c r="Y345" s="689">
        <f>IFERROR(SUM(Y338:Y343),"0")</f>
        <v>16.200000000000003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91</v>
      </c>
      <c r="Y347" s="688">
        <f>IFERROR(IF(X347="",0,CEILING((X347/$H347),1)*$H347),"")</f>
        <v>92.4</v>
      </c>
      <c r="Z347" s="36">
        <f>IFERROR(IF(Y347=0,"",ROUNDUP(Y347/H347,0)*0.01898),"")</f>
        <v>0.20877999999999999</v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96.622500000000002</v>
      </c>
      <c r="BN347" s="64">
        <f>IFERROR(Y347*I347/H347,"0")</f>
        <v>98.109000000000009</v>
      </c>
      <c r="BO347" s="64">
        <f>IFERROR(1/J347*(X347/H347),"0")</f>
        <v>0.16927083333333331</v>
      </c>
      <c r="BP347" s="64">
        <f>IFERROR(1/J347*(Y347/H347),"0")</f>
        <v>0.171875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208</v>
      </c>
      <c r="Y348" s="688">
        <f>IFERROR(IF(X348="",0,CEILING((X348/$H348),1)*$H348),"")</f>
        <v>210.6</v>
      </c>
      <c r="Z348" s="36">
        <f>IFERROR(IF(Y348=0,"",ROUNDUP(Y348/H348,0)*0.01898),"")</f>
        <v>0.51246000000000003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221.84</v>
      </c>
      <c r="BN348" s="64">
        <f>IFERROR(Y348*I348/H348,"0")</f>
        <v>224.61300000000003</v>
      </c>
      <c r="BO348" s="64">
        <f>IFERROR(1/J348*(X348/H348),"0")</f>
        <v>0.41666666666666669</v>
      </c>
      <c r="BP348" s="64">
        <f>IFERROR(1/J348*(Y348/H348),"0")</f>
        <v>0.421875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94</v>
      </c>
      <c r="Y349" s="688">
        <f>IFERROR(IF(X349="",0,CEILING((X349/$H349),1)*$H349),"")</f>
        <v>100.80000000000001</v>
      </c>
      <c r="Z349" s="36">
        <f>IFERROR(IF(Y349=0,"",ROUNDUP(Y349/H349,0)*0.01898),"")</f>
        <v>0.22776000000000002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99.807857142857145</v>
      </c>
      <c r="BN349" s="64">
        <f>IFERROR(Y349*I349/H349,"0")</f>
        <v>107.02800000000001</v>
      </c>
      <c r="BO349" s="64">
        <f>IFERROR(1/J349*(X349/H349),"0")</f>
        <v>0.17485119047619047</v>
      </c>
      <c r="BP349" s="64">
        <f>IFERROR(1/J349*(Y349/H349),"0")</f>
        <v>0.1875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48.69047619047619</v>
      </c>
      <c r="Y350" s="689">
        <f>IFERROR(Y347/H347,"0")+IFERROR(Y348/H348,"0")+IFERROR(Y349/H349,"0")</f>
        <v>50</v>
      </c>
      <c r="Z350" s="689">
        <f>IFERROR(IF(Z347="",0,Z347),"0")+IFERROR(IF(Z348="",0,Z348),"0")+IFERROR(IF(Z349="",0,Z349),"0")</f>
        <v>0.94900000000000007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393</v>
      </c>
      <c r="Y351" s="689">
        <f>IFERROR(SUM(Y347:Y349),"0")</f>
        <v>403.8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2</v>
      </c>
      <c r="Y355" s="688">
        <f>IFERROR(IF(X355="",0,CEILING((X355/$H355),1)*$H355),"")</f>
        <v>2.5499999999999998</v>
      </c>
      <c r="Z355" s="36">
        <f>IFERROR(IF(Y355=0,"",ROUNDUP(Y355/H355,0)*0.00651),"")</f>
        <v>6.5100000000000002E-3</v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2.3176470588235296</v>
      </c>
      <c r="BN355" s="64">
        <f>IFERROR(Y355*I355/H355,"0")</f>
        <v>2.9550000000000001</v>
      </c>
      <c r="BO355" s="64">
        <f>IFERROR(1/J355*(X355/H355),"0")</f>
        <v>4.3094160741219576E-3</v>
      </c>
      <c r="BP355" s="64">
        <f>IFERROR(1/J355*(Y355/H355),"0")</f>
        <v>5.4945054945054949E-3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12</v>
      </c>
      <c r="Y356" s="688">
        <f>IFERROR(IF(X356="",0,CEILING((X356/$H356),1)*$H356),"")</f>
        <v>12.75</v>
      </c>
      <c r="Z356" s="36">
        <f>IFERROR(IF(Y356=0,"",ROUNDUP(Y356/H356,0)*0.00651),"")</f>
        <v>3.2550000000000003E-2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13.55294117647059</v>
      </c>
      <c r="BN356" s="64">
        <f>IFERROR(Y356*I356/H356,"0")</f>
        <v>14.4</v>
      </c>
      <c r="BO356" s="64">
        <f>IFERROR(1/J356*(X356/H356),"0")</f>
        <v>2.5856496444731741E-2</v>
      </c>
      <c r="BP356" s="64">
        <f>IFERROR(1/J356*(Y356/H356),"0")</f>
        <v>2.7472527472527476E-2</v>
      </c>
    </row>
    <row r="357" spans="1:68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5.4901960784313726</v>
      </c>
      <c r="Y357" s="689">
        <f>IFERROR(Y353/H353,"0")+IFERROR(Y354/H354,"0")+IFERROR(Y355/H355,"0")+IFERROR(Y356/H356,"0")</f>
        <v>6</v>
      </c>
      <c r="Z357" s="689">
        <f>IFERROR(IF(Z353="",0,Z353),"0")+IFERROR(IF(Z354="",0,Z354),"0")+IFERROR(IF(Z355="",0,Z355),"0")+IFERROR(IF(Z356="",0,Z356),"0")</f>
        <v>3.9060000000000004E-2</v>
      </c>
      <c r="AA357" s="690"/>
      <c r="AB357" s="690"/>
      <c r="AC357" s="690"/>
    </row>
    <row r="358" spans="1:68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14</v>
      </c>
      <c r="Y358" s="689">
        <f>IFERROR(SUM(Y353:Y356),"0")</f>
        <v>15.3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15</v>
      </c>
      <c r="Y371" s="688">
        <f>IFERROR(IF(X371="",0,CEILING((X371/$H371),1)*$H371),"")</f>
        <v>16.2</v>
      </c>
      <c r="Z371" s="36">
        <f>IFERROR(IF(Y371=0,"",ROUNDUP(Y371/H371,0)*0.01898),"")</f>
        <v>3.7960000000000001E-2</v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15.961111111111112</v>
      </c>
      <c r="BN371" s="64">
        <f>IFERROR(Y371*I371/H371,"0")</f>
        <v>17.238</v>
      </c>
      <c r="BO371" s="64">
        <f>IFERROR(1/J371*(X371/H371),"0")</f>
        <v>2.8935185185185185E-2</v>
      </c>
      <c r="BP371" s="64">
        <f>IFERROR(1/J371*(Y371/H371),"0")</f>
        <v>3.125E-2</v>
      </c>
    </row>
    <row r="372" spans="1:68" ht="27" hidden="1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1.8518518518518519</v>
      </c>
      <c r="Y374" s="689">
        <f>IFERROR(Y371/H371,"0")+IFERROR(Y372/H372,"0")+IFERROR(Y373/H373,"0")</f>
        <v>2</v>
      </c>
      <c r="Z374" s="689">
        <f>IFERROR(IF(Z371="",0,Z371),"0")+IFERROR(IF(Z372="",0,Z372),"0")+IFERROR(IF(Z373="",0,Z373),"0")</f>
        <v>3.7960000000000001E-2</v>
      </c>
      <c r="AA374" s="690"/>
      <c r="AB374" s="690"/>
      <c r="AC374" s="690"/>
    </row>
    <row r="375" spans="1:68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15</v>
      </c>
      <c r="Y375" s="689">
        <f>IFERROR(SUM(Y371:Y373),"0")</f>
        <v>16.2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1000</v>
      </c>
      <c r="Y379" s="688">
        <f t="shared" ref="Y379:Y388" si="57">IFERROR(IF(X379="",0,CEILING((X379/$H379),1)*$H379),"")</f>
        <v>1005</v>
      </c>
      <c r="Z379" s="36">
        <f>IFERROR(IF(Y379=0,"",ROUNDUP(Y379/H379,0)*0.02175),"")</f>
        <v>1.4572499999999999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1032</v>
      </c>
      <c r="BN379" s="64">
        <f t="shared" ref="BN379:BN388" si="59">IFERROR(Y379*I379/H379,"0")</f>
        <v>1037.1600000000001</v>
      </c>
      <c r="BO379" s="64">
        <f t="shared" ref="BO379:BO388" si="60">IFERROR(1/J379*(X379/H379),"0")</f>
        <v>1.3888888888888888</v>
      </c>
      <c r="BP379" s="64">
        <f t="shared" ref="BP379:BP388" si="61">IFERROR(1/J379*(Y379/H379),"0")</f>
        <v>1.3958333333333333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992</v>
      </c>
      <c r="Y381" s="688">
        <f t="shared" si="57"/>
        <v>1005</v>
      </c>
      <c r="Z381" s="36">
        <f>IFERROR(IF(Y381=0,"",ROUNDUP(Y381/H381,0)*0.02175),"")</f>
        <v>1.4572499999999999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1023.744</v>
      </c>
      <c r="BN381" s="64">
        <f t="shared" si="59"/>
        <v>1037.1600000000001</v>
      </c>
      <c r="BO381" s="64">
        <f t="shared" si="60"/>
        <v>1.3777777777777778</v>
      </c>
      <c r="BP381" s="64">
        <f t="shared" si="61"/>
        <v>1.3958333333333333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232</v>
      </c>
      <c r="Y383" s="688">
        <f t="shared" si="57"/>
        <v>240</v>
      </c>
      <c r="Z383" s="36">
        <f>IFERROR(IF(Y383=0,"",ROUNDUP(Y383/H383,0)*0.02175),"")</f>
        <v>0.34799999999999998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239.42400000000001</v>
      </c>
      <c r="BN383" s="64">
        <f t="shared" si="59"/>
        <v>247.68</v>
      </c>
      <c r="BO383" s="64">
        <f t="shared" si="60"/>
        <v>0.32222222222222219</v>
      </c>
      <c r="BP383" s="64">
        <f t="shared" si="61"/>
        <v>0.33333333333333331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975</v>
      </c>
      <c r="Y384" s="688">
        <f t="shared" si="57"/>
        <v>975</v>
      </c>
      <c r="Z384" s="36">
        <f>IFERROR(IF(Y384=0,"",ROUNDUP(Y384/H384,0)*0.02175),"")</f>
        <v>1.4137499999999998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1006.2</v>
      </c>
      <c r="BN384" s="64">
        <f t="shared" si="59"/>
        <v>1006.2</v>
      </c>
      <c r="BO384" s="64">
        <f t="shared" si="60"/>
        <v>1.3541666666666665</v>
      </c>
      <c r="BP384" s="64">
        <f t="shared" si="61"/>
        <v>1.3541666666666665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213.26666666666668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215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4.6762499999999996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3199</v>
      </c>
      <c r="Y390" s="689">
        <f>IFERROR(SUM(Y379:Y388),"0")</f>
        <v>3225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752</v>
      </c>
      <c r="Y392" s="688">
        <f>IFERROR(IF(X392="",0,CEILING((X392/$H392),1)*$H392),"")</f>
        <v>765</v>
      </c>
      <c r="Z392" s="36">
        <f>IFERROR(IF(Y392=0,"",ROUNDUP(Y392/H392,0)*0.02175),"")</f>
        <v>1.1092499999999998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776.06400000000008</v>
      </c>
      <c r="BN392" s="64">
        <f>IFERROR(Y392*I392/H392,"0")</f>
        <v>789.48</v>
      </c>
      <c r="BO392" s="64">
        <f>IFERROR(1/J392*(X392/H392),"0")</f>
        <v>1.0444444444444443</v>
      </c>
      <c r="BP392" s="64">
        <f>IFERROR(1/J392*(Y392/H392),"0")</f>
        <v>1.0625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50.133333333333333</v>
      </c>
      <c r="Y394" s="689">
        <f>IFERROR(Y392/H392,"0")+IFERROR(Y393/H393,"0")</f>
        <v>51</v>
      </c>
      <c r="Z394" s="689">
        <f>IFERROR(IF(Z392="",0,Z392),"0")+IFERROR(IF(Z393="",0,Z393),"0")</f>
        <v>1.1092499999999998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752</v>
      </c>
      <c r="Y395" s="689">
        <f>IFERROR(SUM(Y392:Y393),"0")</f>
        <v>765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63</v>
      </c>
      <c r="Y402" s="688">
        <f>IFERROR(IF(X402="",0,CEILING((X402/$H402),1)*$H402),"")</f>
        <v>63</v>
      </c>
      <c r="Z402" s="36">
        <f>IFERROR(IF(Y402=0,"",ROUNDUP(Y402/H402,0)*0.01898),"")</f>
        <v>0.13286000000000001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66.632999999999996</v>
      </c>
      <c r="BN402" s="64">
        <f>IFERROR(Y402*I402/H402,"0")</f>
        <v>66.632999999999996</v>
      </c>
      <c r="BO402" s="64">
        <f>IFERROR(1/J402*(X402/H402),"0")</f>
        <v>0.109375</v>
      </c>
      <c r="BP402" s="64">
        <f>IFERROR(1/J402*(Y402/H402),"0")</f>
        <v>0.109375</v>
      </c>
    </row>
    <row r="403" spans="1:68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7</v>
      </c>
      <c r="Y403" s="689">
        <f>IFERROR(Y402/H402,"0")</f>
        <v>7</v>
      </c>
      <c r="Z403" s="689">
        <f>IFERROR(IF(Z402="",0,Z402),"0")</f>
        <v>0.13286000000000001</v>
      </c>
      <c r="AA403" s="690"/>
      <c r="AB403" s="690"/>
      <c r="AC403" s="690"/>
    </row>
    <row r="404" spans="1:68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63</v>
      </c>
      <c r="Y404" s="689">
        <f>IFERROR(SUM(Y402:Y402),"0")</f>
        <v>63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1526</v>
      </c>
      <c r="Y421" s="688">
        <f>IFERROR(IF(X421="",0,CEILING((X421/$H421),1)*$H421),"")</f>
        <v>1530</v>
      </c>
      <c r="Z421" s="36">
        <f>IFERROR(IF(Y421=0,"",ROUNDUP(Y421/H421,0)*0.01898),"")</f>
        <v>3.2265999999999999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1613.9993333333334</v>
      </c>
      <c r="BN421" s="64">
        <f>IFERROR(Y421*I421/H421,"0")</f>
        <v>1618.23</v>
      </c>
      <c r="BO421" s="64">
        <f>IFERROR(1/J421*(X421/H421),"0")</f>
        <v>2.6493055555555554</v>
      </c>
      <c r="BP421" s="64">
        <f>IFERROR(1/J421*(Y421/H421),"0")</f>
        <v>2.65625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169.55555555555554</v>
      </c>
      <c r="Y426" s="689">
        <f>IFERROR(Y421/H421,"0")+IFERROR(Y422/H422,"0")+IFERROR(Y423/H423,"0")+IFERROR(Y424/H424,"0")+IFERROR(Y425/H425,"0")</f>
        <v>170</v>
      </c>
      <c r="Z426" s="689">
        <f>IFERROR(IF(Z421="",0,Z421),"0")+IFERROR(IF(Z422="",0,Z422),"0")+IFERROR(IF(Z423="",0,Z423),"0")+IFERROR(IF(Z424="",0,Z424),"0")+IFERROR(IF(Z425="",0,Z425),"0")</f>
        <v>3.2265999999999999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1526</v>
      </c>
      <c r="Y427" s="689">
        <f>IFERROR(SUM(Y421:Y425),"0")</f>
        <v>1530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7</v>
      </c>
      <c r="Y445" s="688">
        <f t="shared" si="67"/>
        <v>8.4</v>
      </c>
      <c r="Z445" s="36">
        <f t="shared" si="72"/>
        <v>2.0080000000000001E-2</v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7.4333333333333327</v>
      </c>
      <c r="BN445" s="64">
        <f t="shared" si="69"/>
        <v>8.92</v>
      </c>
      <c r="BO445" s="64">
        <f t="shared" si="70"/>
        <v>1.4245014245014245E-2</v>
      </c>
      <c r="BP445" s="64">
        <f t="shared" si="71"/>
        <v>1.7094017094017096E-2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3.333333333333333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2.0080000000000001E-2</v>
      </c>
      <c r="AA447" s="690"/>
      <c r="AB447" s="690"/>
      <c r="AC447" s="690"/>
    </row>
    <row r="448" spans="1:68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7</v>
      </c>
      <c r="Y448" s="689">
        <f>IFERROR(SUM(Y435:Y446),"0")</f>
        <v>8.4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111</v>
      </c>
      <c r="Y485" s="688">
        <f t="shared" ref="Y485:Y500" si="73">IFERROR(IF(X485="",0,CEILING((X485/$H485),1)*$H485),"")</f>
        <v>116.16000000000001</v>
      </c>
      <c r="Z485" s="36">
        <f t="shared" ref="Z485:Z490" si="74">IFERROR(IF(Y485=0,"",ROUNDUP(Y485/H485,0)*0.01196),"")</f>
        <v>0.26312000000000002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118.5681818181818</v>
      </c>
      <c r="BN485" s="64">
        <f t="shared" ref="BN485:BN500" si="76">IFERROR(Y485*I485/H485,"0")</f>
        <v>124.08000000000001</v>
      </c>
      <c r="BO485" s="64">
        <f t="shared" ref="BO485:BO500" si="77">IFERROR(1/J485*(X485/H485),"0")</f>
        <v>0.20214160839160841</v>
      </c>
      <c r="BP485" s="64">
        <f t="shared" ref="BP485:BP500" si="78">IFERROR(1/J485*(Y485/H485),"0")</f>
        <v>0.21153846153846156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130</v>
      </c>
      <c r="Y486" s="688">
        <f t="shared" si="73"/>
        <v>132</v>
      </c>
      <c r="Z486" s="36">
        <f t="shared" si="74"/>
        <v>0.29899999999999999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138.86363636363635</v>
      </c>
      <c r="BN486" s="64">
        <f t="shared" si="76"/>
        <v>140.99999999999997</v>
      </c>
      <c r="BO486" s="64">
        <f t="shared" si="77"/>
        <v>0.23674242424242425</v>
      </c>
      <c r="BP486" s="64">
        <f t="shared" si="78"/>
        <v>0.24038461538461539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796</v>
      </c>
      <c r="Y487" s="688">
        <f t="shared" si="73"/>
        <v>797.28000000000009</v>
      </c>
      <c r="Z487" s="36">
        <f t="shared" si="74"/>
        <v>1.80596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850.27272727272714</v>
      </c>
      <c r="BN487" s="64">
        <f t="shared" si="76"/>
        <v>851.64</v>
      </c>
      <c r="BO487" s="64">
        <f t="shared" si="77"/>
        <v>1.4495920745920745</v>
      </c>
      <c r="BP487" s="64">
        <f t="shared" si="78"/>
        <v>1.4519230769230771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1083</v>
      </c>
      <c r="Y489" s="688">
        <f t="shared" si="73"/>
        <v>1087.68</v>
      </c>
      <c r="Z489" s="36">
        <f t="shared" si="74"/>
        <v>2.4637600000000002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1156.840909090909</v>
      </c>
      <c r="BN489" s="64">
        <f t="shared" si="76"/>
        <v>1161.8399999999999</v>
      </c>
      <c r="BO489" s="64">
        <f t="shared" si="77"/>
        <v>1.9722465034965033</v>
      </c>
      <c r="BP489" s="64">
        <f t="shared" si="78"/>
        <v>1.9807692307692308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401.5151515151515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404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4.8318399999999997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2120</v>
      </c>
      <c r="Y502" s="689">
        <f>IFERROR(SUM(Y485:Y500),"0")</f>
        <v>2133.12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214</v>
      </c>
      <c r="Y504" s="688">
        <f>IFERROR(IF(X504="",0,CEILING((X504/$H504),1)*$H504),"")</f>
        <v>216.48000000000002</v>
      </c>
      <c r="Z504" s="36">
        <f>IFERROR(IF(Y504=0,"",ROUNDUP(Y504/H504,0)*0.01196),"")</f>
        <v>0.49036000000000002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228.59090909090909</v>
      </c>
      <c r="BN504" s="64">
        <f>IFERROR(Y504*I504/H504,"0")</f>
        <v>231.24</v>
      </c>
      <c r="BO504" s="64">
        <f>IFERROR(1/J504*(X504/H504),"0")</f>
        <v>0.38971445221445222</v>
      </c>
      <c r="BP504" s="64">
        <f>IFERROR(1/J504*(Y504/H504),"0")</f>
        <v>0.39423076923076927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40.530303030303031</v>
      </c>
      <c r="Y508" s="689">
        <f>IFERROR(Y504/H504,"0")+IFERROR(Y505/H505,"0")+IFERROR(Y506/H506,"0")+IFERROR(Y507/H507,"0")</f>
        <v>41</v>
      </c>
      <c r="Z508" s="689">
        <f>IFERROR(IF(Z504="",0,Z504),"0")+IFERROR(IF(Z505="",0,Z505),"0")+IFERROR(IF(Z506="",0,Z506),"0")+IFERROR(IF(Z507="",0,Z507),"0")</f>
        <v>0.49036000000000002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214</v>
      </c>
      <c r="Y509" s="689">
        <f>IFERROR(SUM(Y504:Y507),"0")</f>
        <v>216.48000000000002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288</v>
      </c>
      <c r="Y511" s="688">
        <f t="shared" ref="Y511:Y522" si="79">IFERROR(IF(X511="",0,CEILING((X511/$H511),1)*$H511),"")</f>
        <v>290.40000000000003</v>
      </c>
      <c r="Z511" s="36">
        <f>IFERROR(IF(Y511=0,"",ROUNDUP(Y511/H511,0)*0.01196),"")</f>
        <v>0.65780000000000005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307.63636363636363</v>
      </c>
      <c r="BN511" s="64">
        <f t="shared" ref="BN511:BN522" si="81">IFERROR(Y511*I511/H511,"0")</f>
        <v>310.2</v>
      </c>
      <c r="BO511" s="64">
        <f t="shared" ref="BO511:BO522" si="82">IFERROR(1/J511*(X511/H511),"0")</f>
        <v>0.52447552447552448</v>
      </c>
      <c r="BP511" s="64">
        <f t="shared" ref="BP511:BP522" si="83">IFERROR(1/J511*(Y511/H511),"0")</f>
        <v>0.52884615384615397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227</v>
      </c>
      <c r="Y512" s="688">
        <f t="shared" si="79"/>
        <v>227.04000000000002</v>
      </c>
      <c r="Z512" s="36">
        <f>IFERROR(IF(Y512=0,"",ROUNDUP(Y512/H512,0)*0.01196),"")</f>
        <v>0.51427999999999996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242.47727272727272</v>
      </c>
      <c r="BN512" s="64">
        <f t="shared" si="81"/>
        <v>242.51999999999998</v>
      </c>
      <c r="BO512" s="64">
        <f t="shared" si="82"/>
        <v>0.41338869463869465</v>
      </c>
      <c r="BP512" s="64">
        <f t="shared" si="83"/>
        <v>0.41346153846153849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97.537878787878782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98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1.17208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515</v>
      </c>
      <c r="Y524" s="689">
        <f>IFERROR(SUM(Y511:Y522),"0")</f>
        <v>517.44000000000005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15465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15631.039999999999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16304.699386030012</v>
      </c>
      <c r="Y598" s="689">
        <f>IFERROR(SUM(BN22:BN594),"0")</f>
        <v>16479.824000000001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27</v>
      </c>
      <c r="Y599" s="38">
        <f>ROUNDUP(SUM(BP22:BP594),0)</f>
        <v>27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16979.699386030014</v>
      </c>
      <c r="Y600" s="689">
        <f>GrossWeightTotalR+PalletQtyTotalR*25</f>
        <v>17154.824000000001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2524.4394368216381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2553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31.037710000000001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955.1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933.2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677.7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971.19999999999993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614.40000000000009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2406.2999999999997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163.19999999999999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435.3</v>
      </c>
      <c r="V607" s="46">
        <f>IFERROR(Y367*1,"0")+IFERROR(Y371*1,"0")+IFERROR(Y372*1,"0")+IFERROR(Y373*1,"0")</f>
        <v>16.2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4053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1530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8.4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2867.04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83,00"/>
        <filter val="1 328,00"/>
        <filter val="1 526,00"/>
        <filter val="1,85"/>
        <filter val="10,00"/>
        <filter val="102,05"/>
        <filter val="104,00"/>
        <filter val="106,00"/>
        <filter val="109,00"/>
        <filter val="11,00"/>
        <filter val="111,00"/>
        <filter val="118,00"/>
        <filter val="12,00"/>
        <filter val="130,00"/>
        <filter val="138,00"/>
        <filter val="14,00"/>
        <filter val="149,00"/>
        <filter val="15 465,00"/>
        <filter val="15,00"/>
        <filter val="155,00"/>
        <filter val="16 304,70"/>
        <filter val="16 979,70"/>
        <filter val="16,25"/>
        <filter val="160,00"/>
        <filter val="168,00"/>
        <filter val="169,00"/>
        <filter val="169,56"/>
        <filter val="174,00"/>
        <filter val="2 120,00"/>
        <filter val="2 524,44"/>
        <filter val="2,00"/>
        <filter val="208,00"/>
        <filter val="211,00"/>
        <filter val="213,27"/>
        <filter val="214,00"/>
        <filter val="219,07"/>
        <filter val="227,00"/>
        <filter val="232,00"/>
        <filter val="232,14"/>
        <filter val="236,00"/>
        <filter val="265,00"/>
        <filter val="266,00"/>
        <filter val="27"/>
        <filter val="288,00"/>
        <filter val="3 199,00"/>
        <filter val="3,33"/>
        <filter val="30,00"/>
        <filter val="30,65"/>
        <filter val="324,00"/>
        <filter val="33,11"/>
        <filter val="331,00"/>
        <filter val="333,00"/>
        <filter val="35,00"/>
        <filter val="35,42"/>
        <filter val="360,00"/>
        <filter val="371,00"/>
        <filter val="393,00"/>
        <filter val="4,76"/>
        <filter val="40,53"/>
        <filter val="400,00"/>
        <filter val="401,52"/>
        <filter val="404,00"/>
        <filter val="428,00"/>
        <filter val="44,00"/>
        <filter val="455,57"/>
        <filter val="48,69"/>
        <filter val="5,19"/>
        <filter val="5,24"/>
        <filter val="5,49"/>
        <filter val="50,13"/>
        <filter val="50,33"/>
        <filter val="511,00"/>
        <filter val="515,00"/>
        <filter val="520,00"/>
        <filter val="53,40"/>
        <filter val="546,00"/>
        <filter val="55,00"/>
        <filter val="56,00"/>
        <filter val="57,00"/>
        <filter val="58,00"/>
        <filter val="606,00"/>
        <filter val="62,00"/>
        <filter val="63,00"/>
        <filter val="66,67"/>
        <filter val="68,00"/>
        <filter val="695,00"/>
        <filter val="7,00"/>
        <filter val="752,00"/>
        <filter val="78,00"/>
        <filter val="796,00"/>
        <filter val="82,78"/>
        <filter val="84,00"/>
        <filter val="85,00"/>
        <filter val="9,00"/>
        <filter val="91,00"/>
        <filter val="92,06"/>
        <filter val="94,00"/>
        <filter val="947,00"/>
        <filter val="957,00"/>
        <filter val="97,54"/>
        <filter val="975,00"/>
        <filter val="98,00"/>
        <filter val="992,00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