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3,03,25 ПОКОМ КИ филиалы\"/>
    </mc:Choice>
  </mc:AlternateContent>
  <xr:revisionPtr revIDLastSave="0" documentId="13_ncr:1_{18CB7C97-5E3F-4DAA-85F6-A7CF079D88C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Sheet!$A$3:$AH$95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7" i="1" l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6" i="1"/>
  <c r="R68" i="1" l="1"/>
  <c r="R33" i="1"/>
  <c r="Q5" i="1"/>
  <c r="E81" i="1" l="1"/>
  <c r="E51" i="1"/>
  <c r="P51" i="1" s="1"/>
  <c r="P7" i="1"/>
  <c r="R7" i="1" s="1"/>
  <c r="P8" i="1"/>
  <c r="P9" i="1"/>
  <c r="P10" i="1"/>
  <c r="P11" i="1"/>
  <c r="R11" i="1" s="1"/>
  <c r="P12" i="1"/>
  <c r="P13" i="1"/>
  <c r="P14" i="1"/>
  <c r="U14" i="1" s="1"/>
  <c r="P15" i="1"/>
  <c r="P16" i="1"/>
  <c r="R16" i="1" s="1"/>
  <c r="P17" i="1"/>
  <c r="P18" i="1"/>
  <c r="R18" i="1" s="1"/>
  <c r="P19" i="1"/>
  <c r="P20" i="1"/>
  <c r="R20" i="1" s="1"/>
  <c r="P21" i="1"/>
  <c r="P22" i="1"/>
  <c r="U22" i="1" s="1"/>
  <c r="P23" i="1"/>
  <c r="P24" i="1"/>
  <c r="P25" i="1"/>
  <c r="R25" i="1" s="1"/>
  <c r="P26" i="1"/>
  <c r="P27" i="1"/>
  <c r="P28" i="1"/>
  <c r="P29" i="1"/>
  <c r="P30" i="1"/>
  <c r="P31" i="1"/>
  <c r="P32" i="1"/>
  <c r="P33" i="1"/>
  <c r="P34" i="1"/>
  <c r="P35" i="1"/>
  <c r="P36" i="1"/>
  <c r="P37" i="1"/>
  <c r="R37" i="1" s="1"/>
  <c r="P38" i="1"/>
  <c r="P39" i="1"/>
  <c r="P40" i="1"/>
  <c r="P41" i="1"/>
  <c r="R41" i="1" s="1"/>
  <c r="P42" i="1"/>
  <c r="P43" i="1"/>
  <c r="P44" i="1"/>
  <c r="P45" i="1"/>
  <c r="R45" i="1" s="1"/>
  <c r="P46" i="1"/>
  <c r="P47" i="1"/>
  <c r="P48" i="1"/>
  <c r="U48" i="1" s="1"/>
  <c r="P49" i="1"/>
  <c r="P50" i="1"/>
  <c r="R50" i="1" s="1"/>
  <c r="P52" i="1"/>
  <c r="P53" i="1"/>
  <c r="P54" i="1"/>
  <c r="R54" i="1" s="1"/>
  <c r="P55" i="1"/>
  <c r="P56" i="1"/>
  <c r="P57" i="1"/>
  <c r="P58" i="1"/>
  <c r="R58" i="1" s="1"/>
  <c r="P59" i="1"/>
  <c r="P60" i="1"/>
  <c r="P61" i="1"/>
  <c r="P62" i="1"/>
  <c r="R62" i="1" s="1"/>
  <c r="P63" i="1"/>
  <c r="P64" i="1"/>
  <c r="P65" i="1"/>
  <c r="P66" i="1"/>
  <c r="P67" i="1"/>
  <c r="P68" i="1"/>
  <c r="P69" i="1"/>
  <c r="P70" i="1"/>
  <c r="P71" i="1"/>
  <c r="P72" i="1"/>
  <c r="P73" i="1"/>
  <c r="P74" i="1"/>
  <c r="R74" i="1" s="1"/>
  <c r="P75" i="1"/>
  <c r="P76" i="1"/>
  <c r="U76" i="1" s="1"/>
  <c r="P77" i="1"/>
  <c r="U77" i="1" s="1"/>
  <c r="P78" i="1"/>
  <c r="P79" i="1"/>
  <c r="P80" i="1"/>
  <c r="R80" i="1" s="1"/>
  <c r="P82" i="1"/>
  <c r="U82" i="1" s="1"/>
  <c r="P83" i="1"/>
  <c r="U83" i="1" s="1"/>
  <c r="P84" i="1"/>
  <c r="U84" i="1" s="1"/>
  <c r="P85" i="1"/>
  <c r="P86" i="1"/>
  <c r="U86" i="1" s="1"/>
  <c r="P87" i="1"/>
  <c r="U87" i="1" s="1"/>
  <c r="P88" i="1"/>
  <c r="P89" i="1"/>
  <c r="R89" i="1" s="1"/>
  <c r="P90" i="1"/>
  <c r="U90" i="1" s="1"/>
  <c r="P91" i="1"/>
  <c r="P92" i="1"/>
  <c r="V92" i="1" s="1"/>
  <c r="P93" i="1"/>
  <c r="P94" i="1"/>
  <c r="V94" i="1" s="1"/>
  <c r="P95" i="1"/>
  <c r="V95" i="1" s="1"/>
  <c r="P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F5" i="1"/>
  <c r="AE5" i="1"/>
  <c r="AD5" i="1"/>
  <c r="AC5" i="1"/>
  <c r="AB5" i="1"/>
  <c r="AA5" i="1"/>
  <c r="Z5" i="1"/>
  <c r="Y5" i="1"/>
  <c r="X5" i="1"/>
  <c r="W5" i="1"/>
  <c r="S5" i="1"/>
  <c r="O5" i="1"/>
  <c r="N5" i="1"/>
  <c r="M5" i="1"/>
  <c r="L5" i="1"/>
  <c r="J5" i="1"/>
  <c r="F5" i="1"/>
  <c r="E5" i="1" l="1"/>
  <c r="K51" i="1"/>
  <c r="R92" i="1"/>
  <c r="V93" i="1"/>
  <c r="V91" i="1"/>
  <c r="R91" i="1"/>
  <c r="U89" i="1"/>
  <c r="U80" i="1"/>
  <c r="U74" i="1"/>
  <c r="U70" i="1"/>
  <c r="U66" i="1"/>
  <c r="U62" i="1"/>
  <c r="U60" i="1"/>
  <c r="U58" i="1"/>
  <c r="U54" i="1"/>
  <c r="U45" i="1"/>
  <c r="U41" i="1"/>
  <c r="U37" i="1"/>
  <c r="U33" i="1"/>
  <c r="U29" i="1"/>
  <c r="U25" i="1"/>
  <c r="R21" i="1"/>
  <c r="R19" i="1"/>
  <c r="R17" i="1"/>
  <c r="U15" i="1"/>
  <c r="U11" i="1"/>
  <c r="U7" i="1"/>
  <c r="P81" i="1"/>
  <c r="P5" i="1" s="1"/>
  <c r="K81" i="1"/>
  <c r="R9" i="1"/>
  <c r="R13" i="1"/>
  <c r="R27" i="1"/>
  <c r="R31" i="1"/>
  <c r="R39" i="1"/>
  <c r="R43" i="1"/>
  <c r="R47" i="1"/>
  <c r="R78" i="1"/>
  <c r="U42" i="1"/>
  <c r="U30" i="1"/>
  <c r="U12" i="1"/>
  <c r="R6" i="1"/>
  <c r="R8" i="1"/>
  <c r="R10" i="1"/>
  <c r="R26" i="1"/>
  <c r="R28" i="1"/>
  <c r="R34" i="1"/>
  <c r="R36" i="1"/>
  <c r="R38" i="1"/>
  <c r="R40" i="1"/>
  <c r="R44" i="1"/>
  <c r="R46" i="1"/>
  <c r="R53" i="1"/>
  <c r="R55" i="1"/>
  <c r="R57" i="1"/>
  <c r="R59" i="1"/>
  <c r="R75" i="1"/>
  <c r="R79" i="1"/>
  <c r="U50" i="1"/>
  <c r="U20" i="1"/>
  <c r="U18" i="1"/>
  <c r="U16" i="1"/>
  <c r="V79" i="1"/>
  <c r="U95" i="1"/>
  <c r="V63" i="1"/>
  <c r="V87" i="1"/>
  <c r="V71" i="1"/>
  <c r="V55" i="1"/>
  <c r="V83" i="1"/>
  <c r="V75" i="1"/>
  <c r="V67" i="1"/>
  <c r="V59" i="1"/>
  <c r="V51" i="1"/>
  <c r="V46" i="1"/>
  <c r="V42" i="1"/>
  <c r="V38" i="1"/>
  <c r="V34" i="1"/>
  <c r="V30" i="1"/>
  <c r="V26" i="1"/>
  <c r="V22" i="1"/>
  <c r="V18" i="1"/>
  <c r="V14" i="1"/>
  <c r="V10" i="1"/>
  <c r="U93" i="1"/>
  <c r="V89" i="1"/>
  <c r="V85" i="1"/>
  <c r="V77" i="1"/>
  <c r="V73" i="1"/>
  <c r="V69" i="1"/>
  <c r="V65" i="1"/>
  <c r="V61" i="1"/>
  <c r="V57" i="1"/>
  <c r="V53" i="1"/>
  <c r="V48" i="1"/>
  <c r="V44" i="1"/>
  <c r="V40" i="1"/>
  <c r="V36" i="1"/>
  <c r="V32" i="1"/>
  <c r="V28" i="1"/>
  <c r="V24" i="1"/>
  <c r="V20" i="1"/>
  <c r="V16" i="1"/>
  <c r="V12" i="1"/>
  <c r="V8" i="1"/>
  <c r="V6" i="1"/>
  <c r="U94" i="1"/>
  <c r="V90" i="1"/>
  <c r="V88" i="1"/>
  <c r="V86" i="1"/>
  <c r="V84" i="1"/>
  <c r="V82" i="1"/>
  <c r="V80" i="1"/>
  <c r="V78" i="1"/>
  <c r="V76" i="1"/>
  <c r="V74" i="1"/>
  <c r="V72" i="1"/>
  <c r="V70" i="1"/>
  <c r="V68" i="1"/>
  <c r="V66" i="1"/>
  <c r="V64" i="1"/>
  <c r="V62" i="1"/>
  <c r="V60" i="1"/>
  <c r="V58" i="1"/>
  <c r="V56" i="1"/>
  <c r="V54" i="1"/>
  <c r="V52" i="1"/>
  <c r="V50" i="1"/>
  <c r="V49" i="1"/>
  <c r="V47" i="1"/>
  <c r="V45" i="1"/>
  <c r="V43" i="1"/>
  <c r="V41" i="1"/>
  <c r="V39" i="1"/>
  <c r="V37" i="1"/>
  <c r="V35" i="1"/>
  <c r="V33" i="1"/>
  <c r="V31" i="1"/>
  <c r="V29" i="1"/>
  <c r="V27" i="1"/>
  <c r="V25" i="1"/>
  <c r="V23" i="1"/>
  <c r="V21" i="1"/>
  <c r="V19" i="1"/>
  <c r="V17" i="1"/>
  <c r="V15" i="1"/>
  <c r="V13" i="1"/>
  <c r="V11" i="1"/>
  <c r="V9" i="1"/>
  <c r="V7" i="1"/>
  <c r="U92" i="1" l="1"/>
  <c r="U17" i="1"/>
  <c r="U19" i="1"/>
  <c r="U21" i="1"/>
  <c r="U38" i="1"/>
  <c r="U46" i="1"/>
  <c r="K5" i="1"/>
  <c r="U13" i="1"/>
  <c r="U52" i="1"/>
  <c r="U68" i="1"/>
  <c r="U91" i="1"/>
  <c r="U8" i="1"/>
  <c r="U26" i="1"/>
  <c r="U34" i="1"/>
  <c r="U78" i="1"/>
  <c r="U55" i="1"/>
  <c r="U59" i="1"/>
  <c r="U63" i="1"/>
  <c r="U67" i="1"/>
  <c r="U71" i="1"/>
  <c r="U75" i="1"/>
  <c r="U88" i="1"/>
  <c r="U81" i="1"/>
  <c r="AH5" i="1"/>
  <c r="U9" i="1"/>
  <c r="U56" i="1"/>
  <c r="U64" i="1"/>
  <c r="U72" i="1"/>
  <c r="U85" i="1"/>
  <c r="V81" i="1"/>
  <c r="R5" i="1"/>
  <c r="U51" i="1"/>
  <c r="U10" i="1"/>
  <c r="U24" i="1"/>
  <c r="U28" i="1"/>
  <c r="U32" i="1"/>
  <c r="U36" i="1"/>
  <c r="U40" i="1"/>
  <c r="U44" i="1"/>
  <c r="U53" i="1"/>
  <c r="U57" i="1"/>
  <c r="U61" i="1"/>
  <c r="U65" i="1"/>
  <c r="U69" i="1"/>
  <c r="U73" i="1"/>
  <c r="U79" i="1"/>
  <c r="U6" i="1"/>
  <c r="U23" i="1"/>
  <c r="U27" i="1"/>
  <c r="U31" i="1"/>
  <c r="U35" i="1"/>
  <c r="U39" i="1"/>
  <c r="U43" i="1"/>
  <c r="U47" i="1"/>
  <c r="U49" i="1"/>
</calcChain>
</file>

<file path=xl/sharedStrings.xml><?xml version="1.0" encoding="utf-8"?>
<sst xmlns="http://schemas.openxmlformats.org/spreadsheetml/2006/main" count="369" uniqueCount="154">
  <si>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</si>
  <si>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</si>
  <si>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</si>
  <si>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</si>
  <si>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</si>
  <si>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</si>
  <si>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</si>
  <si>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</si>
  <si>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</si>
  <si>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</si>
  <si>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</si>
  <si>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</si>
  <si>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</si>
  <si>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</si>
  <si>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</si>
  <si>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</si>
  <si>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</si>
  <si>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</si>
  <si>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</si>
  <si>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</si>
  <si>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</si>
  <si>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</si>
  <si>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</si>
  <si>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12,03,</t>
  </si>
  <si>
    <t>15,03,</t>
  </si>
  <si>
    <t>13,03,</t>
  </si>
  <si>
    <t>06,03,</t>
  </si>
  <si>
    <t>05,03,</t>
  </si>
  <si>
    <t>27,02,</t>
  </si>
  <si>
    <t>26,02,</t>
  </si>
  <si>
    <t>20,02,</t>
  </si>
  <si>
    <t>19,02,</t>
  </si>
  <si>
    <t>13,02,</t>
  </si>
  <si>
    <t>12,02,</t>
  </si>
  <si>
    <t>06,02,</t>
  </si>
  <si>
    <t xml:space="preserve"> 005  Колбаса Докторская ГОСТ, Вязанка вектор,ВЕС. ПОКОМ</t>
  </si>
  <si>
    <t>кг</t>
  </si>
  <si>
    <t>матрица</t>
  </si>
  <si>
    <t>СПАР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</si>
  <si>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</si>
  <si>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</si>
  <si>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</si>
  <si>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</si>
  <si>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</si>
  <si>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</si>
  <si>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</si>
  <si>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>необходимо увеличить продажи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</si>
  <si>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</si>
  <si>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</si>
  <si>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>нет потребности (филиал постоянно обнуляет)</t>
  </si>
  <si>
    <t xml:space="preserve"> 118  Колбаса Сервелат Филейбургский с филе сочного окорока, в/у 0,35 кг срез, БАВАРУШКА ПОКОМ</t>
  </si>
  <si>
    <t>05,03,25 филиал обнулил</t>
  </si>
  <si>
    <t xml:space="preserve"> 200  Ветчина Дугушка ТМ Стародворье, вектор в/у    ПОКОМ</t>
  </si>
  <si>
    <t>ТМА март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</si>
  <si>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</si>
  <si>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</si>
  <si>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</si>
  <si>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</si>
  <si>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</si>
  <si>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>ТМА февраль_март</t>
  </si>
  <si>
    <t xml:space="preserve"> 230  Колбаса Молочная Особая ТМ Особый рецепт, п/а, ВЕС. ПОКОМ</t>
  </si>
  <si>
    <t>не в матрице</t>
  </si>
  <si>
    <t>дубль на 457</t>
  </si>
  <si>
    <t xml:space="preserve"> 236  Колбаса Рубленая ЗАПЕЧ. Дугушка ТМ Стародворье, вектор, в/к    ПОКОМ</t>
  </si>
  <si>
    <t>ТМА февраль / 07,03,25 филиал обнулил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</si>
  <si>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</si>
  <si>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</si>
  <si>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</si>
  <si>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</si>
  <si>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>12,03,25 филиал обнулил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</si>
  <si>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</si>
  <si>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</si>
  <si>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</si>
  <si>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</si>
  <si>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</si>
  <si>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</si>
  <si>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</si>
  <si>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>сети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</si>
  <si>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</si>
  <si>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</si>
  <si>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</si>
  <si>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</si>
  <si>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</si>
  <si>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>ТК Вояж (акция август)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</si>
  <si>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</si>
  <si>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</si>
  <si>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</si>
  <si>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</si>
  <si>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</si>
  <si>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</si>
  <si>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</si>
  <si>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</si>
  <si>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</si>
  <si>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</si>
  <si>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</si>
  <si>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</si>
  <si>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>есть дубль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</si>
  <si>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</si>
  <si>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</si>
  <si>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</si>
  <si>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</si>
  <si>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</si>
  <si>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</si>
  <si>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</si>
  <si>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</si>
  <si>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</si>
  <si>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</si>
  <si>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</si>
  <si>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</si>
  <si>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>необходимо увеличить продажи / Spar / ПЕРЕМЕЩЕНИЕ ИЗ Донецка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</si>
  <si>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</si>
  <si>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</si>
  <si>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>ТК ВОЯЖ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</si>
  <si>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</si>
  <si>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</si>
  <si>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>сети / 12,03,25 филиал обнулил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</si>
  <si>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</si>
  <si>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</si>
  <si>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414  Колбаса Филейбургская с филе сочного окорока 0,11 кг ТМ Баварушка ПОКОМ</t>
  </si>
  <si>
    <t>нет в бланке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</si>
  <si>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</si>
  <si>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</si>
  <si>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</si>
  <si>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</si>
  <si>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440  Колбаса Любительская ТМ Вязанка в оболочке полиамид.ВЕС ПОКОМ </t>
  </si>
  <si>
    <t xml:space="preserve"> 445  Колбаса Краковюрст ТМ Баварушка рубленая в оболочке черева в в.у 0,2 кг ПОКОМ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</si>
  <si>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</si>
  <si>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</si>
  <si>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</si>
  <si>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</si>
  <si>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</si>
  <si>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>ТМА март / есть дубль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</si>
  <si>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</si>
  <si>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</si>
  <si>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</si>
  <si>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ВЕС 0,8кг ТМ Особый рецепт в оболочке полиамид 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</si>
  <si>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</si>
  <si>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</si>
  <si>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</si>
  <si>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>255  Сосиски Молочные для завтрака ТМ Особый рецепт, п/а МГС, ВЕС, ТМ Стародворье  ПОКОМ</t>
  </si>
  <si>
    <t>376  Сардельки Сочинки с сочным окороком ТМ Стародворье полиамид мгс ф/в 0,4 кг СК3</t>
  </si>
  <si>
    <t>дубль на 328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</si>
  <si>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</si>
  <si>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</si>
  <si>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501 Сосиски Филейские по-ганноверски ТМ Вязанка.в оболочке амицел в м.г.с ВЕС. ПОКОМ</t>
  </si>
  <si>
    <t>504  Ветчина Мясорубская с окороком 0,33кг срез ТМ Стародворье  ПОКОМ</t>
  </si>
  <si>
    <t>505  Ветчина Стародворская ТМ Стародворье брикет 0,33 кг.  ПОКОМ</t>
  </si>
  <si>
    <t>необходимо увеличить продажи!!!</t>
  </si>
  <si>
    <t>слабая реализация</t>
  </si>
  <si>
    <t>Spar</t>
  </si>
  <si>
    <t>14,03,25 филиал обнулил</t>
  </si>
  <si>
    <t>ТК Вояж / 14,03,25 филиал обнулил</t>
  </si>
  <si>
    <t>заказ</t>
  </si>
  <si>
    <t>17,03,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</si>
</sst>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2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164" fontId="1" fillId="7" borderId="2" xfId="1" applyNumberFormat="1" applyFill="1" applyBorder="1"/>
    <xf numFmtId="164" fontId="1" fillId="8" borderId="1" xfId="1" applyNumberFormat="1" applyFill="1"/>
    <xf numFmtId="164" fontId="4" fillId="8" borderId="1" xfId="1" applyNumberFormat="1" applyFont="1" applyFill="1"/>
    <xf numFmtId="164" fontId="5" fillId="0" borderId="1" xfId="1" applyNumberFormat="1" applyFont="1"/>
    <xf numFmtId="164" fontId="6" fillId="8" borderId="1" xfId="1" applyNumberFormat="1" applyFont="1" applyFill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9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T7" sqref="T7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5703125" customWidth="1"/>
    <col min="14" max="19" width="7" customWidth="1"/>
    <col min="20" max="20" width="21" customWidth="1"/>
    <col min="21" max="22" width="5" customWidth="1"/>
    <col min="23" max="32" width="6" customWidth="1"/>
    <col min="33" max="33" width="45.28515625" customWidth="1"/>
    <col min="34" max="34" width="7" customWidth="1"/>
    <col min="35" max="51" width="8" customWidth="1"/>
  </cols>
  <sheetData>
    <row r="1" spans="1:51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3" t="s">
        <v>152</v>
      </c>
      <c r="S3" s="6" t="s">
        <v>16</v>
      </c>
      <c r="T3" s="6" t="s">
        <v>17</v>
      </c>
      <c r="U3" s="2" t="s">
        <v>18</v>
      </c>
      <c r="V3" s="2" t="s">
        <v>19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20</v>
      </c>
      <c r="AG3" s="2" t="s">
        <v>21</v>
      </c>
      <c r="AH3" s="2" t="s">
        <v>22</v>
      </c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 t="s">
        <v>153</v>
      </c>
      <c r="S4" s="1"/>
      <c r="T4" s="1"/>
      <c r="U4" s="1"/>
      <c r="V4" s="1"/>
      <c r="W4" s="1" t="s">
        <v>23</v>
      </c>
      <c r="X4" s="1" t="s">
        <v>26</v>
      </c>
      <c r="Y4" s="1" t="s">
        <v>27</v>
      </c>
      <c r="Z4" s="1" t="s">
        <v>28</v>
      </c>
      <c r="AA4" s="1" t="s">
        <v>29</v>
      </c>
      <c r="AB4" s="1" t="s">
        <v>30</v>
      </c>
      <c r="AC4" s="1" t="s">
        <v>31</v>
      </c>
      <c r="AD4" s="1" t="s">
        <v>32</v>
      </c>
      <c r="AE4" s="1" t="s">
        <v>33</v>
      </c>
      <c r="AF4" s="1" t="s">
        <v>34</v>
      </c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SUM(E6:E499)</f>
        <v>30614.697000000004</v>
      </c>
      <c r="F5" s="4">
        <f>SUM(F6:F499)</f>
        <v>47435.787000000011</v>
      </c>
      <c r="G5" s="7"/>
      <c r="H5" s="1"/>
      <c r="I5" s="1"/>
      <c r="J5" s="4">
        <f t="shared" ref="J5:S5" si="0">SUM(J6:J499)</f>
        <v>30916.115000000002</v>
      </c>
      <c r="K5" s="4">
        <f t="shared" si="0"/>
        <v>-301.41799999999984</v>
      </c>
      <c r="L5" s="4">
        <f t="shared" si="0"/>
        <v>0</v>
      </c>
      <c r="M5" s="4">
        <f t="shared" si="0"/>
        <v>0</v>
      </c>
      <c r="N5" s="4">
        <f t="shared" si="0"/>
        <v>3000</v>
      </c>
      <c r="O5" s="4">
        <f t="shared" si="0"/>
        <v>7961.0250499999984</v>
      </c>
      <c r="P5" s="4">
        <f t="shared" si="0"/>
        <v>6122.9393999999993</v>
      </c>
      <c r="Q5" s="4">
        <f t="shared" ref="Q5" si="1">SUM(Q6:Q499)</f>
        <v>10422.645150000006</v>
      </c>
      <c r="R5" s="4">
        <f t="shared" si="0"/>
        <v>10299.045150000005</v>
      </c>
      <c r="S5" s="4">
        <f t="shared" si="0"/>
        <v>0</v>
      </c>
      <c r="T5" s="1"/>
      <c r="U5" s="1"/>
      <c r="V5" s="1"/>
      <c r="W5" s="4">
        <f t="shared" ref="W5:AF5" si="2">SUM(W6:W499)</f>
        <v>6342.0708000000031</v>
      </c>
      <c r="X5" s="4">
        <f t="shared" si="2"/>
        <v>7260.2397999999994</v>
      </c>
      <c r="Y5" s="4">
        <f t="shared" si="2"/>
        <v>7476.6386000000011</v>
      </c>
      <c r="Z5" s="4">
        <f t="shared" si="2"/>
        <v>7678.7965999999997</v>
      </c>
      <c r="AA5" s="4">
        <f t="shared" si="2"/>
        <v>7409.6089999999986</v>
      </c>
      <c r="AB5" s="4">
        <f t="shared" si="2"/>
        <v>7564.0430000000006</v>
      </c>
      <c r="AC5" s="4">
        <f t="shared" si="2"/>
        <v>8224.1212000000014</v>
      </c>
      <c r="AD5" s="4">
        <f t="shared" si="2"/>
        <v>7925.5166000000045</v>
      </c>
      <c r="AE5" s="4">
        <f t="shared" si="2"/>
        <v>7184.4159999999993</v>
      </c>
      <c r="AF5" s="4">
        <f t="shared" si="2"/>
        <v>6996.4826000000021</v>
      </c>
      <c r="AG5" s="1"/>
      <c r="AH5" s="4">
        <f>SUM(AH6:AH499)</f>
        <v>8265</v>
      </c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35</v>
      </c>
      <c r="B6" s="1" t="s">
        <v>36</v>
      </c>
      <c r="C6" s="1">
        <v>1181.2539999999999</v>
      </c>
      <c r="D6" s="1">
        <v>1388.078</v>
      </c>
      <c r="E6" s="1">
        <v>873.63599999999997</v>
      </c>
      <c r="F6" s="1">
        <v>1293.306</v>
      </c>
      <c r="G6" s="7">
        <v>1</v>
      </c>
      <c r="H6" s="1">
        <v>50</v>
      </c>
      <c r="I6" s="1" t="s">
        <v>37</v>
      </c>
      <c r="J6" s="1">
        <v>836.65</v>
      </c>
      <c r="K6" s="1">
        <f t="shared" ref="K6:K37" si="3">E6-J6</f>
        <v>36.98599999999999</v>
      </c>
      <c r="L6" s="1"/>
      <c r="M6" s="1"/>
      <c r="N6" s="1">
        <v>300</v>
      </c>
      <c r="O6" s="1"/>
      <c r="P6" s="1">
        <f>E6/5</f>
        <v>174.72719999999998</v>
      </c>
      <c r="Q6" s="5">
        <v>328.69319999999971</v>
      </c>
      <c r="R6" s="5">
        <f>11*P6-O6-N6-F6</f>
        <v>328.69319999999971</v>
      </c>
      <c r="S6" s="5"/>
      <c r="T6" s="1"/>
      <c r="U6" s="1">
        <f>(F6+N6+O6+R6)/P6</f>
        <v>11</v>
      </c>
      <c r="V6" s="1">
        <f>(F6+N6+O6)/P6</f>
        <v>9.1188206529950708</v>
      </c>
      <c r="W6" s="1">
        <v>192.51759999999999</v>
      </c>
      <c r="X6" s="1">
        <v>204.0472</v>
      </c>
      <c r="Y6" s="1">
        <v>230.04660000000001</v>
      </c>
      <c r="Z6" s="1">
        <v>252.7114</v>
      </c>
      <c r="AA6" s="1">
        <v>206.4434</v>
      </c>
      <c r="AB6" s="1">
        <v>195.1386</v>
      </c>
      <c r="AC6" s="1">
        <v>205.48400000000001</v>
      </c>
      <c r="AD6" s="1">
        <v>203.6514</v>
      </c>
      <c r="AE6" s="1">
        <v>192.19759999999999</v>
      </c>
      <c r="AF6" s="1">
        <v>201.6926</v>
      </c>
      <c r="AG6" s="1" t="s">
        <v>38</v>
      </c>
      <c r="AH6" s="1">
        <f>ROUND(G6*R6,0)</f>
        <v>329</v>
      </c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39</v>
      </c>
      <c r="B7" s="1" t="s">
        <v>36</v>
      </c>
      <c r="C7" s="1">
        <v>358.16899999999998</v>
      </c>
      <c r="D7" s="1">
        <v>476.84800000000001</v>
      </c>
      <c r="E7" s="1">
        <v>246.15799999999999</v>
      </c>
      <c r="F7" s="1">
        <v>521.92200000000003</v>
      </c>
      <c r="G7" s="7">
        <v>1</v>
      </c>
      <c r="H7" s="1">
        <v>45</v>
      </c>
      <c r="I7" s="1" t="s">
        <v>37</v>
      </c>
      <c r="J7" s="1">
        <v>233.35</v>
      </c>
      <c r="K7" s="1">
        <f t="shared" si="3"/>
        <v>12.807999999999993</v>
      </c>
      <c r="L7" s="1"/>
      <c r="M7" s="1"/>
      <c r="N7" s="1"/>
      <c r="O7" s="1">
        <v>0</v>
      </c>
      <c r="P7" s="1">
        <f t="shared" ref="P7:P69" si="4">E7/5</f>
        <v>49.2316</v>
      </c>
      <c r="Q7" s="5">
        <v>19.625599999999963</v>
      </c>
      <c r="R7" s="5">
        <f t="shared" ref="R7:R13" si="5">11*P7-O7-N7-F7</f>
        <v>19.625599999999963</v>
      </c>
      <c r="S7" s="5"/>
      <c r="T7" s="1"/>
      <c r="U7" s="1">
        <f t="shared" ref="U7:U69" si="6">(F7+N7+O7+R7)/P7</f>
        <v>11</v>
      </c>
      <c r="V7" s="1">
        <f t="shared" ref="V7:V69" si="7">(F7+N7+O7)/P7</f>
        <v>10.601361727020857</v>
      </c>
      <c r="W7" s="1">
        <v>47.328200000000002</v>
      </c>
      <c r="X7" s="1">
        <v>70.820799999999991</v>
      </c>
      <c r="Y7" s="1">
        <v>73.962599999999995</v>
      </c>
      <c r="Z7" s="1">
        <v>70.432600000000008</v>
      </c>
      <c r="AA7" s="1">
        <v>71.752600000000001</v>
      </c>
      <c r="AB7" s="1">
        <v>76.904200000000003</v>
      </c>
      <c r="AC7" s="1">
        <v>76.995399999999989</v>
      </c>
      <c r="AD7" s="1">
        <v>76.400400000000005</v>
      </c>
      <c r="AE7" s="1">
        <v>71.605999999999995</v>
      </c>
      <c r="AF7" s="1">
        <v>74.892399999999995</v>
      </c>
      <c r="AG7" s="1"/>
      <c r="AH7" s="1">
        <f t="shared" ref="AH7:AH70" si="8">ROUND(G7*R7,0)</f>
        <v>20</v>
      </c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40</v>
      </c>
      <c r="B8" s="1" t="s">
        <v>36</v>
      </c>
      <c r="C8" s="1">
        <v>451.34899999999999</v>
      </c>
      <c r="D8" s="1">
        <v>445.94099999999997</v>
      </c>
      <c r="E8" s="1">
        <v>324.113</v>
      </c>
      <c r="F8" s="1">
        <v>495.47899999999998</v>
      </c>
      <c r="G8" s="7">
        <v>1</v>
      </c>
      <c r="H8" s="1">
        <v>45</v>
      </c>
      <c r="I8" s="1" t="s">
        <v>37</v>
      </c>
      <c r="J8" s="1">
        <v>313.60000000000002</v>
      </c>
      <c r="K8" s="1">
        <f t="shared" si="3"/>
        <v>10.512999999999977</v>
      </c>
      <c r="L8" s="1"/>
      <c r="M8" s="1"/>
      <c r="N8" s="1"/>
      <c r="O8" s="1">
        <v>54.62863000000003</v>
      </c>
      <c r="P8" s="1">
        <f t="shared" si="4"/>
        <v>64.822599999999994</v>
      </c>
      <c r="Q8" s="5">
        <v>162.94096999999994</v>
      </c>
      <c r="R8" s="5">
        <f t="shared" si="5"/>
        <v>162.94096999999994</v>
      </c>
      <c r="S8" s="5"/>
      <c r="T8" s="1"/>
      <c r="U8" s="1">
        <f t="shared" si="6"/>
        <v>10.999999999999998</v>
      </c>
      <c r="V8" s="1">
        <f t="shared" si="7"/>
        <v>8.4863555303243015</v>
      </c>
      <c r="W8" s="1">
        <v>64.847000000000008</v>
      </c>
      <c r="X8" s="1">
        <v>75.128599999999992</v>
      </c>
      <c r="Y8" s="1">
        <v>75.173400000000001</v>
      </c>
      <c r="Z8" s="1">
        <v>77.520799999999994</v>
      </c>
      <c r="AA8" s="1">
        <v>81.404200000000003</v>
      </c>
      <c r="AB8" s="1">
        <v>85.80080000000001</v>
      </c>
      <c r="AC8" s="1">
        <v>88.909000000000006</v>
      </c>
      <c r="AD8" s="1">
        <v>97.507800000000003</v>
      </c>
      <c r="AE8" s="1">
        <v>90.278199999999998</v>
      </c>
      <c r="AF8" s="1">
        <v>104.41200000000001</v>
      </c>
      <c r="AG8" s="1"/>
      <c r="AH8" s="1">
        <f t="shared" si="8"/>
        <v>163</v>
      </c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41</v>
      </c>
      <c r="B9" s="1" t="s">
        <v>42</v>
      </c>
      <c r="C9" s="1">
        <v>346</v>
      </c>
      <c r="D9" s="1">
        <v>216</v>
      </c>
      <c r="E9" s="1">
        <v>269</v>
      </c>
      <c r="F9" s="1">
        <v>224</v>
      </c>
      <c r="G9" s="7">
        <v>0.45</v>
      </c>
      <c r="H9" s="1">
        <v>45</v>
      </c>
      <c r="I9" s="1" t="s">
        <v>37</v>
      </c>
      <c r="J9" s="1">
        <v>275</v>
      </c>
      <c r="K9" s="1">
        <f t="shared" si="3"/>
        <v>-6</v>
      </c>
      <c r="L9" s="1"/>
      <c r="M9" s="1"/>
      <c r="N9" s="1"/>
      <c r="O9" s="1">
        <v>226.98</v>
      </c>
      <c r="P9" s="1">
        <f t="shared" si="4"/>
        <v>53.8</v>
      </c>
      <c r="Q9" s="5">
        <v>140.81999999999994</v>
      </c>
      <c r="R9" s="5">
        <f t="shared" si="5"/>
        <v>140.81999999999994</v>
      </c>
      <c r="S9" s="5"/>
      <c r="T9" s="1"/>
      <c r="U9" s="1">
        <f t="shared" si="6"/>
        <v>11</v>
      </c>
      <c r="V9" s="1">
        <f t="shared" si="7"/>
        <v>8.3825278810408932</v>
      </c>
      <c r="W9" s="1">
        <v>54</v>
      </c>
      <c r="X9" s="1">
        <v>55.6</v>
      </c>
      <c r="Y9" s="1">
        <v>52.8</v>
      </c>
      <c r="Z9" s="1">
        <v>58.2</v>
      </c>
      <c r="AA9" s="1">
        <v>60.2</v>
      </c>
      <c r="AB9" s="1">
        <v>64.599999999999994</v>
      </c>
      <c r="AC9" s="1">
        <v>65</v>
      </c>
      <c r="AD9" s="1">
        <v>68.2</v>
      </c>
      <c r="AE9" s="1">
        <v>60.8</v>
      </c>
      <c r="AF9" s="1">
        <v>55.4</v>
      </c>
      <c r="AG9" s="1"/>
      <c r="AH9" s="1">
        <f t="shared" si="8"/>
        <v>63</v>
      </c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43</v>
      </c>
      <c r="B10" s="1" t="s">
        <v>42</v>
      </c>
      <c r="C10" s="1">
        <v>789</v>
      </c>
      <c r="D10" s="1">
        <v>798</v>
      </c>
      <c r="E10" s="1">
        <v>525</v>
      </c>
      <c r="F10" s="1">
        <v>808</v>
      </c>
      <c r="G10" s="7">
        <v>0.45</v>
      </c>
      <c r="H10" s="1">
        <v>45</v>
      </c>
      <c r="I10" s="1" t="s">
        <v>37</v>
      </c>
      <c r="J10" s="1">
        <v>535</v>
      </c>
      <c r="K10" s="1">
        <f t="shared" si="3"/>
        <v>-10</v>
      </c>
      <c r="L10" s="1"/>
      <c r="M10" s="1"/>
      <c r="N10" s="1"/>
      <c r="O10" s="1">
        <v>7.8599999999999923</v>
      </c>
      <c r="P10" s="1">
        <f t="shared" si="4"/>
        <v>105</v>
      </c>
      <c r="Q10" s="5">
        <v>339.1400000000001</v>
      </c>
      <c r="R10" s="5">
        <f t="shared" si="5"/>
        <v>339.1400000000001</v>
      </c>
      <c r="S10" s="5"/>
      <c r="T10" s="1"/>
      <c r="U10" s="1">
        <f t="shared" si="6"/>
        <v>11</v>
      </c>
      <c r="V10" s="1">
        <f t="shared" si="7"/>
        <v>7.7700952380952382</v>
      </c>
      <c r="W10" s="1">
        <v>109.8</v>
      </c>
      <c r="X10" s="1">
        <v>127.2</v>
      </c>
      <c r="Y10" s="1">
        <v>132.4</v>
      </c>
      <c r="Z10" s="1">
        <v>135.6</v>
      </c>
      <c r="AA10" s="1">
        <v>144.4</v>
      </c>
      <c r="AB10" s="1">
        <v>158.6</v>
      </c>
      <c r="AC10" s="1">
        <v>159.6</v>
      </c>
      <c r="AD10" s="1">
        <v>141.19999999999999</v>
      </c>
      <c r="AE10" s="1">
        <v>130.80000000000001</v>
      </c>
      <c r="AF10" s="1">
        <v>152.80000000000001</v>
      </c>
      <c r="AG10" s="1"/>
      <c r="AH10" s="1">
        <f t="shared" si="8"/>
        <v>153</v>
      </c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44</v>
      </c>
      <c r="B11" s="1" t="s">
        <v>42</v>
      </c>
      <c r="C11" s="1">
        <v>137</v>
      </c>
      <c r="D11" s="1">
        <v>60</v>
      </c>
      <c r="E11" s="1">
        <v>111</v>
      </c>
      <c r="F11" s="1">
        <v>63</v>
      </c>
      <c r="G11" s="7">
        <v>0.17</v>
      </c>
      <c r="H11" s="1">
        <v>180</v>
      </c>
      <c r="I11" s="1" t="s">
        <v>37</v>
      </c>
      <c r="J11" s="1">
        <v>114</v>
      </c>
      <c r="K11" s="1">
        <f t="shared" si="3"/>
        <v>-3</v>
      </c>
      <c r="L11" s="1"/>
      <c r="M11" s="1"/>
      <c r="N11" s="1"/>
      <c r="O11" s="1">
        <v>125.56</v>
      </c>
      <c r="P11" s="1">
        <f t="shared" si="4"/>
        <v>22.2</v>
      </c>
      <c r="Q11" s="5">
        <v>55.639999999999986</v>
      </c>
      <c r="R11" s="5">
        <f t="shared" si="5"/>
        <v>55.639999999999986</v>
      </c>
      <c r="S11" s="5"/>
      <c r="T11" s="1"/>
      <c r="U11" s="1">
        <f t="shared" si="6"/>
        <v>11</v>
      </c>
      <c r="V11" s="1">
        <f t="shared" si="7"/>
        <v>8.4936936936936949</v>
      </c>
      <c r="W11" s="1">
        <v>21.2</v>
      </c>
      <c r="X11" s="1">
        <v>15.2</v>
      </c>
      <c r="Y11" s="1">
        <v>12.4</v>
      </c>
      <c r="Z11" s="1">
        <v>8.6</v>
      </c>
      <c r="AA11" s="1">
        <v>16</v>
      </c>
      <c r="AB11" s="1">
        <v>20</v>
      </c>
      <c r="AC11" s="1">
        <v>15.8</v>
      </c>
      <c r="AD11" s="1">
        <v>11.2</v>
      </c>
      <c r="AE11" s="1">
        <v>8.1999999999999993</v>
      </c>
      <c r="AF11" s="1">
        <v>7.4</v>
      </c>
      <c r="AG11" s="1"/>
      <c r="AH11" s="1">
        <f t="shared" si="8"/>
        <v>9</v>
      </c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45</v>
      </c>
      <c r="B12" s="1" t="s">
        <v>42</v>
      </c>
      <c r="C12" s="1">
        <v>119</v>
      </c>
      <c r="D12" s="1">
        <v>78</v>
      </c>
      <c r="E12" s="1">
        <v>50</v>
      </c>
      <c r="F12" s="1">
        <v>138</v>
      </c>
      <c r="G12" s="7">
        <v>0.3</v>
      </c>
      <c r="H12" s="1">
        <v>40</v>
      </c>
      <c r="I12" s="1" t="s">
        <v>37</v>
      </c>
      <c r="J12" s="1">
        <v>49</v>
      </c>
      <c r="K12" s="1">
        <f t="shared" si="3"/>
        <v>1</v>
      </c>
      <c r="L12" s="1"/>
      <c r="M12" s="1"/>
      <c r="N12" s="1"/>
      <c r="O12" s="1">
        <v>0</v>
      </c>
      <c r="P12" s="1">
        <f t="shared" si="4"/>
        <v>10</v>
      </c>
      <c r="Q12" s="5"/>
      <c r="R12" s="5"/>
      <c r="S12" s="5"/>
      <c r="T12" s="1"/>
      <c r="U12" s="1">
        <f t="shared" si="6"/>
        <v>13.8</v>
      </c>
      <c r="V12" s="1">
        <f t="shared" si="7"/>
        <v>13.8</v>
      </c>
      <c r="W12" s="1">
        <v>9.1999999999999993</v>
      </c>
      <c r="X12" s="1">
        <v>7</v>
      </c>
      <c r="Y12" s="1">
        <v>14.6</v>
      </c>
      <c r="Z12" s="1">
        <v>19.399999999999999</v>
      </c>
      <c r="AA12" s="1">
        <v>19.399999999999999</v>
      </c>
      <c r="AB12" s="1">
        <v>21</v>
      </c>
      <c r="AC12" s="1">
        <v>17</v>
      </c>
      <c r="AD12" s="1">
        <v>13.6</v>
      </c>
      <c r="AE12" s="1">
        <v>19</v>
      </c>
      <c r="AF12" s="1">
        <v>20.8</v>
      </c>
      <c r="AG12" s="18" t="s">
        <v>46</v>
      </c>
      <c r="AH12" s="1">
        <f t="shared" si="8"/>
        <v>0</v>
      </c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47</v>
      </c>
      <c r="B13" s="1" t="s">
        <v>42</v>
      </c>
      <c r="C13" s="1">
        <v>151</v>
      </c>
      <c r="D13" s="1">
        <v>345</v>
      </c>
      <c r="E13" s="1">
        <v>201</v>
      </c>
      <c r="F13" s="1">
        <v>252</v>
      </c>
      <c r="G13" s="7">
        <v>0.17</v>
      </c>
      <c r="H13" s="1">
        <v>180</v>
      </c>
      <c r="I13" s="1" t="s">
        <v>37</v>
      </c>
      <c r="J13" s="1">
        <v>203</v>
      </c>
      <c r="K13" s="1">
        <f t="shared" si="3"/>
        <v>-2</v>
      </c>
      <c r="L13" s="1"/>
      <c r="M13" s="1"/>
      <c r="N13" s="1"/>
      <c r="O13" s="1">
        <v>60.999999999999957</v>
      </c>
      <c r="P13" s="1">
        <f t="shared" si="4"/>
        <v>40.200000000000003</v>
      </c>
      <c r="Q13" s="5">
        <v>129.2000000000001</v>
      </c>
      <c r="R13" s="5">
        <f t="shared" si="5"/>
        <v>129.2000000000001</v>
      </c>
      <c r="S13" s="5"/>
      <c r="T13" s="1"/>
      <c r="U13" s="1">
        <f t="shared" si="6"/>
        <v>11</v>
      </c>
      <c r="V13" s="1">
        <f t="shared" si="7"/>
        <v>7.7860696517412915</v>
      </c>
      <c r="W13" s="1">
        <v>37.6</v>
      </c>
      <c r="X13" s="1">
        <v>39.200000000000003</v>
      </c>
      <c r="Y13" s="1">
        <v>45.2</v>
      </c>
      <c r="Z13" s="1">
        <v>39.799999999999997</v>
      </c>
      <c r="AA13" s="1">
        <v>37</v>
      </c>
      <c r="AB13" s="1">
        <v>43</v>
      </c>
      <c r="AC13" s="1">
        <v>44.2</v>
      </c>
      <c r="AD13" s="1">
        <v>32.4</v>
      </c>
      <c r="AE13" s="1">
        <v>25.4</v>
      </c>
      <c r="AF13" s="1">
        <v>28.6</v>
      </c>
      <c r="AG13" s="1"/>
      <c r="AH13" s="1">
        <f t="shared" si="8"/>
        <v>22</v>
      </c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3" t="s">
        <v>48</v>
      </c>
      <c r="B14" s="13" t="s">
        <v>42</v>
      </c>
      <c r="C14" s="13"/>
      <c r="D14" s="13"/>
      <c r="E14" s="13"/>
      <c r="F14" s="13"/>
      <c r="G14" s="14">
        <v>0</v>
      </c>
      <c r="H14" s="13">
        <v>50</v>
      </c>
      <c r="I14" s="13" t="s">
        <v>37</v>
      </c>
      <c r="J14" s="13"/>
      <c r="K14" s="13">
        <f t="shared" si="3"/>
        <v>0</v>
      </c>
      <c r="L14" s="13"/>
      <c r="M14" s="13"/>
      <c r="N14" s="13"/>
      <c r="O14" s="13">
        <v>0</v>
      </c>
      <c r="P14" s="13">
        <f t="shared" si="4"/>
        <v>0</v>
      </c>
      <c r="Q14" s="15"/>
      <c r="R14" s="15"/>
      <c r="S14" s="15"/>
      <c r="T14" s="13"/>
      <c r="U14" s="13" t="e">
        <f t="shared" si="6"/>
        <v>#DIV/0!</v>
      </c>
      <c r="V14" s="13" t="e">
        <f t="shared" si="7"/>
        <v>#DIV/0!</v>
      </c>
      <c r="W14" s="13">
        <v>0</v>
      </c>
      <c r="X14" s="13">
        <v>-0.2</v>
      </c>
      <c r="Y14" s="13">
        <v>-0.2</v>
      </c>
      <c r="Z14" s="13">
        <v>-1</v>
      </c>
      <c r="AA14" s="13">
        <v>-1</v>
      </c>
      <c r="AB14" s="13">
        <v>1</v>
      </c>
      <c r="AC14" s="13">
        <v>1</v>
      </c>
      <c r="AD14" s="13">
        <v>0</v>
      </c>
      <c r="AE14" s="13">
        <v>0</v>
      </c>
      <c r="AF14" s="13">
        <v>0.4</v>
      </c>
      <c r="AG14" s="13" t="s">
        <v>49</v>
      </c>
      <c r="AH14" s="1">
        <f t="shared" si="8"/>
        <v>0</v>
      </c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50</v>
      </c>
      <c r="B15" s="1" t="s">
        <v>42</v>
      </c>
      <c r="C15" s="1">
        <v>34</v>
      </c>
      <c r="D15" s="1">
        <v>24</v>
      </c>
      <c r="E15" s="1">
        <v>18</v>
      </c>
      <c r="F15" s="1">
        <v>39</v>
      </c>
      <c r="G15" s="7">
        <v>0.35</v>
      </c>
      <c r="H15" s="1">
        <v>50</v>
      </c>
      <c r="I15" s="1" t="s">
        <v>37</v>
      </c>
      <c r="J15" s="1">
        <v>18</v>
      </c>
      <c r="K15" s="1">
        <f t="shared" si="3"/>
        <v>0</v>
      </c>
      <c r="L15" s="1"/>
      <c r="M15" s="1"/>
      <c r="N15" s="1"/>
      <c r="O15" s="1">
        <v>0</v>
      </c>
      <c r="P15" s="1">
        <f t="shared" si="4"/>
        <v>3.6</v>
      </c>
      <c r="Q15" s="5"/>
      <c r="R15" s="5"/>
      <c r="S15" s="5"/>
      <c r="T15" s="1"/>
      <c r="U15" s="1">
        <f t="shared" si="6"/>
        <v>10.833333333333334</v>
      </c>
      <c r="V15" s="1">
        <f t="shared" si="7"/>
        <v>10.833333333333334</v>
      </c>
      <c r="W15" s="1">
        <v>3.6</v>
      </c>
      <c r="X15" s="1">
        <v>6.6</v>
      </c>
      <c r="Y15" s="1">
        <v>6.2</v>
      </c>
      <c r="Z15" s="1">
        <v>-0.6</v>
      </c>
      <c r="AA15" s="1">
        <v>0</v>
      </c>
      <c r="AB15" s="1">
        <v>5.8</v>
      </c>
      <c r="AC15" s="1">
        <v>6.2</v>
      </c>
      <c r="AD15" s="1">
        <v>0.2</v>
      </c>
      <c r="AE15" s="1">
        <v>-0.8</v>
      </c>
      <c r="AF15" s="1">
        <v>5.2</v>
      </c>
      <c r="AG15" s="1" t="s">
        <v>51</v>
      </c>
      <c r="AH15" s="1">
        <f t="shared" si="8"/>
        <v>0</v>
      </c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52</v>
      </c>
      <c r="B16" s="1" t="s">
        <v>36</v>
      </c>
      <c r="C16" s="1">
        <v>432.81700000000001</v>
      </c>
      <c r="D16" s="1">
        <v>1329.8579999999999</v>
      </c>
      <c r="E16" s="1">
        <v>622.95799999999997</v>
      </c>
      <c r="F16" s="1">
        <v>1026.5640000000001</v>
      </c>
      <c r="G16" s="7">
        <v>1</v>
      </c>
      <c r="H16" s="1">
        <v>55</v>
      </c>
      <c r="I16" s="1" t="s">
        <v>37</v>
      </c>
      <c r="J16" s="1">
        <v>606.97</v>
      </c>
      <c r="K16" s="1">
        <f t="shared" si="3"/>
        <v>15.987999999999943</v>
      </c>
      <c r="L16" s="1"/>
      <c r="M16" s="1"/>
      <c r="N16" s="1">
        <v>200</v>
      </c>
      <c r="O16" s="1">
        <v>0</v>
      </c>
      <c r="P16" s="1">
        <f t="shared" si="4"/>
        <v>124.5916</v>
      </c>
      <c r="Q16" s="5">
        <v>143.94359999999983</v>
      </c>
      <c r="R16" s="5">
        <f t="shared" ref="R16:R21" si="9">11*P16-O16-N16-F16</f>
        <v>143.94359999999983</v>
      </c>
      <c r="S16" s="5"/>
      <c r="T16" s="1"/>
      <c r="U16" s="1">
        <f t="shared" si="6"/>
        <v>11</v>
      </c>
      <c r="V16" s="1">
        <f t="shared" si="7"/>
        <v>9.8446765271495043</v>
      </c>
      <c r="W16" s="1">
        <v>128.5864</v>
      </c>
      <c r="X16" s="1">
        <v>156.54220000000001</v>
      </c>
      <c r="Y16" s="1">
        <v>148.0136</v>
      </c>
      <c r="Z16" s="1">
        <v>86.253</v>
      </c>
      <c r="AA16" s="1">
        <v>82.231799999999993</v>
      </c>
      <c r="AB16" s="1">
        <v>74.808599999999998</v>
      </c>
      <c r="AC16" s="1">
        <v>80.048199999999994</v>
      </c>
      <c r="AD16" s="1">
        <v>77.3416</v>
      </c>
      <c r="AE16" s="1">
        <v>78.067999999999998</v>
      </c>
      <c r="AF16" s="1">
        <v>98.693399999999997</v>
      </c>
      <c r="AG16" s="1" t="s">
        <v>53</v>
      </c>
      <c r="AH16" s="1">
        <f t="shared" si="8"/>
        <v>144</v>
      </c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54</v>
      </c>
      <c r="B17" s="1" t="s">
        <v>36</v>
      </c>
      <c r="C17" s="1">
        <v>1444.6969999999999</v>
      </c>
      <c r="D17" s="1">
        <v>3929.0569999999998</v>
      </c>
      <c r="E17" s="1">
        <v>2028.8579999999999</v>
      </c>
      <c r="F17" s="1">
        <v>3007.8449999999998</v>
      </c>
      <c r="G17" s="7">
        <v>1</v>
      </c>
      <c r="H17" s="1">
        <v>50</v>
      </c>
      <c r="I17" s="1" t="s">
        <v>37</v>
      </c>
      <c r="J17" s="1">
        <v>2052</v>
      </c>
      <c r="K17" s="1">
        <f t="shared" si="3"/>
        <v>-23.142000000000053</v>
      </c>
      <c r="L17" s="1"/>
      <c r="M17" s="1"/>
      <c r="N17" s="1">
        <v>600</v>
      </c>
      <c r="O17" s="1"/>
      <c r="P17" s="1">
        <f t="shared" si="4"/>
        <v>405.77159999999998</v>
      </c>
      <c r="Q17" s="5">
        <v>855.64259999999967</v>
      </c>
      <c r="R17" s="5">
        <f t="shared" si="9"/>
        <v>855.64259999999967</v>
      </c>
      <c r="S17" s="5"/>
      <c r="T17" s="1"/>
      <c r="U17" s="1">
        <f t="shared" si="6"/>
        <v>11</v>
      </c>
      <c r="V17" s="1">
        <f t="shared" si="7"/>
        <v>8.8913196487876434</v>
      </c>
      <c r="W17" s="1">
        <v>402.40120000000002</v>
      </c>
      <c r="X17" s="1">
        <v>479.74540000000002</v>
      </c>
      <c r="Y17" s="1">
        <v>472.3818</v>
      </c>
      <c r="Z17" s="1">
        <v>328.16019999999997</v>
      </c>
      <c r="AA17" s="1">
        <v>337.84980000000002</v>
      </c>
      <c r="AB17" s="1">
        <v>386.88420000000002</v>
      </c>
      <c r="AC17" s="1">
        <v>415.35939999999999</v>
      </c>
      <c r="AD17" s="1">
        <v>336.47320000000002</v>
      </c>
      <c r="AE17" s="1">
        <v>306.82859999999999</v>
      </c>
      <c r="AF17" s="1">
        <v>393.04039999999998</v>
      </c>
      <c r="AG17" s="1" t="s">
        <v>53</v>
      </c>
      <c r="AH17" s="1">
        <f t="shared" si="8"/>
        <v>856</v>
      </c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55</v>
      </c>
      <c r="B18" s="1" t="s">
        <v>36</v>
      </c>
      <c r="C18" s="1">
        <v>192.965</v>
      </c>
      <c r="D18" s="1">
        <v>131.547</v>
      </c>
      <c r="E18" s="1">
        <v>155.11000000000001</v>
      </c>
      <c r="F18" s="1">
        <v>144.804</v>
      </c>
      <c r="G18" s="7">
        <v>1</v>
      </c>
      <c r="H18" s="1">
        <v>60</v>
      </c>
      <c r="I18" s="1" t="s">
        <v>37</v>
      </c>
      <c r="J18" s="1">
        <v>150.6</v>
      </c>
      <c r="K18" s="1">
        <f t="shared" si="3"/>
        <v>4.5100000000000193</v>
      </c>
      <c r="L18" s="1"/>
      <c r="M18" s="1"/>
      <c r="N18" s="1"/>
      <c r="O18" s="1">
        <v>160.2993899999999</v>
      </c>
      <c r="P18" s="1">
        <f t="shared" si="4"/>
        <v>31.022000000000002</v>
      </c>
      <c r="Q18" s="5">
        <v>36.138610000000114</v>
      </c>
      <c r="R18" s="5">
        <f t="shared" si="9"/>
        <v>36.138610000000114</v>
      </c>
      <c r="S18" s="5"/>
      <c r="T18" s="1"/>
      <c r="U18" s="1">
        <f t="shared" si="6"/>
        <v>10.999999999999998</v>
      </c>
      <c r="V18" s="1">
        <f t="shared" si="7"/>
        <v>9.8350651150796171</v>
      </c>
      <c r="W18" s="1">
        <v>33.302399999999999</v>
      </c>
      <c r="X18" s="1">
        <v>28.489799999999999</v>
      </c>
      <c r="Y18" s="1">
        <v>27.704999999999998</v>
      </c>
      <c r="Z18" s="1">
        <v>33.787400000000012</v>
      </c>
      <c r="AA18" s="1">
        <v>32.773800000000001</v>
      </c>
      <c r="AB18" s="1">
        <v>29.477599999999999</v>
      </c>
      <c r="AC18" s="1">
        <v>35.4602</v>
      </c>
      <c r="AD18" s="1">
        <v>38.959200000000003</v>
      </c>
      <c r="AE18" s="1">
        <v>34.006399999999999</v>
      </c>
      <c r="AF18" s="1">
        <v>27.367000000000001</v>
      </c>
      <c r="AG18" s="1"/>
      <c r="AH18" s="1">
        <f t="shared" si="8"/>
        <v>36</v>
      </c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56</v>
      </c>
      <c r="B19" s="1" t="s">
        <v>36</v>
      </c>
      <c r="C19" s="1">
        <v>333.2</v>
      </c>
      <c r="D19" s="1">
        <v>704.58399999999995</v>
      </c>
      <c r="E19" s="1">
        <v>434.18</v>
      </c>
      <c r="F19" s="1">
        <v>442.10399999999998</v>
      </c>
      <c r="G19" s="7">
        <v>1</v>
      </c>
      <c r="H19" s="1">
        <v>60</v>
      </c>
      <c r="I19" s="1" t="s">
        <v>37</v>
      </c>
      <c r="J19" s="1">
        <v>460.05</v>
      </c>
      <c r="K19" s="1">
        <f t="shared" si="3"/>
        <v>-25.870000000000005</v>
      </c>
      <c r="L19" s="1"/>
      <c r="M19" s="1"/>
      <c r="N19" s="1"/>
      <c r="O19" s="1">
        <v>350</v>
      </c>
      <c r="P19" s="1">
        <f t="shared" si="4"/>
        <v>86.835999999999999</v>
      </c>
      <c r="Q19" s="5">
        <v>163.09200000000004</v>
      </c>
      <c r="R19" s="5">
        <f t="shared" si="9"/>
        <v>163.09200000000004</v>
      </c>
      <c r="S19" s="5"/>
      <c r="T19" s="1"/>
      <c r="U19" s="1">
        <f t="shared" si="6"/>
        <v>11.000000000000002</v>
      </c>
      <c r="V19" s="1">
        <f t="shared" si="7"/>
        <v>9.1218388686719791</v>
      </c>
      <c r="W19" s="1">
        <v>84.484200000000001</v>
      </c>
      <c r="X19" s="1">
        <v>85.857600000000005</v>
      </c>
      <c r="Y19" s="1">
        <v>79.802199999999999</v>
      </c>
      <c r="Z19" s="1">
        <v>69.794600000000003</v>
      </c>
      <c r="AA19" s="1">
        <v>72.757599999999996</v>
      </c>
      <c r="AB19" s="1">
        <v>88.82820000000001</v>
      </c>
      <c r="AC19" s="1">
        <v>87.918800000000005</v>
      </c>
      <c r="AD19" s="1">
        <v>76.506399999999999</v>
      </c>
      <c r="AE19" s="1">
        <v>77.945599999999999</v>
      </c>
      <c r="AF19" s="1">
        <v>116.3352</v>
      </c>
      <c r="AG19" s="1"/>
      <c r="AH19" s="1">
        <f t="shared" si="8"/>
        <v>163</v>
      </c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57</v>
      </c>
      <c r="B20" s="1" t="s">
        <v>36</v>
      </c>
      <c r="C20" s="1">
        <v>166.68</v>
      </c>
      <c r="D20" s="1">
        <v>96.355999999999995</v>
      </c>
      <c r="E20" s="1">
        <v>125.321</v>
      </c>
      <c r="F20" s="1">
        <v>120.97499999999999</v>
      </c>
      <c r="G20" s="7">
        <v>1</v>
      </c>
      <c r="H20" s="1">
        <v>60</v>
      </c>
      <c r="I20" s="1" t="s">
        <v>37</v>
      </c>
      <c r="J20" s="1">
        <v>119.97</v>
      </c>
      <c r="K20" s="1">
        <f t="shared" si="3"/>
        <v>5.3509999999999991</v>
      </c>
      <c r="L20" s="1"/>
      <c r="M20" s="1"/>
      <c r="N20" s="1"/>
      <c r="O20" s="1">
        <v>77.397899999999993</v>
      </c>
      <c r="P20" s="1">
        <f t="shared" si="4"/>
        <v>25.0642</v>
      </c>
      <c r="Q20" s="5">
        <v>77.33329999999998</v>
      </c>
      <c r="R20" s="5">
        <f t="shared" si="9"/>
        <v>77.33329999999998</v>
      </c>
      <c r="S20" s="5"/>
      <c r="T20" s="1"/>
      <c r="U20" s="1">
        <f t="shared" si="6"/>
        <v>10.999999999999998</v>
      </c>
      <c r="V20" s="1">
        <f t="shared" si="7"/>
        <v>7.9145913294659307</v>
      </c>
      <c r="W20" s="1">
        <v>23.478200000000001</v>
      </c>
      <c r="X20" s="1">
        <v>16.283200000000001</v>
      </c>
      <c r="Y20" s="1">
        <v>21.6372</v>
      </c>
      <c r="Z20" s="1">
        <v>29.497800000000002</v>
      </c>
      <c r="AA20" s="1">
        <v>27.126000000000001</v>
      </c>
      <c r="AB20" s="1">
        <v>31.8126</v>
      </c>
      <c r="AC20" s="1">
        <v>32.18</v>
      </c>
      <c r="AD20" s="1">
        <v>34.949800000000003</v>
      </c>
      <c r="AE20" s="1">
        <v>35.035800000000002</v>
      </c>
      <c r="AF20" s="1">
        <v>25.678999999999998</v>
      </c>
      <c r="AG20" s="1"/>
      <c r="AH20" s="1">
        <f t="shared" si="8"/>
        <v>77</v>
      </c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58</v>
      </c>
      <c r="B21" s="1" t="s">
        <v>36</v>
      </c>
      <c r="C21" s="1">
        <v>1501.9369999999999</v>
      </c>
      <c r="D21" s="1">
        <v>1588.28</v>
      </c>
      <c r="E21" s="1">
        <v>1216.039</v>
      </c>
      <c r="F21" s="1">
        <v>1658.162</v>
      </c>
      <c r="G21" s="7">
        <v>1</v>
      </c>
      <c r="H21" s="1">
        <v>60</v>
      </c>
      <c r="I21" s="1" t="s">
        <v>37</v>
      </c>
      <c r="J21" s="1">
        <v>1177.82</v>
      </c>
      <c r="K21" s="1">
        <f t="shared" si="3"/>
        <v>38.219000000000051</v>
      </c>
      <c r="L21" s="1"/>
      <c r="M21" s="1"/>
      <c r="N21" s="1"/>
      <c r="O21" s="1">
        <v>481.1388</v>
      </c>
      <c r="P21" s="1">
        <f t="shared" si="4"/>
        <v>243.20779999999999</v>
      </c>
      <c r="Q21" s="5">
        <v>535.9849999999999</v>
      </c>
      <c r="R21" s="5">
        <f t="shared" si="9"/>
        <v>535.9849999999999</v>
      </c>
      <c r="S21" s="5"/>
      <c r="T21" s="1"/>
      <c r="U21" s="1">
        <f t="shared" si="6"/>
        <v>10.999999999999998</v>
      </c>
      <c r="V21" s="1">
        <f t="shared" si="7"/>
        <v>8.7961849907774337</v>
      </c>
      <c r="W21" s="1">
        <v>246.3004</v>
      </c>
      <c r="X21" s="1">
        <v>258.69439999999997</v>
      </c>
      <c r="Y21" s="1">
        <v>253.22819999999999</v>
      </c>
      <c r="Z21" s="1">
        <v>280.7978</v>
      </c>
      <c r="AA21" s="1">
        <v>276.86579999999998</v>
      </c>
      <c r="AB21" s="1">
        <v>263.56119999999999</v>
      </c>
      <c r="AC21" s="1">
        <v>275.12</v>
      </c>
      <c r="AD21" s="1">
        <v>284.4896</v>
      </c>
      <c r="AE21" s="1">
        <v>260.23719999999997</v>
      </c>
      <c r="AF21" s="1">
        <v>255.09219999999999</v>
      </c>
      <c r="AG21" s="1" t="s">
        <v>59</v>
      </c>
      <c r="AH21" s="1">
        <f t="shared" si="8"/>
        <v>536</v>
      </c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0" t="s">
        <v>60</v>
      </c>
      <c r="B22" s="10" t="s">
        <v>36</v>
      </c>
      <c r="C22" s="10"/>
      <c r="D22" s="10">
        <v>53.030999999999999</v>
      </c>
      <c r="E22" s="19">
        <v>53.030999999999999</v>
      </c>
      <c r="F22" s="10"/>
      <c r="G22" s="11">
        <v>0</v>
      </c>
      <c r="H22" s="10" t="e">
        <v>#N/A</v>
      </c>
      <c r="I22" s="10" t="s">
        <v>61</v>
      </c>
      <c r="J22" s="10">
        <v>52.5</v>
      </c>
      <c r="K22" s="10">
        <f t="shared" si="3"/>
        <v>0.53099999999999881</v>
      </c>
      <c r="L22" s="10"/>
      <c r="M22" s="10"/>
      <c r="N22" s="10"/>
      <c r="O22" s="10">
        <v>0</v>
      </c>
      <c r="P22" s="10">
        <f t="shared" si="4"/>
        <v>10.606199999999999</v>
      </c>
      <c r="Q22" s="12"/>
      <c r="R22" s="12"/>
      <c r="S22" s="12"/>
      <c r="T22" s="10"/>
      <c r="U22" s="10">
        <f t="shared" si="6"/>
        <v>0</v>
      </c>
      <c r="V22" s="10">
        <f t="shared" si="7"/>
        <v>0</v>
      </c>
      <c r="W22" s="10">
        <v>10.606199999999999</v>
      </c>
      <c r="X22" s="10">
        <v>0</v>
      </c>
      <c r="Y22" s="10">
        <v>0</v>
      </c>
      <c r="Z22" s="10">
        <v>0</v>
      </c>
      <c r="AA22" s="10">
        <v>0</v>
      </c>
      <c r="AB22" s="10">
        <v>0</v>
      </c>
      <c r="AC22" s="10">
        <v>0</v>
      </c>
      <c r="AD22" s="10">
        <v>0</v>
      </c>
      <c r="AE22" s="10">
        <v>0</v>
      </c>
      <c r="AF22" s="10">
        <v>0</v>
      </c>
      <c r="AG22" s="10" t="s">
        <v>62</v>
      </c>
      <c r="AH22" s="1">
        <f t="shared" si="8"/>
        <v>0</v>
      </c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63</v>
      </c>
      <c r="B23" s="1" t="s">
        <v>36</v>
      </c>
      <c r="C23" s="1">
        <v>481.096</v>
      </c>
      <c r="D23" s="1">
        <v>353.38</v>
      </c>
      <c r="E23" s="1">
        <v>195.54300000000001</v>
      </c>
      <c r="F23" s="1">
        <v>597.10500000000002</v>
      </c>
      <c r="G23" s="7">
        <v>1</v>
      </c>
      <c r="H23" s="1">
        <v>60</v>
      </c>
      <c r="I23" s="1" t="s">
        <v>37</v>
      </c>
      <c r="J23" s="1">
        <v>192.28</v>
      </c>
      <c r="K23" s="1">
        <f t="shared" si="3"/>
        <v>3.2630000000000052</v>
      </c>
      <c r="L23" s="1"/>
      <c r="M23" s="1"/>
      <c r="N23" s="1"/>
      <c r="O23" s="1">
        <v>0</v>
      </c>
      <c r="P23" s="1">
        <f t="shared" si="4"/>
        <v>39.108600000000003</v>
      </c>
      <c r="Q23" s="5"/>
      <c r="R23" s="5"/>
      <c r="S23" s="5"/>
      <c r="T23" s="1"/>
      <c r="U23" s="1">
        <f t="shared" si="6"/>
        <v>15.267869471164909</v>
      </c>
      <c r="V23" s="1">
        <f t="shared" si="7"/>
        <v>15.267869471164909</v>
      </c>
      <c r="W23" s="1">
        <v>41.738</v>
      </c>
      <c r="X23" s="1">
        <v>74.789400000000001</v>
      </c>
      <c r="Y23" s="1">
        <v>83.188800000000001</v>
      </c>
      <c r="Z23" s="1">
        <v>116.6786</v>
      </c>
      <c r="AA23" s="1">
        <v>116.6052</v>
      </c>
      <c r="AB23" s="1">
        <v>127.098</v>
      </c>
      <c r="AC23" s="1">
        <v>139.32820000000001</v>
      </c>
      <c r="AD23" s="1">
        <v>117.48860000000001</v>
      </c>
      <c r="AE23" s="1">
        <v>89.549199999999999</v>
      </c>
      <c r="AF23" s="1">
        <v>79.962400000000002</v>
      </c>
      <c r="AG23" s="1" t="s">
        <v>64</v>
      </c>
      <c r="AH23" s="1">
        <f t="shared" si="8"/>
        <v>0</v>
      </c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65</v>
      </c>
      <c r="B24" s="1" t="s">
        <v>36</v>
      </c>
      <c r="C24" s="1">
        <v>365.19799999999998</v>
      </c>
      <c r="D24" s="1">
        <v>328.04500000000002</v>
      </c>
      <c r="E24" s="1">
        <v>191.40299999999999</v>
      </c>
      <c r="F24" s="1">
        <v>471.86099999999999</v>
      </c>
      <c r="G24" s="7">
        <v>1</v>
      </c>
      <c r="H24" s="1">
        <v>60</v>
      </c>
      <c r="I24" s="1" t="s">
        <v>37</v>
      </c>
      <c r="J24" s="1">
        <v>182.19499999999999</v>
      </c>
      <c r="K24" s="1">
        <f t="shared" si="3"/>
        <v>9.2079999999999984</v>
      </c>
      <c r="L24" s="1"/>
      <c r="M24" s="1"/>
      <c r="N24" s="1"/>
      <c r="O24" s="1">
        <v>0</v>
      </c>
      <c r="P24" s="1">
        <f t="shared" si="4"/>
        <v>38.2806</v>
      </c>
      <c r="Q24" s="5"/>
      <c r="R24" s="5"/>
      <c r="S24" s="5"/>
      <c r="T24" s="1"/>
      <c r="U24" s="1">
        <f t="shared" si="6"/>
        <v>12.326374194761838</v>
      </c>
      <c r="V24" s="1">
        <f t="shared" si="7"/>
        <v>12.326374194761838</v>
      </c>
      <c r="W24" s="1">
        <v>36.550400000000003</v>
      </c>
      <c r="X24" s="1">
        <v>60.637</v>
      </c>
      <c r="Y24" s="1">
        <v>69.0946</v>
      </c>
      <c r="Z24" s="1">
        <v>119.038</v>
      </c>
      <c r="AA24" s="1">
        <v>118.2518</v>
      </c>
      <c r="AB24" s="1">
        <v>111.83159999999999</v>
      </c>
      <c r="AC24" s="1">
        <v>127.3006</v>
      </c>
      <c r="AD24" s="1">
        <v>116.58620000000001</v>
      </c>
      <c r="AE24" s="1">
        <v>88.330600000000004</v>
      </c>
      <c r="AF24" s="1">
        <v>75.444600000000008</v>
      </c>
      <c r="AG24" s="1" t="s">
        <v>64</v>
      </c>
      <c r="AH24" s="1">
        <f t="shared" si="8"/>
        <v>0</v>
      </c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66</v>
      </c>
      <c r="B25" s="1" t="s">
        <v>36</v>
      </c>
      <c r="C25" s="1">
        <v>270.81700000000001</v>
      </c>
      <c r="D25" s="1">
        <v>1236.5440000000001</v>
      </c>
      <c r="E25" s="1">
        <v>542.25400000000002</v>
      </c>
      <c r="F25" s="1">
        <v>856.36900000000003</v>
      </c>
      <c r="G25" s="7">
        <v>1</v>
      </c>
      <c r="H25" s="1">
        <v>60</v>
      </c>
      <c r="I25" s="1" t="s">
        <v>37</v>
      </c>
      <c r="J25" s="1">
        <v>565.05999999999995</v>
      </c>
      <c r="K25" s="1">
        <f t="shared" si="3"/>
        <v>-22.805999999999926</v>
      </c>
      <c r="L25" s="1"/>
      <c r="M25" s="1"/>
      <c r="N25" s="1">
        <v>200</v>
      </c>
      <c r="O25" s="1">
        <v>0</v>
      </c>
      <c r="P25" s="1">
        <f t="shared" si="4"/>
        <v>108.4508</v>
      </c>
      <c r="Q25" s="5">
        <v>136.58980000000008</v>
      </c>
      <c r="R25" s="5">
        <f t="shared" ref="R25:R47" si="10">11*P25-O25-N25-F25</f>
        <v>136.58980000000008</v>
      </c>
      <c r="S25" s="5"/>
      <c r="T25" s="1"/>
      <c r="U25" s="1">
        <f t="shared" si="6"/>
        <v>11.000000000000004</v>
      </c>
      <c r="V25" s="1">
        <f t="shared" si="7"/>
        <v>9.7405367226428954</v>
      </c>
      <c r="W25" s="1">
        <v>112.6566</v>
      </c>
      <c r="X25" s="1">
        <v>132.751</v>
      </c>
      <c r="Y25" s="1">
        <v>121.5416</v>
      </c>
      <c r="Z25" s="1">
        <v>58.943399999999997</v>
      </c>
      <c r="AA25" s="1">
        <v>56.558000000000007</v>
      </c>
      <c r="AB25" s="1">
        <v>62.283200000000001</v>
      </c>
      <c r="AC25" s="1">
        <v>73.118399999999994</v>
      </c>
      <c r="AD25" s="1">
        <v>86.7346</v>
      </c>
      <c r="AE25" s="1">
        <v>84.134600000000006</v>
      </c>
      <c r="AF25" s="1">
        <v>93.036000000000001</v>
      </c>
      <c r="AG25" s="1" t="s">
        <v>53</v>
      </c>
      <c r="AH25" s="1">
        <f t="shared" si="8"/>
        <v>137</v>
      </c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67</v>
      </c>
      <c r="B26" s="1" t="s">
        <v>36</v>
      </c>
      <c r="C26" s="1">
        <v>274.041</v>
      </c>
      <c r="D26" s="1">
        <v>260.69900000000001</v>
      </c>
      <c r="E26" s="1">
        <v>208.03399999999999</v>
      </c>
      <c r="F26" s="1">
        <v>283.56200000000001</v>
      </c>
      <c r="G26" s="7">
        <v>1</v>
      </c>
      <c r="H26" s="1">
        <v>30</v>
      </c>
      <c r="I26" s="1" t="s">
        <v>37</v>
      </c>
      <c r="J26" s="1">
        <v>191.55</v>
      </c>
      <c r="K26" s="1">
        <f t="shared" si="3"/>
        <v>16.48399999999998</v>
      </c>
      <c r="L26" s="1"/>
      <c r="M26" s="1"/>
      <c r="N26" s="1"/>
      <c r="O26" s="1">
        <v>76.82634000000003</v>
      </c>
      <c r="P26" s="1">
        <f t="shared" si="4"/>
        <v>41.6068</v>
      </c>
      <c r="Q26" s="5">
        <v>97.286459999999977</v>
      </c>
      <c r="R26" s="5">
        <f t="shared" si="10"/>
        <v>97.286459999999977</v>
      </c>
      <c r="S26" s="5"/>
      <c r="T26" s="1"/>
      <c r="U26" s="1">
        <f t="shared" si="6"/>
        <v>11</v>
      </c>
      <c r="V26" s="1">
        <f t="shared" si="7"/>
        <v>8.6617653845044575</v>
      </c>
      <c r="W26" s="1">
        <v>41.186</v>
      </c>
      <c r="X26" s="1">
        <v>44.9148</v>
      </c>
      <c r="Y26" s="1">
        <v>43.176600000000001</v>
      </c>
      <c r="Z26" s="1">
        <v>46.800400000000003</v>
      </c>
      <c r="AA26" s="1">
        <v>49.538600000000002</v>
      </c>
      <c r="AB26" s="1">
        <v>51.288200000000003</v>
      </c>
      <c r="AC26" s="1">
        <v>52.424799999999998</v>
      </c>
      <c r="AD26" s="1">
        <v>55.983600000000003</v>
      </c>
      <c r="AE26" s="1">
        <v>56.239600000000003</v>
      </c>
      <c r="AF26" s="1">
        <v>54.159799999999997</v>
      </c>
      <c r="AG26" s="1"/>
      <c r="AH26" s="1">
        <f t="shared" si="8"/>
        <v>97</v>
      </c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68</v>
      </c>
      <c r="B27" s="1" t="s">
        <v>36</v>
      </c>
      <c r="C27" s="1">
        <v>217.73599999999999</v>
      </c>
      <c r="D27" s="1">
        <v>248.624</v>
      </c>
      <c r="E27" s="1">
        <v>170.65199999999999</v>
      </c>
      <c r="F27" s="1">
        <v>270.197</v>
      </c>
      <c r="G27" s="7">
        <v>1</v>
      </c>
      <c r="H27" s="1">
        <v>30</v>
      </c>
      <c r="I27" s="1" t="s">
        <v>37</v>
      </c>
      <c r="J27" s="1">
        <v>154.05000000000001</v>
      </c>
      <c r="K27" s="1">
        <f t="shared" si="3"/>
        <v>16.601999999999975</v>
      </c>
      <c r="L27" s="1"/>
      <c r="M27" s="1"/>
      <c r="N27" s="1"/>
      <c r="O27" s="1">
        <v>0</v>
      </c>
      <c r="P27" s="1">
        <f t="shared" si="4"/>
        <v>34.130399999999995</v>
      </c>
      <c r="Q27" s="5">
        <v>105.23739999999992</v>
      </c>
      <c r="R27" s="5">
        <f t="shared" si="10"/>
        <v>105.23739999999992</v>
      </c>
      <c r="S27" s="5"/>
      <c r="T27" s="1"/>
      <c r="U27" s="1">
        <f t="shared" si="6"/>
        <v>11</v>
      </c>
      <c r="V27" s="1">
        <f t="shared" si="7"/>
        <v>7.9166080678808353</v>
      </c>
      <c r="W27" s="1">
        <v>33.811599999999999</v>
      </c>
      <c r="X27" s="1">
        <v>40.175600000000003</v>
      </c>
      <c r="Y27" s="1">
        <v>39.363600000000012</v>
      </c>
      <c r="Z27" s="1">
        <v>38.167000000000002</v>
      </c>
      <c r="AA27" s="1">
        <v>40.303800000000003</v>
      </c>
      <c r="AB27" s="1">
        <v>51.299400000000013</v>
      </c>
      <c r="AC27" s="1">
        <v>51.735599999999998</v>
      </c>
      <c r="AD27" s="1">
        <v>37.042200000000001</v>
      </c>
      <c r="AE27" s="1">
        <v>30.46</v>
      </c>
      <c r="AF27" s="1">
        <v>20.245000000000001</v>
      </c>
      <c r="AG27" s="1" t="s">
        <v>69</v>
      </c>
      <c r="AH27" s="1">
        <f t="shared" si="8"/>
        <v>105</v>
      </c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70</v>
      </c>
      <c r="B28" s="1" t="s">
        <v>36</v>
      </c>
      <c r="C28" s="1">
        <v>327.827</v>
      </c>
      <c r="D28" s="1">
        <v>534.45000000000005</v>
      </c>
      <c r="E28" s="1">
        <v>316.202</v>
      </c>
      <c r="F28" s="1">
        <v>475.233</v>
      </c>
      <c r="G28" s="7">
        <v>1</v>
      </c>
      <c r="H28" s="1">
        <v>30</v>
      </c>
      <c r="I28" s="1" t="s">
        <v>37</v>
      </c>
      <c r="J28" s="1">
        <v>311.64999999999998</v>
      </c>
      <c r="K28" s="1">
        <f t="shared" si="3"/>
        <v>4.5520000000000209</v>
      </c>
      <c r="L28" s="1"/>
      <c r="M28" s="1"/>
      <c r="N28" s="1"/>
      <c r="O28" s="1">
        <v>91.667960000000008</v>
      </c>
      <c r="P28" s="1">
        <f t="shared" si="4"/>
        <v>63.240400000000001</v>
      </c>
      <c r="Q28" s="5">
        <v>128.74344000000002</v>
      </c>
      <c r="R28" s="5">
        <f t="shared" si="10"/>
        <v>128.74344000000002</v>
      </c>
      <c r="S28" s="5"/>
      <c r="T28" s="1"/>
      <c r="U28" s="1">
        <f t="shared" si="6"/>
        <v>11.000000000000002</v>
      </c>
      <c r="V28" s="1">
        <f t="shared" si="7"/>
        <v>8.964221605176439</v>
      </c>
      <c r="W28" s="1">
        <v>65.141199999999998</v>
      </c>
      <c r="X28" s="1">
        <v>73.643200000000007</v>
      </c>
      <c r="Y28" s="1">
        <v>73.3536</v>
      </c>
      <c r="Z28" s="1">
        <v>67.882199999999997</v>
      </c>
      <c r="AA28" s="1">
        <v>70.528999999999996</v>
      </c>
      <c r="AB28" s="1">
        <v>75.510000000000005</v>
      </c>
      <c r="AC28" s="1">
        <v>79.639800000000008</v>
      </c>
      <c r="AD28" s="1">
        <v>84.305599999999998</v>
      </c>
      <c r="AE28" s="1">
        <v>81.161599999999993</v>
      </c>
      <c r="AF28" s="1">
        <v>76.197199999999995</v>
      </c>
      <c r="AG28" s="1"/>
      <c r="AH28" s="1">
        <f t="shared" si="8"/>
        <v>129</v>
      </c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71</v>
      </c>
      <c r="B29" s="1" t="s">
        <v>36</v>
      </c>
      <c r="C29" s="1">
        <v>25.48</v>
      </c>
      <c r="D29" s="1">
        <v>48.884</v>
      </c>
      <c r="E29" s="1">
        <v>12.223000000000001</v>
      </c>
      <c r="F29" s="1">
        <v>58.103999999999999</v>
      </c>
      <c r="G29" s="7">
        <v>1</v>
      </c>
      <c r="H29" s="1">
        <v>45</v>
      </c>
      <c r="I29" s="1" t="s">
        <v>37</v>
      </c>
      <c r="J29" s="1">
        <v>13</v>
      </c>
      <c r="K29" s="1">
        <f t="shared" si="3"/>
        <v>-0.77699999999999925</v>
      </c>
      <c r="L29" s="1"/>
      <c r="M29" s="1"/>
      <c r="N29" s="1"/>
      <c r="O29" s="1">
        <v>0</v>
      </c>
      <c r="P29" s="1">
        <f t="shared" si="4"/>
        <v>2.4446000000000003</v>
      </c>
      <c r="Q29" s="5"/>
      <c r="R29" s="5"/>
      <c r="S29" s="5"/>
      <c r="T29" s="1"/>
      <c r="U29" s="1">
        <f t="shared" si="6"/>
        <v>23.768305653276606</v>
      </c>
      <c r="V29" s="1">
        <f t="shared" si="7"/>
        <v>23.768305653276606</v>
      </c>
      <c r="W29" s="1">
        <v>2.7004000000000001</v>
      </c>
      <c r="X29" s="1">
        <v>5.4307999999999996</v>
      </c>
      <c r="Y29" s="1">
        <v>4.4626000000000001</v>
      </c>
      <c r="Z29" s="1">
        <v>3.3197999999999999</v>
      </c>
      <c r="AA29" s="1">
        <v>4.2915999999999999</v>
      </c>
      <c r="AB29" s="1">
        <v>5.6878000000000002</v>
      </c>
      <c r="AC29" s="1">
        <v>5.6793999999999993</v>
      </c>
      <c r="AD29" s="1">
        <v>3.2292000000000001</v>
      </c>
      <c r="AE29" s="1">
        <v>2.6972</v>
      </c>
      <c r="AF29" s="1">
        <v>6.0351999999999997</v>
      </c>
      <c r="AG29" s="21" t="s">
        <v>147</v>
      </c>
      <c r="AH29" s="1">
        <f t="shared" si="8"/>
        <v>0</v>
      </c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72</v>
      </c>
      <c r="B30" s="1" t="s">
        <v>36</v>
      </c>
      <c r="C30" s="1">
        <v>4.2699999999999996</v>
      </c>
      <c r="D30" s="1">
        <v>69.918999999999997</v>
      </c>
      <c r="E30" s="1">
        <v>14.504</v>
      </c>
      <c r="F30" s="1">
        <v>59.685000000000002</v>
      </c>
      <c r="G30" s="7">
        <v>1</v>
      </c>
      <c r="H30" s="1">
        <v>40</v>
      </c>
      <c r="I30" s="1" t="s">
        <v>37</v>
      </c>
      <c r="J30" s="1">
        <v>16.899999999999999</v>
      </c>
      <c r="K30" s="1">
        <f t="shared" si="3"/>
        <v>-2.395999999999999</v>
      </c>
      <c r="L30" s="1"/>
      <c r="M30" s="1"/>
      <c r="N30" s="1"/>
      <c r="O30" s="1">
        <v>0</v>
      </c>
      <c r="P30" s="1">
        <f t="shared" si="4"/>
        <v>2.9007999999999998</v>
      </c>
      <c r="Q30" s="5"/>
      <c r="R30" s="5"/>
      <c r="S30" s="5"/>
      <c r="T30" s="1"/>
      <c r="U30" s="1">
        <f t="shared" si="6"/>
        <v>20.575358521787095</v>
      </c>
      <c r="V30" s="1">
        <f t="shared" si="7"/>
        <v>20.575358521787095</v>
      </c>
      <c r="W30" s="1">
        <v>1.7383999999999999</v>
      </c>
      <c r="X30" s="1">
        <v>3.7818000000000001</v>
      </c>
      <c r="Y30" s="1">
        <v>6.4077999999999999</v>
      </c>
      <c r="Z30" s="1">
        <v>6.5085999999999986</v>
      </c>
      <c r="AA30" s="1">
        <v>4.4720000000000004</v>
      </c>
      <c r="AB30" s="1">
        <v>4.7274000000000003</v>
      </c>
      <c r="AC30" s="1">
        <v>5.0009999999999986</v>
      </c>
      <c r="AD30" s="1">
        <v>5.4689999999999994</v>
      </c>
      <c r="AE30" s="1">
        <v>6.6416000000000004</v>
      </c>
      <c r="AF30" s="1">
        <v>7.8558000000000003</v>
      </c>
      <c r="AG30" s="1"/>
      <c r="AH30" s="1">
        <f t="shared" si="8"/>
        <v>0</v>
      </c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73</v>
      </c>
      <c r="B31" s="1" t="s">
        <v>36</v>
      </c>
      <c r="C31" s="1">
        <v>227.88</v>
      </c>
      <c r="D31" s="1">
        <v>163.874</v>
      </c>
      <c r="E31" s="1">
        <v>146.67500000000001</v>
      </c>
      <c r="F31" s="1">
        <v>223.333</v>
      </c>
      <c r="G31" s="7">
        <v>1</v>
      </c>
      <c r="H31" s="1">
        <v>30</v>
      </c>
      <c r="I31" s="1" t="s">
        <v>37</v>
      </c>
      <c r="J31" s="1">
        <v>135.80000000000001</v>
      </c>
      <c r="K31" s="1">
        <f t="shared" si="3"/>
        <v>10.875</v>
      </c>
      <c r="L31" s="1"/>
      <c r="M31" s="1"/>
      <c r="N31" s="1"/>
      <c r="O31" s="1">
        <v>24.86280000000005</v>
      </c>
      <c r="P31" s="1">
        <f t="shared" si="4"/>
        <v>29.335000000000001</v>
      </c>
      <c r="Q31" s="5">
        <v>74.489199999999954</v>
      </c>
      <c r="R31" s="5">
        <f t="shared" si="10"/>
        <v>74.489199999999954</v>
      </c>
      <c r="S31" s="5"/>
      <c r="T31" s="1"/>
      <c r="U31" s="1">
        <f t="shared" si="6"/>
        <v>11</v>
      </c>
      <c r="V31" s="1">
        <f t="shared" si="7"/>
        <v>8.4607397306971208</v>
      </c>
      <c r="W31" s="1">
        <v>27.977599999999999</v>
      </c>
      <c r="X31" s="1">
        <v>31.760400000000001</v>
      </c>
      <c r="Y31" s="1">
        <v>33.487400000000001</v>
      </c>
      <c r="Z31" s="1">
        <v>38.676600000000001</v>
      </c>
      <c r="AA31" s="1">
        <v>38.743200000000002</v>
      </c>
      <c r="AB31" s="1">
        <v>31.553599999999999</v>
      </c>
      <c r="AC31" s="1">
        <v>32.640799999999999</v>
      </c>
      <c r="AD31" s="1">
        <v>40.050600000000003</v>
      </c>
      <c r="AE31" s="1">
        <v>36.476399999999998</v>
      </c>
      <c r="AF31" s="1">
        <v>29.180199999999999</v>
      </c>
      <c r="AG31" s="1"/>
      <c r="AH31" s="1">
        <f t="shared" si="8"/>
        <v>74</v>
      </c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74</v>
      </c>
      <c r="B32" s="1" t="s">
        <v>36</v>
      </c>
      <c r="C32" s="1">
        <v>28.44</v>
      </c>
      <c r="D32" s="1"/>
      <c r="E32" s="1">
        <v>6.2830000000000004</v>
      </c>
      <c r="F32" s="1">
        <v>19.446999999999999</v>
      </c>
      <c r="G32" s="7">
        <v>1</v>
      </c>
      <c r="H32" s="1">
        <v>50</v>
      </c>
      <c r="I32" s="1" t="s">
        <v>37</v>
      </c>
      <c r="J32" s="1">
        <v>5.9</v>
      </c>
      <c r="K32" s="1">
        <f t="shared" si="3"/>
        <v>0.38300000000000001</v>
      </c>
      <c r="L32" s="1"/>
      <c r="M32" s="1"/>
      <c r="N32" s="1"/>
      <c r="O32" s="1">
        <v>0</v>
      </c>
      <c r="P32" s="1">
        <f t="shared" si="4"/>
        <v>1.2566000000000002</v>
      </c>
      <c r="Q32" s="5"/>
      <c r="R32" s="5"/>
      <c r="S32" s="5"/>
      <c r="T32" s="1"/>
      <c r="U32" s="1">
        <f t="shared" si="6"/>
        <v>15.475887314976919</v>
      </c>
      <c r="V32" s="1">
        <f t="shared" si="7"/>
        <v>15.475887314976919</v>
      </c>
      <c r="W32" s="1">
        <v>1.6217999999999999</v>
      </c>
      <c r="X32" s="1">
        <v>2.3355999999999999</v>
      </c>
      <c r="Y32" s="1">
        <v>1.2562</v>
      </c>
      <c r="Z32" s="1">
        <v>-1.7856000000000001</v>
      </c>
      <c r="AA32" s="1">
        <v>-1.2482</v>
      </c>
      <c r="AB32" s="1">
        <v>2.7170000000000001</v>
      </c>
      <c r="AC32" s="1">
        <v>3.2597999999999998</v>
      </c>
      <c r="AD32" s="1">
        <v>0.54279999999999995</v>
      </c>
      <c r="AE32" s="1">
        <v>0</v>
      </c>
      <c r="AF32" s="1">
        <v>1.2809999999999999</v>
      </c>
      <c r="AG32" s="18" t="s">
        <v>46</v>
      </c>
      <c r="AH32" s="1">
        <f t="shared" si="8"/>
        <v>0</v>
      </c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75</v>
      </c>
      <c r="B33" s="1" t="s">
        <v>36</v>
      </c>
      <c r="C33" s="1">
        <v>21.771999999999998</v>
      </c>
      <c r="D33" s="1"/>
      <c r="E33" s="1">
        <v>7.39</v>
      </c>
      <c r="F33" s="1">
        <v>13.452</v>
      </c>
      <c r="G33" s="7">
        <v>1</v>
      </c>
      <c r="H33" s="1">
        <v>50</v>
      </c>
      <c r="I33" s="1" t="s">
        <v>37</v>
      </c>
      <c r="J33" s="1">
        <v>6.7</v>
      </c>
      <c r="K33" s="1">
        <f t="shared" si="3"/>
        <v>0.6899999999999995</v>
      </c>
      <c r="L33" s="1"/>
      <c r="M33" s="1"/>
      <c r="N33" s="1"/>
      <c r="O33" s="1">
        <v>0</v>
      </c>
      <c r="P33" s="1">
        <f t="shared" si="4"/>
        <v>1.478</v>
      </c>
      <c r="Q33" s="5">
        <v>4</v>
      </c>
      <c r="R33" s="5">
        <f>S33</f>
        <v>0</v>
      </c>
      <c r="S33" s="5">
        <v>0</v>
      </c>
      <c r="T33" s="1" t="s">
        <v>148</v>
      </c>
      <c r="U33" s="1">
        <f t="shared" si="6"/>
        <v>9.1014884979702302</v>
      </c>
      <c r="V33" s="1">
        <f t="shared" si="7"/>
        <v>9.1014884979702302</v>
      </c>
      <c r="W33" s="1">
        <v>1.6639999999999999</v>
      </c>
      <c r="X33" s="1">
        <v>2.4</v>
      </c>
      <c r="Y33" s="1">
        <v>1.9710000000000001</v>
      </c>
      <c r="Z33" s="1">
        <v>-0.16600000000000001</v>
      </c>
      <c r="AA33" s="1">
        <v>0.26300000000000001</v>
      </c>
      <c r="AB33" s="1">
        <v>2.5886</v>
      </c>
      <c r="AC33" s="1">
        <v>2.5861999999999998</v>
      </c>
      <c r="AD33" s="1">
        <v>0.18360000000000001</v>
      </c>
      <c r="AE33" s="1">
        <v>0</v>
      </c>
      <c r="AF33" s="1">
        <v>0.92200000000000004</v>
      </c>
      <c r="AG33" s="1" t="s">
        <v>150</v>
      </c>
      <c r="AH33" s="1">
        <f t="shared" si="8"/>
        <v>0</v>
      </c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76</v>
      </c>
      <c r="B34" s="1" t="s">
        <v>42</v>
      </c>
      <c r="C34" s="1">
        <v>2057</v>
      </c>
      <c r="D34" s="1">
        <v>1050</v>
      </c>
      <c r="E34" s="1">
        <v>933</v>
      </c>
      <c r="F34" s="1">
        <v>1933</v>
      </c>
      <c r="G34" s="7">
        <v>0.4</v>
      </c>
      <c r="H34" s="1">
        <v>45</v>
      </c>
      <c r="I34" s="1" t="s">
        <v>37</v>
      </c>
      <c r="J34" s="1">
        <v>937</v>
      </c>
      <c r="K34" s="1">
        <f t="shared" si="3"/>
        <v>-4</v>
      </c>
      <c r="L34" s="1"/>
      <c r="M34" s="1"/>
      <c r="N34" s="1"/>
      <c r="O34" s="1">
        <v>0</v>
      </c>
      <c r="P34" s="1">
        <f t="shared" si="4"/>
        <v>186.6</v>
      </c>
      <c r="Q34" s="5">
        <v>119.59999999999991</v>
      </c>
      <c r="R34" s="5">
        <f t="shared" si="10"/>
        <v>119.59999999999991</v>
      </c>
      <c r="S34" s="5"/>
      <c r="T34" s="1"/>
      <c r="U34" s="1">
        <f t="shared" si="6"/>
        <v>11</v>
      </c>
      <c r="V34" s="1">
        <f t="shared" si="7"/>
        <v>10.359056806002144</v>
      </c>
      <c r="W34" s="1">
        <v>185.8</v>
      </c>
      <c r="X34" s="1">
        <v>232.8</v>
      </c>
      <c r="Y34" s="1">
        <v>276.39999999999998</v>
      </c>
      <c r="Z34" s="1">
        <v>365.4</v>
      </c>
      <c r="AA34" s="1">
        <v>343.6</v>
      </c>
      <c r="AB34" s="1">
        <v>325.60000000000002</v>
      </c>
      <c r="AC34" s="1">
        <v>382</v>
      </c>
      <c r="AD34" s="1">
        <v>394.4</v>
      </c>
      <c r="AE34" s="1">
        <v>340.4</v>
      </c>
      <c r="AF34" s="1">
        <v>288.8</v>
      </c>
      <c r="AG34" s="1" t="s">
        <v>77</v>
      </c>
      <c r="AH34" s="1">
        <f t="shared" si="8"/>
        <v>48</v>
      </c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78</v>
      </c>
      <c r="B35" s="1" t="s">
        <v>42</v>
      </c>
      <c r="C35" s="1">
        <v>514</v>
      </c>
      <c r="D35" s="1">
        <v>780</v>
      </c>
      <c r="E35" s="1">
        <v>461</v>
      </c>
      <c r="F35" s="1">
        <v>545</v>
      </c>
      <c r="G35" s="7">
        <v>0.45</v>
      </c>
      <c r="H35" s="1">
        <v>50</v>
      </c>
      <c r="I35" s="1" t="s">
        <v>37</v>
      </c>
      <c r="J35" s="1">
        <v>471</v>
      </c>
      <c r="K35" s="1">
        <f t="shared" si="3"/>
        <v>-10</v>
      </c>
      <c r="L35" s="1"/>
      <c r="M35" s="1"/>
      <c r="N35" s="1"/>
      <c r="O35" s="1">
        <v>500</v>
      </c>
      <c r="P35" s="1">
        <f t="shared" si="4"/>
        <v>92.2</v>
      </c>
      <c r="Q35" s="5"/>
      <c r="R35" s="5"/>
      <c r="S35" s="5"/>
      <c r="T35" s="1"/>
      <c r="U35" s="1">
        <f t="shared" si="6"/>
        <v>11.33405639913232</v>
      </c>
      <c r="V35" s="1">
        <f t="shared" si="7"/>
        <v>11.33405639913232</v>
      </c>
      <c r="W35" s="1">
        <v>110.6</v>
      </c>
      <c r="X35" s="1">
        <v>95.2</v>
      </c>
      <c r="Y35" s="1">
        <v>81.2</v>
      </c>
      <c r="Z35" s="1">
        <v>88.6</v>
      </c>
      <c r="AA35" s="1">
        <v>68.2</v>
      </c>
      <c r="AB35" s="1">
        <v>57.8</v>
      </c>
      <c r="AC35" s="1">
        <v>70.8</v>
      </c>
      <c r="AD35" s="1">
        <v>80.2</v>
      </c>
      <c r="AE35" s="1">
        <v>75</v>
      </c>
      <c r="AF35" s="1">
        <v>69.8</v>
      </c>
      <c r="AG35" s="1" t="s">
        <v>38</v>
      </c>
      <c r="AH35" s="1">
        <f t="shared" si="8"/>
        <v>0</v>
      </c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79</v>
      </c>
      <c r="B36" s="1" t="s">
        <v>42</v>
      </c>
      <c r="C36" s="1">
        <v>1693</v>
      </c>
      <c r="D36" s="1">
        <v>1086</v>
      </c>
      <c r="E36" s="1">
        <v>987</v>
      </c>
      <c r="F36" s="1">
        <v>1480</v>
      </c>
      <c r="G36" s="7">
        <v>0.4</v>
      </c>
      <c r="H36" s="1">
        <v>45</v>
      </c>
      <c r="I36" s="1" t="s">
        <v>37</v>
      </c>
      <c r="J36" s="1">
        <v>1000</v>
      </c>
      <c r="K36" s="1">
        <f t="shared" si="3"/>
        <v>-13</v>
      </c>
      <c r="L36" s="1"/>
      <c r="M36" s="1"/>
      <c r="N36" s="1"/>
      <c r="O36" s="1">
        <v>188.3599999999997</v>
      </c>
      <c r="P36" s="1">
        <f t="shared" si="4"/>
        <v>197.4</v>
      </c>
      <c r="Q36" s="5">
        <v>503.04000000000042</v>
      </c>
      <c r="R36" s="5">
        <f t="shared" si="10"/>
        <v>503.04000000000042</v>
      </c>
      <c r="S36" s="5"/>
      <c r="T36" s="1"/>
      <c r="U36" s="1">
        <f t="shared" si="6"/>
        <v>11</v>
      </c>
      <c r="V36" s="1">
        <f t="shared" si="7"/>
        <v>8.4516717325227937</v>
      </c>
      <c r="W36" s="1">
        <v>204.4</v>
      </c>
      <c r="X36" s="1">
        <v>235.2</v>
      </c>
      <c r="Y36" s="1">
        <v>244.2</v>
      </c>
      <c r="Z36" s="1">
        <v>300.39999999999998</v>
      </c>
      <c r="AA36" s="1">
        <v>290.8</v>
      </c>
      <c r="AB36" s="1">
        <v>287</v>
      </c>
      <c r="AC36" s="1">
        <v>324.60000000000002</v>
      </c>
      <c r="AD36" s="1">
        <v>313.8</v>
      </c>
      <c r="AE36" s="1">
        <v>272</v>
      </c>
      <c r="AF36" s="1">
        <v>254.4</v>
      </c>
      <c r="AG36" s="1" t="s">
        <v>77</v>
      </c>
      <c r="AH36" s="1">
        <f t="shared" si="8"/>
        <v>201</v>
      </c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80</v>
      </c>
      <c r="B37" s="1" t="s">
        <v>36</v>
      </c>
      <c r="C37" s="1">
        <v>811.78200000000004</v>
      </c>
      <c r="D37" s="1">
        <v>677.77300000000002</v>
      </c>
      <c r="E37" s="1">
        <v>540.95500000000004</v>
      </c>
      <c r="F37" s="1">
        <v>911.68399999999997</v>
      </c>
      <c r="G37" s="7">
        <v>1</v>
      </c>
      <c r="H37" s="1">
        <v>45</v>
      </c>
      <c r="I37" s="1" t="s">
        <v>37</v>
      </c>
      <c r="J37" s="1">
        <v>511.33</v>
      </c>
      <c r="K37" s="1">
        <f t="shared" si="3"/>
        <v>29.625000000000057</v>
      </c>
      <c r="L37" s="1"/>
      <c r="M37" s="1"/>
      <c r="N37" s="1"/>
      <c r="O37" s="1">
        <v>204.71345999999991</v>
      </c>
      <c r="P37" s="1">
        <f t="shared" si="4"/>
        <v>108.191</v>
      </c>
      <c r="Q37" s="5">
        <v>73.703540000000203</v>
      </c>
      <c r="R37" s="5">
        <f t="shared" si="10"/>
        <v>73.703540000000203</v>
      </c>
      <c r="S37" s="5"/>
      <c r="T37" s="1"/>
      <c r="U37" s="1">
        <f t="shared" si="6"/>
        <v>11</v>
      </c>
      <c r="V37" s="1">
        <f t="shared" si="7"/>
        <v>10.318764592248892</v>
      </c>
      <c r="W37" s="1">
        <v>95.141800000000003</v>
      </c>
      <c r="X37" s="1">
        <v>124.9448</v>
      </c>
      <c r="Y37" s="1">
        <v>125.6336</v>
      </c>
      <c r="Z37" s="1">
        <v>139.50239999999999</v>
      </c>
      <c r="AA37" s="1">
        <v>142.7722</v>
      </c>
      <c r="AB37" s="1">
        <v>154.9058</v>
      </c>
      <c r="AC37" s="1">
        <v>177.7748</v>
      </c>
      <c r="AD37" s="1">
        <v>175.8622</v>
      </c>
      <c r="AE37" s="1">
        <v>152.5034</v>
      </c>
      <c r="AF37" s="1">
        <v>120.2512</v>
      </c>
      <c r="AG37" s="1"/>
      <c r="AH37" s="1">
        <f t="shared" si="8"/>
        <v>74</v>
      </c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81</v>
      </c>
      <c r="B38" s="1" t="s">
        <v>42</v>
      </c>
      <c r="C38" s="1">
        <v>717</v>
      </c>
      <c r="D38" s="1">
        <v>540</v>
      </c>
      <c r="E38" s="1">
        <v>436</v>
      </c>
      <c r="F38" s="1">
        <v>605</v>
      </c>
      <c r="G38" s="7">
        <v>0.45</v>
      </c>
      <c r="H38" s="1">
        <v>45</v>
      </c>
      <c r="I38" s="1" t="s">
        <v>37</v>
      </c>
      <c r="J38" s="1">
        <v>459</v>
      </c>
      <c r="K38" s="1">
        <f t="shared" ref="K38:K68" si="11">E38-J38</f>
        <v>-23</v>
      </c>
      <c r="L38" s="1"/>
      <c r="M38" s="1"/>
      <c r="N38" s="1"/>
      <c r="O38" s="1">
        <v>179.44000000000011</v>
      </c>
      <c r="P38" s="1">
        <f t="shared" si="4"/>
        <v>87.2</v>
      </c>
      <c r="Q38" s="5">
        <v>174.76</v>
      </c>
      <c r="R38" s="5">
        <f t="shared" si="10"/>
        <v>174.76</v>
      </c>
      <c r="S38" s="5"/>
      <c r="T38" s="1"/>
      <c r="U38" s="1">
        <f t="shared" si="6"/>
        <v>11</v>
      </c>
      <c r="V38" s="1">
        <f t="shared" si="7"/>
        <v>8.9958715596330272</v>
      </c>
      <c r="W38" s="1">
        <v>98.6</v>
      </c>
      <c r="X38" s="1">
        <v>98.8</v>
      </c>
      <c r="Y38" s="1">
        <v>102.6</v>
      </c>
      <c r="Z38" s="1">
        <v>118.2</v>
      </c>
      <c r="AA38" s="1">
        <v>122.6</v>
      </c>
      <c r="AB38" s="1">
        <v>108.4</v>
      </c>
      <c r="AC38" s="1">
        <v>112.4</v>
      </c>
      <c r="AD38" s="1">
        <v>126.2</v>
      </c>
      <c r="AE38" s="1">
        <v>118</v>
      </c>
      <c r="AF38" s="1">
        <v>129.80000000000001</v>
      </c>
      <c r="AG38" s="1"/>
      <c r="AH38" s="1">
        <f t="shared" si="8"/>
        <v>79</v>
      </c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82</v>
      </c>
      <c r="B39" s="1" t="s">
        <v>42</v>
      </c>
      <c r="C39" s="1">
        <v>487</v>
      </c>
      <c r="D39" s="1">
        <v>696</v>
      </c>
      <c r="E39" s="1">
        <v>417</v>
      </c>
      <c r="F39" s="1">
        <v>607</v>
      </c>
      <c r="G39" s="7">
        <v>0.35</v>
      </c>
      <c r="H39" s="1">
        <v>40</v>
      </c>
      <c r="I39" s="1" t="s">
        <v>37</v>
      </c>
      <c r="J39" s="1">
        <v>426</v>
      </c>
      <c r="K39" s="1">
        <f t="shared" si="11"/>
        <v>-9</v>
      </c>
      <c r="L39" s="1"/>
      <c r="M39" s="1"/>
      <c r="N39" s="1"/>
      <c r="O39" s="1">
        <v>213.26</v>
      </c>
      <c r="P39" s="1">
        <f t="shared" si="4"/>
        <v>83.4</v>
      </c>
      <c r="Q39" s="5">
        <v>97.1400000000001</v>
      </c>
      <c r="R39" s="5">
        <f t="shared" si="10"/>
        <v>97.1400000000001</v>
      </c>
      <c r="S39" s="5"/>
      <c r="T39" s="1"/>
      <c r="U39" s="1">
        <f t="shared" si="6"/>
        <v>11</v>
      </c>
      <c r="V39" s="1">
        <f t="shared" si="7"/>
        <v>9.8352517985611509</v>
      </c>
      <c r="W39" s="1">
        <v>96</v>
      </c>
      <c r="X39" s="1">
        <v>97.2</v>
      </c>
      <c r="Y39" s="1">
        <v>96.4</v>
      </c>
      <c r="Z39" s="1">
        <v>100.8</v>
      </c>
      <c r="AA39" s="1">
        <v>98</v>
      </c>
      <c r="AB39" s="1">
        <v>103.8</v>
      </c>
      <c r="AC39" s="1">
        <v>102.8</v>
      </c>
      <c r="AD39" s="1">
        <v>100.8</v>
      </c>
      <c r="AE39" s="1">
        <v>111.4</v>
      </c>
      <c r="AF39" s="1">
        <v>98.8</v>
      </c>
      <c r="AG39" s="1" t="s">
        <v>83</v>
      </c>
      <c r="AH39" s="1">
        <f t="shared" si="8"/>
        <v>34</v>
      </c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84</v>
      </c>
      <c r="B40" s="1" t="s">
        <v>36</v>
      </c>
      <c r="C40" s="1">
        <v>180.75700000000001</v>
      </c>
      <c r="D40" s="1">
        <v>261.20499999999998</v>
      </c>
      <c r="E40" s="1">
        <v>174.49600000000001</v>
      </c>
      <c r="F40" s="1">
        <v>238.04300000000001</v>
      </c>
      <c r="G40" s="7">
        <v>1</v>
      </c>
      <c r="H40" s="1">
        <v>40</v>
      </c>
      <c r="I40" s="1" t="s">
        <v>37</v>
      </c>
      <c r="J40" s="1">
        <v>176.5</v>
      </c>
      <c r="K40" s="1">
        <f t="shared" si="11"/>
        <v>-2.0039999999999907</v>
      </c>
      <c r="L40" s="1"/>
      <c r="M40" s="1"/>
      <c r="N40" s="1"/>
      <c r="O40" s="1">
        <v>116.49789</v>
      </c>
      <c r="P40" s="1">
        <f t="shared" si="4"/>
        <v>34.8992</v>
      </c>
      <c r="Q40" s="5">
        <v>29.350310000000036</v>
      </c>
      <c r="R40" s="5">
        <f t="shared" si="10"/>
        <v>29.350310000000036</v>
      </c>
      <c r="S40" s="5"/>
      <c r="T40" s="1"/>
      <c r="U40" s="1">
        <f t="shared" si="6"/>
        <v>11</v>
      </c>
      <c r="V40" s="1">
        <f t="shared" si="7"/>
        <v>10.158997627452777</v>
      </c>
      <c r="W40" s="1">
        <v>38.204799999999999</v>
      </c>
      <c r="X40" s="1">
        <v>38.683800000000012</v>
      </c>
      <c r="Y40" s="1">
        <v>37.855800000000002</v>
      </c>
      <c r="Z40" s="1">
        <v>27.293800000000001</v>
      </c>
      <c r="AA40" s="1">
        <v>25.960799999999999</v>
      </c>
      <c r="AB40" s="1">
        <v>34.489199999999997</v>
      </c>
      <c r="AC40" s="1">
        <v>46.691600000000001</v>
      </c>
      <c r="AD40" s="1">
        <v>44.766199999999998</v>
      </c>
      <c r="AE40" s="1">
        <v>46.431800000000003</v>
      </c>
      <c r="AF40" s="1">
        <v>34.487200000000001</v>
      </c>
      <c r="AG40" s="1"/>
      <c r="AH40" s="1">
        <f t="shared" si="8"/>
        <v>29</v>
      </c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85</v>
      </c>
      <c r="B41" s="1" t="s">
        <v>42</v>
      </c>
      <c r="C41" s="1">
        <v>525</v>
      </c>
      <c r="D41" s="1">
        <v>450</v>
      </c>
      <c r="E41" s="1">
        <v>308</v>
      </c>
      <c r="F41" s="1">
        <v>546</v>
      </c>
      <c r="G41" s="7">
        <v>0.4</v>
      </c>
      <c r="H41" s="1">
        <v>40</v>
      </c>
      <c r="I41" s="1" t="s">
        <v>37</v>
      </c>
      <c r="J41" s="1">
        <v>320</v>
      </c>
      <c r="K41" s="1">
        <f t="shared" si="11"/>
        <v>-12</v>
      </c>
      <c r="L41" s="1"/>
      <c r="M41" s="1"/>
      <c r="N41" s="1"/>
      <c r="O41" s="1">
        <v>51.6</v>
      </c>
      <c r="P41" s="1">
        <f t="shared" si="4"/>
        <v>61.6</v>
      </c>
      <c r="Q41" s="5">
        <v>80</v>
      </c>
      <c r="R41" s="5">
        <f t="shared" si="10"/>
        <v>80</v>
      </c>
      <c r="S41" s="5"/>
      <c r="T41" s="1"/>
      <c r="U41" s="1">
        <f t="shared" si="6"/>
        <v>11</v>
      </c>
      <c r="V41" s="1">
        <f t="shared" si="7"/>
        <v>9.7012987012987022</v>
      </c>
      <c r="W41" s="1">
        <v>70.8</v>
      </c>
      <c r="X41" s="1">
        <v>66</v>
      </c>
      <c r="Y41" s="1">
        <v>82.6</v>
      </c>
      <c r="Z41" s="1">
        <v>107.8</v>
      </c>
      <c r="AA41" s="1">
        <v>94.2</v>
      </c>
      <c r="AB41" s="1">
        <v>82.4</v>
      </c>
      <c r="AC41" s="1">
        <v>79.2</v>
      </c>
      <c r="AD41" s="1">
        <v>79</v>
      </c>
      <c r="AE41" s="1">
        <v>84.8</v>
      </c>
      <c r="AF41" s="1">
        <v>76.2</v>
      </c>
      <c r="AG41" s="1"/>
      <c r="AH41" s="1">
        <f t="shared" si="8"/>
        <v>32</v>
      </c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86</v>
      </c>
      <c r="B42" s="1" t="s">
        <v>42</v>
      </c>
      <c r="C42" s="1">
        <v>907</v>
      </c>
      <c r="D42" s="1">
        <v>348</v>
      </c>
      <c r="E42" s="1">
        <v>342</v>
      </c>
      <c r="F42" s="1">
        <v>784</v>
      </c>
      <c r="G42" s="7">
        <v>0.4</v>
      </c>
      <c r="H42" s="1">
        <v>45</v>
      </c>
      <c r="I42" s="1" t="s">
        <v>37</v>
      </c>
      <c r="J42" s="1">
        <v>347</v>
      </c>
      <c r="K42" s="1">
        <f t="shared" si="11"/>
        <v>-5</v>
      </c>
      <c r="L42" s="1"/>
      <c r="M42" s="1"/>
      <c r="N42" s="1"/>
      <c r="O42" s="1">
        <v>0</v>
      </c>
      <c r="P42" s="1">
        <f t="shared" si="4"/>
        <v>68.400000000000006</v>
      </c>
      <c r="Q42" s="5"/>
      <c r="R42" s="5"/>
      <c r="S42" s="5"/>
      <c r="T42" s="1"/>
      <c r="U42" s="1">
        <f t="shared" si="6"/>
        <v>11.461988304093566</v>
      </c>
      <c r="V42" s="1">
        <f t="shared" si="7"/>
        <v>11.461988304093566</v>
      </c>
      <c r="W42" s="1">
        <v>78.2</v>
      </c>
      <c r="X42" s="1">
        <v>84.2</v>
      </c>
      <c r="Y42" s="1">
        <v>109.8</v>
      </c>
      <c r="Z42" s="1">
        <v>140</v>
      </c>
      <c r="AA42" s="1">
        <v>145</v>
      </c>
      <c r="AB42" s="1">
        <v>131.6</v>
      </c>
      <c r="AC42" s="1">
        <v>130.4</v>
      </c>
      <c r="AD42" s="1">
        <v>140.80000000000001</v>
      </c>
      <c r="AE42" s="1">
        <v>133.19999999999999</v>
      </c>
      <c r="AF42" s="1">
        <v>115.8</v>
      </c>
      <c r="AG42" s="1" t="s">
        <v>77</v>
      </c>
      <c r="AH42" s="1">
        <f t="shared" si="8"/>
        <v>0</v>
      </c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87</v>
      </c>
      <c r="B43" s="1" t="s">
        <v>36</v>
      </c>
      <c r="C43" s="1">
        <v>343.20299999999997</v>
      </c>
      <c r="D43" s="1">
        <v>218.767</v>
      </c>
      <c r="E43" s="1">
        <v>264.91399999999999</v>
      </c>
      <c r="F43" s="1">
        <v>248.74100000000001</v>
      </c>
      <c r="G43" s="7">
        <v>1</v>
      </c>
      <c r="H43" s="1">
        <v>40</v>
      </c>
      <c r="I43" s="1" t="s">
        <v>37</v>
      </c>
      <c r="J43" s="1">
        <v>267.14999999999998</v>
      </c>
      <c r="K43" s="1">
        <f t="shared" si="11"/>
        <v>-2.23599999999999</v>
      </c>
      <c r="L43" s="1"/>
      <c r="M43" s="1"/>
      <c r="N43" s="1"/>
      <c r="O43" s="1">
        <v>300.37712000000022</v>
      </c>
      <c r="P43" s="1">
        <f t="shared" si="4"/>
        <v>52.982799999999997</v>
      </c>
      <c r="Q43" s="5">
        <v>33.69267999999974</v>
      </c>
      <c r="R43" s="5">
        <f t="shared" si="10"/>
        <v>33.69267999999974</v>
      </c>
      <c r="S43" s="5"/>
      <c r="T43" s="1"/>
      <c r="U43" s="1">
        <f t="shared" si="6"/>
        <v>11</v>
      </c>
      <c r="V43" s="1">
        <f t="shared" si="7"/>
        <v>10.364082683436893</v>
      </c>
      <c r="W43" s="1">
        <v>59.021400000000007</v>
      </c>
      <c r="X43" s="1">
        <v>48.4604</v>
      </c>
      <c r="Y43" s="1">
        <v>47.186</v>
      </c>
      <c r="Z43" s="1">
        <v>58.925199999999997</v>
      </c>
      <c r="AA43" s="1">
        <v>57.936199999999999</v>
      </c>
      <c r="AB43" s="1">
        <v>48.518599999999999</v>
      </c>
      <c r="AC43" s="1">
        <v>50.168799999999997</v>
      </c>
      <c r="AD43" s="1">
        <v>60.056199999999997</v>
      </c>
      <c r="AE43" s="1">
        <v>51.476399999999998</v>
      </c>
      <c r="AF43" s="1">
        <v>26.289400000000001</v>
      </c>
      <c r="AG43" s="1"/>
      <c r="AH43" s="1">
        <f t="shared" si="8"/>
        <v>34</v>
      </c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88</v>
      </c>
      <c r="B44" s="1" t="s">
        <v>42</v>
      </c>
      <c r="C44" s="1">
        <v>605</v>
      </c>
      <c r="D44" s="1">
        <v>1170</v>
      </c>
      <c r="E44" s="1">
        <v>623</v>
      </c>
      <c r="F44" s="1">
        <v>922</v>
      </c>
      <c r="G44" s="7">
        <v>0.35</v>
      </c>
      <c r="H44" s="1">
        <v>40</v>
      </c>
      <c r="I44" s="1" t="s">
        <v>37</v>
      </c>
      <c r="J44" s="1">
        <v>630</v>
      </c>
      <c r="K44" s="1">
        <f t="shared" si="11"/>
        <v>-7</v>
      </c>
      <c r="L44" s="1"/>
      <c r="M44" s="1"/>
      <c r="N44" s="1"/>
      <c r="O44" s="1">
        <v>289.94999999999987</v>
      </c>
      <c r="P44" s="1">
        <f t="shared" si="4"/>
        <v>124.6</v>
      </c>
      <c r="Q44" s="5">
        <v>158.65000000000009</v>
      </c>
      <c r="R44" s="5">
        <f t="shared" si="10"/>
        <v>158.65000000000009</v>
      </c>
      <c r="S44" s="5"/>
      <c r="T44" s="1"/>
      <c r="U44" s="1">
        <f t="shared" si="6"/>
        <v>11</v>
      </c>
      <c r="V44" s="1">
        <f t="shared" si="7"/>
        <v>9.7267255216693407</v>
      </c>
      <c r="W44" s="1">
        <v>141.80000000000001</v>
      </c>
      <c r="X44" s="1">
        <v>147</v>
      </c>
      <c r="Y44" s="1">
        <v>147.6</v>
      </c>
      <c r="Z44" s="1">
        <v>150</v>
      </c>
      <c r="AA44" s="1">
        <v>136</v>
      </c>
      <c r="AB44" s="1">
        <v>146.80000000000001</v>
      </c>
      <c r="AC44" s="1">
        <v>155.19999999999999</v>
      </c>
      <c r="AD44" s="1">
        <v>138.4</v>
      </c>
      <c r="AE44" s="1">
        <v>135.6</v>
      </c>
      <c r="AF44" s="1">
        <v>156.4</v>
      </c>
      <c r="AG44" s="1"/>
      <c r="AH44" s="1">
        <f t="shared" si="8"/>
        <v>56</v>
      </c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89</v>
      </c>
      <c r="B45" s="1" t="s">
        <v>42</v>
      </c>
      <c r="C45" s="1">
        <v>715</v>
      </c>
      <c r="D45" s="1">
        <v>372</v>
      </c>
      <c r="E45" s="1">
        <v>436</v>
      </c>
      <c r="F45" s="1">
        <v>555</v>
      </c>
      <c r="G45" s="7">
        <v>0.4</v>
      </c>
      <c r="H45" s="1">
        <v>40</v>
      </c>
      <c r="I45" s="1" t="s">
        <v>37</v>
      </c>
      <c r="J45" s="1">
        <v>436</v>
      </c>
      <c r="K45" s="1">
        <f t="shared" si="11"/>
        <v>0</v>
      </c>
      <c r="L45" s="1"/>
      <c r="M45" s="1"/>
      <c r="N45" s="1"/>
      <c r="O45" s="1">
        <v>168.61</v>
      </c>
      <c r="P45" s="1">
        <f t="shared" si="4"/>
        <v>87.2</v>
      </c>
      <c r="Q45" s="5">
        <v>235.59000000000003</v>
      </c>
      <c r="R45" s="5">
        <f t="shared" si="10"/>
        <v>235.59000000000003</v>
      </c>
      <c r="S45" s="5"/>
      <c r="T45" s="1"/>
      <c r="U45" s="1">
        <f t="shared" si="6"/>
        <v>11</v>
      </c>
      <c r="V45" s="1">
        <f t="shared" si="7"/>
        <v>8.2982798165137606</v>
      </c>
      <c r="W45" s="1">
        <v>86.4</v>
      </c>
      <c r="X45" s="1">
        <v>94.2</v>
      </c>
      <c r="Y45" s="1">
        <v>94.2</v>
      </c>
      <c r="Z45" s="1">
        <v>119.2</v>
      </c>
      <c r="AA45" s="1">
        <v>118.2</v>
      </c>
      <c r="AB45" s="1">
        <v>108</v>
      </c>
      <c r="AC45" s="1">
        <v>129.80000000000001</v>
      </c>
      <c r="AD45" s="1">
        <v>123.6</v>
      </c>
      <c r="AE45" s="1">
        <v>111.4</v>
      </c>
      <c r="AF45" s="1">
        <v>108.6</v>
      </c>
      <c r="AG45" s="1"/>
      <c r="AH45" s="1">
        <f t="shared" si="8"/>
        <v>94</v>
      </c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90</v>
      </c>
      <c r="B46" s="1" t="s">
        <v>36</v>
      </c>
      <c r="C46" s="1">
        <v>455.52499999999998</v>
      </c>
      <c r="D46" s="1">
        <v>798.41899999999998</v>
      </c>
      <c r="E46" s="1">
        <v>503.62</v>
      </c>
      <c r="F46" s="1">
        <v>642.16099999999994</v>
      </c>
      <c r="G46" s="7">
        <v>1</v>
      </c>
      <c r="H46" s="1">
        <v>50</v>
      </c>
      <c r="I46" s="1" t="s">
        <v>37</v>
      </c>
      <c r="J46" s="1">
        <v>493.63</v>
      </c>
      <c r="K46" s="1">
        <f t="shared" si="11"/>
        <v>9.9900000000000091</v>
      </c>
      <c r="L46" s="1"/>
      <c r="M46" s="1"/>
      <c r="N46" s="1">
        <v>100</v>
      </c>
      <c r="O46" s="1">
        <v>128.90853000000001</v>
      </c>
      <c r="P46" s="1">
        <f t="shared" si="4"/>
        <v>100.724</v>
      </c>
      <c r="Q46" s="5">
        <v>236.89446999999996</v>
      </c>
      <c r="R46" s="5">
        <f t="shared" si="10"/>
        <v>236.89446999999996</v>
      </c>
      <c r="S46" s="5"/>
      <c r="T46" s="1"/>
      <c r="U46" s="1">
        <f t="shared" si="6"/>
        <v>10.999999999999998</v>
      </c>
      <c r="V46" s="1">
        <f t="shared" si="7"/>
        <v>8.6480831777927794</v>
      </c>
      <c r="W46" s="1">
        <v>102.1494</v>
      </c>
      <c r="X46" s="1">
        <v>107.59059999999999</v>
      </c>
      <c r="Y46" s="1">
        <v>105.8282</v>
      </c>
      <c r="Z46" s="1">
        <v>101.6326</v>
      </c>
      <c r="AA46" s="1">
        <v>98.513999999999996</v>
      </c>
      <c r="AB46" s="1">
        <v>103.414</v>
      </c>
      <c r="AC46" s="1">
        <v>119.30840000000001</v>
      </c>
      <c r="AD46" s="1">
        <v>118.9104</v>
      </c>
      <c r="AE46" s="1">
        <v>114.70959999999999</v>
      </c>
      <c r="AF46" s="1">
        <v>106.9828</v>
      </c>
      <c r="AG46" s="1"/>
      <c r="AH46" s="1">
        <f t="shared" si="8"/>
        <v>237</v>
      </c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91</v>
      </c>
      <c r="B47" s="1" t="s">
        <v>36</v>
      </c>
      <c r="C47" s="1">
        <v>655.178</v>
      </c>
      <c r="D47" s="1">
        <v>2162.23</v>
      </c>
      <c r="E47" s="1">
        <v>1248.837</v>
      </c>
      <c r="F47" s="1">
        <v>1343.0540000000001</v>
      </c>
      <c r="G47" s="7">
        <v>1</v>
      </c>
      <c r="H47" s="1">
        <v>50</v>
      </c>
      <c r="I47" s="1" t="s">
        <v>37</v>
      </c>
      <c r="J47" s="1">
        <v>1251.27</v>
      </c>
      <c r="K47" s="1">
        <f t="shared" si="11"/>
        <v>-2.4329999999999927</v>
      </c>
      <c r="L47" s="1"/>
      <c r="M47" s="1"/>
      <c r="N47" s="1">
        <v>300</v>
      </c>
      <c r="O47" s="1">
        <v>577.79268999999954</v>
      </c>
      <c r="P47" s="1">
        <f t="shared" si="4"/>
        <v>249.76740000000001</v>
      </c>
      <c r="Q47" s="5">
        <v>526.5947100000003</v>
      </c>
      <c r="R47" s="5">
        <f t="shared" si="10"/>
        <v>526.5947100000003</v>
      </c>
      <c r="S47" s="5"/>
      <c r="T47" s="1"/>
      <c r="U47" s="1">
        <f t="shared" si="6"/>
        <v>10.999999999999998</v>
      </c>
      <c r="V47" s="1">
        <f t="shared" si="7"/>
        <v>8.8916595600546717</v>
      </c>
      <c r="W47" s="1">
        <v>254.047</v>
      </c>
      <c r="X47" s="1">
        <v>245.80179999999999</v>
      </c>
      <c r="Y47" s="1">
        <v>241.0044</v>
      </c>
      <c r="Z47" s="1">
        <v>168.96340000000001</v>
      </c>
      <c r="AA47" s="1">
        <v>153.9452</v>
      </c>
      <c r="AB47" s="1">
        <v>166.167</v>
      </c>
      <c r="AC47" s="1">
        <v>184.31800000000001</v>
      </c>
      <c r="AD47" s="1">
        <v>164.56979999999999</v>
      </c>
      <c r="AE47" s="1">
        <v>156.08940000000001</v>
      </c>
      <c r="AF47" s="1">
        <v>159.751</v>
      </c>
      <c r="AG47" s="1"/>
      <c r="AH47" s="1">
        <f t="shared" si="8"/>
        <v>527</v>
      </c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3" t="s">
        <v>92</v>
      </c>
      <c r="B48" s="13" t="s">
        <v>36</v>
      </c>
      <c r="C48" s="13"/>
      <c r="D48" s="13"/>
      <c r="E48" s="13"/>
      <c r="F48" s="13"/>
      <c r="G48" s="14">
        <v>0</v>
      </c>
      <c r="H48" s="13">
        <v>40</v>
      </c>
      <c r="I48" s="13" t="s">
        <v>37</v>
      </c>
      <c r="J48" s="13"/>
      <c r="K48" s="13">
        <f t="shared" si="11"/>
        <v>0</v>
      </c>
      <c r="L48" s="13"/>
      <c r="M48" s="13"/>
      <c r="N48" s="13"/>
      <c r="O48" s="13">
        <v>0</v>
      </c>
      <c r="P48" s="13">
        <f t="shared" si="4"/>
        <v>0</v>
      </c>
      <c r="Q48" s="15"/>
      <c r="R48" s="15"/>
      <c r="S48" s="15"/>
      <c r="T48" s="13"/>
      <c r="U48" s="13" t="e">
        <f t="shared" si="6"/>
        <v>#DIV/0!</v>
      </c>
      <c r="V48" s="13" t="e">
        <f t="shared" si="7"/>
        <v>#DIV/0!</v>
      </c>
      <c r="W48" s="13">
        <v>0</v>
      </c>
      <c r="X48" s="13">
        <v>0</v>
      </c>
      <c r="Y48" s="13">
        <v>0</v>
      </c>
      <c r="Z48" s="13">
        <v>0</v>
      </c>
      <c r="AA48" s="13">
        <v>0</v>
      </c>
      <c r="AB48" s="13">
        <v>0</v>
      </c>
      <c r="AC48" s="13">
        <v>0</v>
      </c>
      <c r="AD48" s="13">
        <v>0</v>
      </c>
      <c r="AE48" s="13">
        <v>0</v>
      </c>
      <c r="AF48" s="13">
        <v>0</v>
      </c>
      <c r="AG48" s="13" t="s">
        <v>49</v>
      </c>
      <c r="AH48" s="1">
        <f t="shared" si="8"/>
        <v>0</v>
      </c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93</v>
      </c>
      <c r="B49" s="1" t="s">
        <v>42</v>
      </c>
      <c r="C49" s="1">
        <v>423</v>
      </c>
      <c r="D49" s="1">
        <v>980</v>
      </c>
      <c r="E49" s="1">
        <v>439</v>
      </c>
      <c r="F49" s="1">
        <v>751</v>
      </c>
      <c r="G49" s="7">
        <v>0.45</v>
      </c>
      <c r="H49" s="1">
        <v>50</v>
      </c>
      <c r="I49" s="1" t="s">
        <v>37</v>
      </c>
      <c r="J49" s="1">
        <v>451</v>
      </c>
      <c r="K49" s="1">
        <f t="shared" si="11"/>
        <v>-12</v>
      </c>
      <c r="L49" s="1"/>
      <c r="M49" s="1"/>
      <c r="N49" s="1"/>
      <c r="O49" s="1">
        <v>497.02</v>
      </c>
      <c r="P49" s="1">
        <f t="shared" si="4"/>
        <v>87.8</v>
      </c>
      <c r="Q49" s="5"/>
      <c r="R49" s="5"/>
      <c r="S49" s="5"/>
      <c r="T49" s="1"/>
      <c r="U49" s="1">
        <f t="shared" si="6"/>
        <v>14.214350797266516</v>
      </c>
      <c r="V49" s="1">
        <f t="shared" si="7"/>
        <v>14.214350797266516</v>
      </c>
      <c r="W49" s="1">
        <v>108</v>
      </c>
      <c r="X49" s="1">
        <v>104.4</v>
      </c>
      <c r="Y49" s="1">
        <v>96.2</v>
      </c>
      <c r="Z49" s="1">
        <v>79.599999999999994</v>
      </c>
      <c r="AA49" s="1">
        <v>73.8</v>
      </c>
      <c r="AB49" s="1">
        <v>70.2</v>
      </c>
      <c r="AC49" s="1">
        <v>69.8</v>
      </c>
      <c r="AD49" s="1">
        <v>66.599999999999994</v>
      </c>
      <c r="AE49" s="1">
        <v>67.8</v>
      </c>
      <c r="AF49" s="1">
        <v>86.2</v>
      </c>
      <c r="AG49" s="20" t="s">
        <v>112</v>
      </c>
      <c r="AH49" s="1">
        <f t="shared" si="8"/>
        <v>0</v>
      </c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94</v>
      </c>
      <c r="B50" s="1" t="s">
        <v>36</v>
      </c>
      <c r="C50" s="1">
        <v>297.68099999999998</v>
      </c>
      <c r="D50" s="1">
        <v>119.89</v>
      </c>
      <c r="E50" s="1">
        <v>228.04</v>
      </c>
      <c r="F50" s="1">
        <v>177.83699999999999</v>
      </c>
      <c r="G50" s="7">
        <v>1</v>
      </c>
      <c r="H50" s="1">
        <v>40</v>
      </c>
      <c r="I50" s="1" t="s">
        <v>37</v>
      </c>
      <c r="J50" s="1">
        <v>226.95</v>
      </c>
      <c r="K50" s="1">
        <f t="shared" si="11"/>
        <v>1.0900000000000034</v>
      </c>
      <c r="L50" s="1"/>
      <c r="M50" s="1"/>
      <c r="N50" s="1"/>
      <c r="O50" s="1">
        <v>155.524</v>
      </c>
      <c r="P50" s="1">
        <f t="shared" si="4"/>
        <v>45.607999999999997</v>
      </c>
      <c r="Q50" s="5">
        <v>168.327</v>
      </c>
      <c r="R50" s="5">
        <f t="shared" ref="R50:R75" si="12">11*P50-O50-N50-F50</f>
        <v>168.327</v>
      </c>
      <c r="S50" s="5"/>
      <c r="T50" s="1"/>
      <c r="U50" s="1">
        <f t="shared" si="6"/>
        <v>11</v>
      </c>
      <c r="V50" s="1">
        <f t="shared" si="7"/>
        <v>7.3092659182599551</v>
      </c>
      <c r="W50" s="1">
        <v>39.416400000000003</v>
      </c>
      <c r="X50" s="1">
        <v>39.8628</v>
      </c>
      <c r="Y50" s="1">
        <v>40.385199999999998</v>
      </c>
      <c r="Z50" s="1">
        <v>40.035200000000003</v>
      </c>
      <c r="AA50" s="1">
        <v>42.963799999999999</v>
      </c>
      <c r="AB50" s="1">
        <v>62.046000000000006</v>
      </c>
      <c r="AC50" s="1">
        <v>66.080399999999997</v>
      </c>
      <c r="AD50" s="1">
        <v>51.001199999999997</v>
      </c>
      <c r="AE50" s="1">
        <v>41.177</v>
      </c>
      <c r="AF50" s="1">
        <v>45.261399999999988</v>
      </c>
      <c r="AG50" s="1"/>
      <c r="AH50" s="1">
        <f t="shared" si="8"/>
        <v>168</v>
      </c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95</v>
      </c>
      <c r="B51" s="1" t="s">
        <v>42</v>
      </c>
      <c r="C51" s="1">
        <v>180</v>
      </c>
      <c r="D51" s="1">
        <v>246</v>
      </c>
      <c r="E51" s="19">
        <f>113+E90</f>
        <v>123</v>
      </c>
      <c r="F51" s="1">
        <v>239</v>
      </c>
      <c r="G51" s="7">
        <v>0.4</v>
      </c>
      <c r="H51" s="1">
        <v>40</v>
      </c>
      <c r="I51" s="1" t="s">
        <v>37</v>
      </c>
      <c r="J51" s="1">
        <v>115</v>
      </c>
      <c r="K51" s="1">
        <f t="shared" si="11"/>
        <v>8</v>
      </c>
      <c r="L51" s="1"/>
      <c r="M51" s="1"/>
      <c r="N51" s="1"/>
      <c r="O51" s="1">
        <v>44.320000000000043</v>
      </c>
      <c r="P51" s="1">
        <f t="shared" si="4"/>
        <v>24.6</v>
      </c>
      <c r="Q51" s="5"/>
      <c r="R51" s="5"/>
      <c r="S51" s="5"/>
      <c r="T51" s="1"/>
      <c r="U51" s="1">
        <f t="shared" si="6"/>
        <v>11.51707317073171</v>
      </c>
      <c r="V51" s="1">
        <f t="shared" si="7"/>
        <v>11.51707317073171</v>
      </c>
      <c r="W51" s="1">
        <v>32.4</v>
      </c>
      <c r="X51" s="1">
        <v>34.4</v>
      </c>
      <c r="Y51" s="1">
        <v>37.6</v>
      </c>
      <c r="Z51" s="1">
        <v>39.200000000000003</v>
      </c>
      <c r="AA51" s="1">
        <v>36.200000000000003</v>
      </c>
      <c r="AB51" s="1">
        <v>34.4</v>
      </c>
      <c r="AC51" s="1">
        <v>31.8</v>
      </c>
      <c r="AD51" s="1">
        <v>35</v>
      </c>
      <c r="AE51" s="1">
        <v>39.4</v>
      </c>
      <c r="AF51" s="1">
        <v>40</v>
      </c>
      <c r="AG51" s="1" t="s">
        <v>96</v>
      </c>
      <c r="AH51" s="1">
        <f t="shared" si="8"/>
        <v>0</v>
      </c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97</v>
      </c>
      <c r="B52" s="1" t="s">
        <v>42</v>
      </c>
      <c r="C52" s="1">
        <v>66</v>
      </c>
      <c r="D52" s="1">
        <v>198</v>
      </c>
      <c r="E52" s="1">
        <v>76</v>
      </c>
      <c r="F52" s="1">
        <v>165</v>
      </c>
      <c r="G52" s="7">
        <v>0.4</v>
      </c>
      <c r="H52" s="1">
        <v>40</v>
      </c>
      <c r="I52" s="1" t="s">
        <v>37</v>
      </c>
      <c r="J52" s="1">
        <v>78</v>
      </c>
      <c r="K52" s="1">
        <f t="shared" si="11"/>
        <v>-2</v>
      </c>
      <c r="L52" s="1"/>
      <c r="M52" s="1"/>
      <c r="N52" s="1"/>
      <c r="O52" s="1">
        <v>0</v>
      </c>
      <c r="P52" s="1">
        <f t="shared" si="4"/>
        <v>15.2</v>
      </c>
      <c r="Q52" s="5"/>
      <c r="R52" s="5"/>
      <c r="S52" s="5"/>
      <c r="T52" s="1"/>
      <c r="U52" s="1">
        <f t="shared" si="6"/>
        <v>10.855263157894738</v>
      </c>
      <c r="V52" s="1">
        <f t="shared" si="7"/>
        <v>10.855263157894738</v>
      </c>
      <c r="W52" s="1">
        <v>16.8</v>
      </c>
      <c r="X52" s="1">
        <v>22.2</v>
      </c>
      <c r="Y52" s="1">
        <v>21.6</v>
      </c>
      <c r="Z52" s="1">
        <v>16.399999999999999</v>
      </c>
      <c r="AA52" s="1">
        <v>17.2</v>
      </c>
      <c r="AB52" s="1">
        <v>21.4</v>
      </c>
      <c r="AC52" s="1">
        <v>20.6</v>
      </c>
      <c r="AD52" s="1">
        <v>22.8</v>
      </c>
      <c r="AE52" s="1">
        <v>22.4</v>
      </c>
      <c r="AF52" s="1">
        <v>16.8</v>
      </c>
      <c r="AG52" s="1"/>
      <c r="AH52" s="1">
        <f t="shared" si="8"/>
        <v>0</v>
      </c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98</v>
      </c>
      <c r="B53" s="1" t="s">
        <v>36</v>
      </c>
      <c r="C53" s="1">
        <v>498.37099999999998</v>
      </c>
      <c r="D53" s="1">
        <v>442.31400000000002</v>
      </c>
      <c r="E53" s="1">
        <v>347.26499999999999</v>
      </c>
      <c r="F53" s="1">
        <v>478.60899999999998</v>
      </c>
      <c r="G53" s="7">
        <v>1</v>
      </c>
      <c r="H53" s="1">
        <v>50</v>
      </c>
      <c r="I53" s="1" t="s">
        <v>37</v>
      </c>
      <c r="J53" s="1">
        <v>354.65</v>
      </c>
      <c r="K53" s="1">
        <f t="shared" si="11"/>
        <v>-7.3849999999999909</v>
      </c>
      <c r="L53" s="1"/>
      <c r="M53" s="1"/>
      <c r="N53" s="1"/>
      <c r="O53" s="1">
        <v>190.07018000000031</v>
      </c>
      <c r="P53" s="1">
        <f t="shared" si="4"/>
        <v>69.453000000000003</v>
      </c>
      <c r="Q53" s="5">
        <v>95.303819999999803</v>
      </c>
      <c r="R53" s="5">
        <f t="shared" si="12"/>
        <v>95.303819999999803</v>
      </c>
      <c r="S53" s="5"/>
      <c r="T53" s="1"/>
      <c r="U53" s="1">
        <f t="shared" si="6"/>
        <v>11.000000000000002</v>
      </c>
      <c r="V53" s="1">
        <f t="shared" si="7"/>
        <v>9.6277940477733193</v>
      </c>
      <c r="W53" s="1">
        <v>75.691600000000008</v>
      </c>
      <c r="X53" s="1">
        <v>78.375599999999991</v>
      </c>
      <c r="Y53" s="1">
        <v>75.148600000000002</v>
      </c>
      <c r="Z53" s="1">
        <v>90.614000000000004</v>
      </c>
      <c r="AA53" s="1">
        <v>90.802400000000006</v>
      </c>
      <c r="AB53" s="1">
        <v>95.362200000000001</v>
      </c>
      <c r="AC53" s="1">
        <v>99.406800000000004</v>
      </c>
      <c r="AD53" s="1">
        <v>87.414000000000001</v>
      </c>
      <c r="AE53" s="1">
        <v>83.495800000000003</v>
      </c>
      <c r="AF53" s="1">
        <v>85.778400000000005</v>
      </c>
      <c r="AG53" s="1"/>
      <c r="AH53" s="1">
        <f t="shared" si="8"/>
        <v>95</v>
      </c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99</v>
      </c>
      <c r="B54" s="1" t="s">
        <v>36</v>
      </c>
      <c r="C54" s="1">
        <v>1151.5350000000001</v>
      </c>
      <c r="D54" s="1">
        <v>1087.598</v>
      </c>
      <c r="E54" s="1">
        <v>726.57299999999998</v>
      </c>
      <c r="F54" s="1">
        <v>1355.242</v>
      </c>
      <c r="G54" s="7">
        <v>1</v>
      </c>
      <c r="H54" s="1">
        <v>50</v>
      </c>
      <c r="I54" s="1" t="s">
        <v>37</v>
      </c>
      <c r="J54" s="1">
        <v>709.93</v>
      </c>
      <c r="K54" s="1">
        <f t="shared" si="11"/>
        <v>16.643000000000029</v>
      </c>
      <c r="L54" s="1"/>
      <c r="M54" s="1"/>
      <c r="N54" s="1"/>
      <c r="O54" s="1"/>
      <c r="P54" s="1">
        <f t="shared" si="4"/>
        <v>145.31459999999998</v>
      </c>
      <c r="Q54" s="5">
        <v>243.21859999999992</v>
      </c>
      <c r="R54" s="5">
        <f t="shared" si="12"/>
        <v>243.21859999999992</v>
      </c>
      <c r="S54" s="5"/>
      <c r="T54" s="1"/>
      <c r="U54" s="1">
        <f t="shared" si="6"/>
        <v>11</v>
      </c>
      <c r="V54" s="1">
        <f t="shared" si="7"/>
        <v>9.3262617796147129</v>
      </c>
      <c r="W54" s="1">
        <v>154.2002</v>
      </c>
      <c r="X54" s="1">
        <v>158.2176</v>
      </c>
      <c r="Y54" s="1">
        <v>177.751</v>
      </c>
      <c r="Z54" s="1">
        <v>222.18520000000001</v>
      </c>
      <c r="AA54" s="1">
        <v>203.40280000000001</v>
      </c>
      <c r="AB54" s="1">
        <v>185.30680000000001</v>
      </c>
      <c r="AC54" s="1">
        <v>201.53899999999999</v>
      </c>
      <c r="AD54" s="1">
        <v>193.87639999999999</v>
      </c>
      <c r="AE54" s="1">
        <v>183.12780000000001</v>
      </c>
      <c r="AF54" s="1">
        <v>168.5402</v>
      </c>
      <c r="AG54" s="1"/>
      <c r="AH54" s="1">
        <f t="shared" si="8"/>
        <v>243</v>
      </c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100</v>
      </c>
      <c r="B55" s="1" t="s">
        <v>36</v>
      </c>
      <c r="C55" s="1">
        <v>195.89099999999999</v>
      </c>
      <c r="D55" s="1">
        <v>86.040999999999997</v>
      </c>
      <c r="E55" s="1">
        <v>135.96199999999999</v>
      </c>
      <c r="F55" s="1">
        <v>133.86600000000001</v>
      </c>
      <c r="G55" s="7">
        <v>1</v>
      </c>
      <c r="H55" s="1">
        <v>50</v>
      </c>
      <c r="I55" s="1" t="s">
        <v>37</v>
      </c>
      <c r="J55" s="1">
        <v>133.15</v>
      </c>
      <c r="K55" s="1">
        <f t="shared" si="11"/>
        <v>2.8119999999999834</v>
      </c>
      <c r="L55" s="1"/>
      <c r="M55" s="1"/>
      <c r="N55" s="1"/>
      <c r="O55" s="1">
        <v>55.663400000000102</v>
      </c>
      <c r="P55" s="1">
        <f t="shared" si="4"/>
        <v>27.192399999999999</v>
      </c>
      <c r="Q55" s="5">
        <v>109.58699999999988</v>
      </c>
      <c r="R55" s="5">
        <f t="shared" si="12"/>
        <v>109.58699999999988</v>
      </c>
      <c r="S55" s="5"/>
      <c r="T55" s="1"/>
      <c r="U55" s="1">
        <f t="shared" si="6"/>
        <v>11</v>
      </c>
      <c r="V55" s="1">
        <f t="shared" si="7"/>
        <v>6.9699401303305386</v>
      </c>
      <c r="W55" s="1">
        <v>22.622399999999999</v>
      </c>
      <c r="X55" s="1">
        <v>22.773199999999999</v>
      </c>
      <c r="Y55" s="1">
        <v>24.156400000000001</v>
      </c>
      <c r="Z55" s="1">
        <v>30.990200000000002</v>
      </c>
      <c r="AA55" s="1">
        <v>31.298400000000001</v>
      </c>
      <c r="AB55" s="1">
        <v>33.322600000000001</v>
      </c>
      <c r="AC55" s="1">
        <v>35.502000000000002</v>
      </c>
      <c r="AD55" s="1">
        <v>33.849800000000002</v>
      </c>
      <c r="AE55" s="1">
        <v>31.110199999999999</v>
      </c>
      <c r="AF55" s="1">
        <v>34.693199999999997</v>
      </c>
      <c r="AG55" s="1"/>
      <c r="AH55" s="1">
        <f t="shared" si="8"/>
        <v>110</v>
      </c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101</v>
      </c>
      <c r="B56" s="1" t="s">
        <v>42</v>
      </c>
      <c r="C56" s="1">
        <v>541</v>
      </c>
      <c r="D56" s="1">
        <v>50</v>
      </c>
      <c r="E56" s="1">
        <v>191</v>
      </c>
      <c r="F56" s="1">
        <v>274</v>
      </c>
      <c r="G56" s="7">
        <v>0.4</v>
      </c>
      <c r="H56" s="1">
        <v>50</v>
      </c>
      <c r="I56" s="1" t="s">
        <v>37</v>
      </c>
      <c r="J56" s="1">
        <v>194</v>
      </c>
      <c r="K56" s="1">
        <f t="shared" si="11"/>
        <v>-3</v>
      </c>
      <c r="L56" s="1"/>
      <c r="M56" s="1"/>
      <c r="N56" s="1"/>
      <c r="O56" s="1">
        <v>205.71</v>
      </c>
      <c r="P56" s="1">
        <f t="shared" si="4"/>
        <v>38.200000000000003</v>
      </c>
      <c r="Q56" s="5"/>
      <c r="R56" s="5"/>
      <c r="S56" s="5"/>
      <c r="T56" s="1"/>
      <c r="U56" s="1">
        <f t="shared" si="6"/>
        <v>12.557853403141362</v>
      </c>
      <c r="V56" s="1">
        <f t="shared" si="7"/>
        <v>12.557853403141362</v>
      </c>
      <c r="W56" s="1">
        <v>54.8</v>
      </c>
      <c r="X56" s="1">
        <v>44.2</v>
      </c>
      <c r="Y56" s="1">
        <v>49.4</v>
      </c>
      <c r="Z56" s="1">
        <v>61.6</v>
      </c>
      <c r="AA56" s="1">
        <v>57.4</v>
      </c>
      <c r="AB56" s="1">
        <v>85</v>
      </c>
      <c r="AC56" s="1">
        <v>102.4</v>
      </c>
      <c r="AD56" s="1">
        <v>89.8</v>
      </c>
      <c r="AE56" s="1">
        <v>70</v>
      </c>
      <c r="AF56" s="1">
        <v>55.6</v>
      </c>
      <c r="AG56" s="1" t="s">
        <v>149</v>
      </c>
      <c r="AH56" s="1">
        <f t="shared" si="8"/>
        <v>0</v>
      </c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102</v>
      </c>
      <c r="B57" s="1" t="s">
        <v>42</v>
      </c>
      <c r="C57" s="1">
        <v>1051</v>
      </c>
      <c r="D57" s="1">
        <v>684</v>
      </c>
      <c r="E57" s="1">
        <v>731</v>
      </c>
      <c r="F57" s="1">
        <v>881</v>
      </c>
      <c r="G57" s="7">
        <v>0.4</v>
      </c>
      <c r="H57" s="1">
        <v>40</v>
      </c>
      <c r="I57" s="1" t="s">
        <v>37</v>
      </c>
      <c r="J57" s="1">
        <v>732</v>
      </c>
      <c r="K57" s="1">
        <f t="shared" si="11"/>
        <v>-1</v>
      </c>
      <c r="L57" s="1"/>
      <c r="M57" s="1"/>
      <c r="N57" s="1"/>
      <c r="O57" s="1">
        <v>9.5599999999998033</v>
      </c>
      <c r="P57" s="1">
        <f t="shared" si="4"/>
        <v>146.19999999999999</v>
      </c>
      <c r="Q57" s="5">
        <v>717.6400000000001</v>
      </c>
      <c r="R57" s="5">
        <f t="shared" si="12"/>
        <v>717.6400000000001</v>
      </c>
      <c r="S57" s="5"/>
      <c r="T57" s="1"/>
      <c r="U57" s="1">
        <f t="shared" si="6"/>
        <v>11</v>
      </c>
      <c r="V57" s="1">
        <f t="shared" si="7"/>
        <v>6.0913816689466476</v>
      </c>
      <c r="W57" s="1">
        <v>140.80000000000001</v>
      </c>
      <c r="X57" s="1">
        <v>152.80000000000001</v>
      </c>
      <c r="Y57" s="1">
        <v>155.80000000000001</v>
      </c>
      <c r="Z57" s="1">
        <v>180.4</v>
      </c>
      <c r="AA57" s="1">
        <v>183</v>
      </c>
      <c r="AB57" s="1">
        <v>181.6</v>
      </c>
      <c r="AC57" s="1">
        <v>204.2</v>
      </c>
      <c r="AD57" s="1">
        <v>203.2</v>
      </c>
      <c r="AE57" s="1">
        <v>185.4</v>
      </c>
      <c r="AF57" s="1">
        <v>181.8</v>
      </c>
      <c r="AG57" s="1"/>
      <c r="AH57" s="1">
        <f t="shared" si="8"/>
        <v>287</v>
      </c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103</v>
      </c>
      <c r="B58" s="1" t="s">
        <v>42</v>
      </c>
      <c r="C58" s="1">
        <v>975</v>
      </c>
      <c r="D58" s="1">
        <v>438</v>
      </c>
      <c r="E58" s="1">
        <v>582</v>
      </c>
      <c r="F58" s="1">
        <v>729</v>
      </c>
      <c r="G58" s="7">
        <v>0.4</v>
      </c>
      <c r="H58" s="1">
        <v>40</v>
      </c>
      <c r="I58" s="1" t="s">
        <v>37</v>
      </c>
      <c r="J58" s="1">
        <v>583</v>
      </c>
      <c r="K58" s="1">
        <f t="shared" si="11"/>
        <v>-1</v>
      </c>
      <c r="L58" s="1"/>
      <c r="M58" s="1"/>
      <c r="N58" s="1"/>
      <c r="O58" s="1">
        <v>235.5499999999999</v>
      </c>
      <c r="P58" s="1">
        <f t="shared" si="4"/>
        <v>116.4</v>
      </c>
      <c r="Q58" s="5">
        <v>315.85000000000014</v>
      </c>
      <c r="R58" s="5">
        <f t="shared" si="12"/>
        <v>315.85000000000014</v>
      </c>
      <c r="S58" s="5"/>
      <c r="T58" s="1"/>
      <c r="U58" s="1">
        <f t="shared" si="6"/>
        <v>11</v>
      </c>
      <c r="V58" s="1">
        <f t="shared" si="7"/>
        <v>8.2865120274914084</v>
      </c>
      <c r="W58" s="1">
        <v>113.6</v>
      </c>
      <c r="X58" s="1">
        <v>125</v>
      </c>
      <c r="Y58" s="1">
        <v>126.2</v>
      </c>
      <c r="Z58" s="1">
        <v>162.6</v>
      </c>
      <c r="AA58" s="1">
        <v>160.6</v>
      </c>
      <c r="AB58" s="1">
        <v>162</v>
      </c>
      <c r="AC58" s="1">
        <v>184.2</v>
      </c>
      <c r="AD58" s="1">
        <v>169.8</v>
      </c>
      <c r="AE58" s="1">
        <v>155.6</v>
      </c>
      <c r="AF58" s="1">
        <v>143</v>
      </c>
      <c r="AG58" s="1"/>
      <c r="AH58" s="1">
        <f t="shared" si="8"/>
        <v>126</v>
      </c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104</v>
      </c>
      <c r="B59" s="1" t="s">
        <v>36</v>
      </c>
      <c r="C59" s="1">
        <v>508.17500000000001</v>
      </c>
      <c r="D59" s="1">
        <v>750.57399999999996</v>
      </c>
      <c r="E59" s="1">
        <v>393.89699999999999</v>
      </c>
      <c r="F59" s="1">
        <v>794.25099999999998</v>
      </c>
      <c r="G59" s="7">
        <v>1</v>
      </c>
      <c r="H59" s="1">
        <v>40</v>
      </c>
      <c r="I59" s="1" t="s">
        <v>37</v>
      </c>
      <c r="J59" s="1">
        <v>386.15</v>
      </c>
      <c r="K59" s="1">
        <f t="shared" si="11"/>
        <v>7.7470000000000141</v>
      </c>
      <c r="L59" s="1"/>
      <c r="M59" s="1"/>
      <c r="N59" s="1"/>
      <c r="O59" s="1">
        <v>0</v>
      </c>
      <c r="P59" s="1">
        <f t="shared" si="4"/>
        <v>78.779399999999995</v>
      </c>
      <c r="Q59" s="5">
        <v>72.322400000000016</v>
      </c>
      <c r="R59" s="5">
        <f t="shared" si="12"/>
        <v>72.322400000000016</v>
      </c>
      <c r="S59" s="5"/>
      <c r="T59" s="1"/>
      <c r="U59" s="1">
        <f t="shared" si="6"/>
        <v>11</v>
      </c>
      <c r="V59" s="1">
        <f t="shared" si="7"/>
        <v>10.081963051254515</v>
      </c>
      <c r="W59" s="1">
        <v>79.445799999999991</v>
      </c>
      <c r="X59" s="1">
        <v>112.238</v>
      </c>
      <c r="Y59" s="1">
        <v>112.24</v>
      </c>
      <c r="Z59" s="1">
        <v>107.9432</v>
      </c>
      <c r="AA59" s="1">
        <v>107.0176</v>
      </c>
      <c r="AB59" s="1">
        <v>106.4194</v>
      </c>
      <c r="AC59" s="1">
        <v>125.1662</v>
      </c>
      <c r="AD59" s="1">
        <v>137.16059999999999</v>
      </c>
      <c r="AE59" s="1">
        <v>116.5042</v>
      </c>
      <c r="AF59" s="1">
        <v>103.0684</v>
      </c>
      <c r="AG59" s="1"/>
      <c r="AH59" s="1">
        <f t="shared" si="8"/>
        <v>72</v>
      </c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105</v>
      </c>
      <c r="B60" s="1" t="s">
        <v>36</v>
      </c>
      <c r="C60" s="1">
        <v>383.45299999999997</v>
      </c>
      <c r="D60" s="1">
        <v>576.36099999999999</v>
      </c>
      <c r="E60" s="1">
        <v>261.76600000000002</v>
      </c>
      <c r="F60" s="1">
        <v>648.74699999999996</v>
      </c>
      <c r="G60" s="7">
        <v>1</v>
      </c>
      <c r="H60" s="1">
        <v>40</v>
      </c>
      <c r="I60" s="1" t="s">
        <v>37</v>
      </c>
      <c r="J60" s="1">
        <v>260.8</v>
      </c>
      <c r="K60" s="1">
        <f t="shared" si="11"/>
        <v>0.96600000000000819</v>
      </c>
      <c r="L60" s="1"/>
      <c r="M60" s="1"/>
      <c r="N60" s="1"/>
      <c r="O60" s="1">
        <v>0</v>
      </c>
      <c r="P60" s="1">
        <f t="shared" si="4"/>
        <v>52.353200000000001</v>
      </c>
      <c r="Q60" s="5"/>
      <c r="R60" s="5"/>
      <c r="S60" s="5"/>
      <c r="T60" s="1"/>
      <c r="U60" s="1">
        <f t="shared" si="6"/>
        <v>12.391735366701557</v>
      </c>
      <c r="V60" s="1">
        <f t="shared" si="7"/>
        <v>12.391735366701557</v>
      </c>
      <c r="W60" s="1">
        <v>51.728599999999993</v>
      </c>
      <c r="X60" s="1">
        <v>85.974000000000004</v>
      </c>
      <c r="Y60" s="1">
        <v>86.384600000000006</v>
      </c>
      <c r="Z60" s="1">
        <v>80.246000000000009</v>
      </c>
      <c r="AA60" s="1">
        <v>81.642200000000003</v>
      </c>
      <c r="AB60" s="1">
        <v>86.718600000000009</v>
      </c>
      <c r="AC60" s="1">
        <v>101.9462</v>
      </c>
      <c r="AD60" s="1">
        <v>105.6904</v>
      </c>
      <c r="AE60" s="1">
        <v>90.182000000000002</v>
      </c>
      <c r="AF60" s="1">
        <v>67.365399999999994</v>
      </c>
      <c r="AG60" s="1"/>
      <c r="AH60" s="1">
        <f t="shared" si="8"/>
        <v>0</v>
      </c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106</v>
      </c>
      <c r="B61" s="1" t="s">
        <v>36</v>
      </c>
      <c r="C61" s="1">
        <v>423.851</v>
      </c>
      <c r="D61" s="1">
        <v>675.03099999999995</v>
      </c>
      <c r="E61" s="1">
        <v>319.05500000000001</v>
      </c>
      <c r="F61" s="1">
        <v>712.16</v>
      </c>
      <c r="G61" s="7">
        <v>1</v>
      </c>
      <c r="H61" s="1">
        <v>40</v>
      </c>
      <c r="I61" s="1" t="s">
        <v>37</v>
      </c>
      <c r="J61" s="1">
        <v>315.2</v>
      </c>
      <c r="K61" s="1">
        <f t="shared" si="11"/>
        <v>3.8550000000000182</v>
      </c>
      <c r="L61" s="1"/>
      <c r="M61" s="1"/>
      <c r="N61" s="1"/>
      <c r="O61" s="1">
        <v>0</v>
      </c>
      <c r="P61" s="1">
        <f t="shared" si="4"/>
        <v>63.811</v>
      </c>
      <c r="Q61" s="5"/>
      <c r="R61" s="5"/>
      <c r="S61" s="5"/>
      <c r="T61" s="1"/>
      <c r="U61" s="1">
        <f t="shared" si="6"/>
        <v>11.160458228205169</v>
      </c>
      <c r="V61" s="1">
        <f t="shared" si="7"/>
        <v>11.160458228205169</v>
      </c>
      <c r="W61" s="1">
        <v>64.664000000000001</v>
      </c>
      <c r="X61" s="1">
        <v>96.909000000000006</v>
      </c>
      <c r="Y61" s="1">
        <v>93.413199999999989</v>
      </c>
      <c r="Z61" s="1">
        <v>86.7988</v>
      </c>
      <c r="AA61" s="1">
        <v>89.770200000000003</v>
      </c>
      <c r="AB61" s="1">
        <v>99.047200000000004</v>
      </c>
      <c r="AC61" s="1">
        <v>126.09820000000001</v>
      </c>
      <c r="AD61" s="1">
        <v>120.8554</v>
      </c>
      <c r="AE61" s="1">
        <v>94.270799999999994</v>
      </c>
      <c r="AF61" s="1">
        <v>87.646199999999993</v>
      </c>
      <c r="AG61" s="1"/>
      <c r="AH61" s="1">
        <f t="shared" si="8"/>
        <v>0</v>
      </c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107</v>
      </c>
      <c r="B62" s="1" t="s">
        <v>36</v>
      </c>
      <c r="C62" s="1">
        <v>133.149</v>
      </c>
      <c r="D62" s="1">
        <v>188.92500000000001</v>
      </c>
      <c r="E62" s="1">
        <v>93.194999999999993</v>
      </c>
      <c r="F62" s="1">
        <v>185.858</v>
      </c>
      <c r="G62" s="7">
        <v>1</v>
      </c>
      <c r="H62" s="1">
        <v>30</v>
      </c>
      <c r="I62" s="1" t="s">
        <v>37</v>
      </c>
      <c r="J62" s="1">
        <v>88.8</v>
      </c>
      <c r="K62" s="1">
        <f t="shared" si="11"/>
        <v>4.394999999999996</v>
      </c>
      <c r="L62" s="1"/>
      <c r="M62" s="1"/>
      <c r="N62" s="1"/>
      <c r="O62" s="1">
        <v>6.4881200000000092</v>
      </c>
      <c r="P62" s="1">
        <f t="shared" si="4"/>
        <v>18.638999999999999</v>
      </c>
      <c r="Q62" s="5">
        <v>12.682879999999983</v>
      </c>
      <c r="R62" s="5">
        <f t="shared" si="12"/>
        <v>12.682879999999983</v>
      </c>
      <c r="S62" s="5"/>
      <c r="T62" s="1"/>
      <c r="U62" s="1">
        <f t="shared" si="6"/>
        <v>11</v>
      </c>
      <c r="V62" s="1">
        <f t="shared" si="7"/>
        <v>10.319551478083589</v>
      </c>
      <c r="W62" s="1">
        <v>21.760400000000001</v>
      </c>
      <c r="X62" s="1">
        <v>25.026399999999999</v>
      </c>
      <c r="Y62" s="1">
        <v>22.1798</v>
      </c>
      <c r="Z62" s="1">
        <v>25.658000000000001</v>
      </c>
      <c r="AA62" s="1">
        <v>25.0672</v>
      </c>
      <c r="AB62" s="1">
        <v>31.573399999999999</v>
      </c>
      <c r="AC62" s="1">
        <v>31.979800000000001</v>
      </c>
      <c r="AD62" s="1">
        <v>21.0702</v>
      </c>
      <c r="AE62" s="1">
        <v>17.143999999999998</v>
      </c>
      <c r="AF62" s="1">
        <v>24.657399999999999</v>
      </c>
      <c r="AG62" s="1" t="s">
        <v>77</v>
      </c>
      <c r="AH62" s="1">
        <f t="shared" si="8"/>
        <v>13</v>
      </c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108</v>
      </c>
      <c r="B63" s="1" t="s">
        <v>42</v>
      </c>
      <c r="C63" s="1">
        <v>188</v>
      </c>
      <c r="D63" s="1">
        <v>200</v>
      </c>
      <c r="E63" s="1">
        <v>65</v>
      </c>
      <c r="F63" s="1">
        <v>260</v>
      </c>
      <c r="G63" s="7">
        <v>0.6</v>
      </c>
      <c r="H63" s="1">
        <v>60</v>
      </c>
      <c r="I63" s="1" t="s">
        <v>37</v>
      </c>
      <c r="J63" s="1">
        <v>66</v>
      </c>
      <c r="K63" s="1">
        <f t="shared" si="11"/>
        <v>-1</v>
      </c>
      <c r="L63" s="1"/>
      <c r="M63" s="1"/>
      <c r="N63" s="1"/>
      <c r="O63" s="1">
        <v>0</v>
      </c>
      <c r="P63" s="1">
        <f t="shared" si="4"/>
        <v>13</v>
      </c>
      <c r="Q63" s="5"/>
      <c r="R63" s="5"/>
      <c r="S63" s="5"/>
      <c r="T63" s="1"/>
      <c r="U63" s="1">
        <f t="shared" si="6"/>
        <v>20</v>
      </c>
      <c r="V63" s="1">
        <f t="shared" si="7"/>
        <v>20</v>
      </c>
      <c r="W63" s="1">
        <v>14</v>
      </c>
      <c r="X63" s="1">
        <v>17.399999999999999</v>
      </c>
      <c r="Y63" s="1">
        <v>20.8</v>
      </c>
      <c r="Z63" s="1">
        <v>23.2</v>
      </c>
      <c r="AA63" s="1">
        <v>30.4</v>
      </c>
      <c r="AB63" s="1">
        <v>30.2</v>
      </c>
      <c r="AC63" s="1">
        <v>37.4</v>
      </c>
      <c r="AD63" s="1">
        <v>39</v>
      </c>
      <c r="AE63" s="1">
        <v>8.6</v>
      </c>
      <c r="AF63" s="1">
        <v>8.6</v>
      </c>
      <c r="AG63" s="18" t="s">
        <v>109</v>
      </c>
      <c r="AH63" s="1">
        <f t="shared" si="8"/>
        <v>0</v>
      </c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110</v>
      </c>
      <c r="B64" s="1" t="s">
        <v>42</v>
      </c>
      <c r="C64" s="1">
        <v>235</v>
      </c>
      <c r="D64" s="1">
        <v>156</v>
      </c>
      <c r="E64" s="1">
        <v>100</v>
      </c>
      <c r="F64" s="1">
        <v>221</v>
      </c>
      <c r="G64" s="7">
        <v>0.35</v>
      </c>
      <c r="H64" s="1">
        <v>50</v>
      </c>
      <c r="I64" s="1" t="s">
        <v>37</v>
      </c>
      <c r="J64" s="1">
        <v>100</v>
      </c>
      <c r="K64" s="1">
        <f t="shared" si="11"/>
        <v>0</v>
      </c>
      <c r="L64" s="1"/>
      <c r="M64" s="1"/>
      <c r="N64" s="1"/>
      <c r="O64" s="1">
        <v>0</v>
      </c>
      <c r="P64" s="1">
        <f t="shared" si="4"/>
        <v>20</v>
      </c>
      <c r="Q64" s="5"/>
      <c r="R64" s="5"/>
      <c r="S64" s="5"/>
      <c r="T64" s="1"/>
      <c r="U64" s="1">
        <f t="shared" si="6"/>
        <v>11.05</v>
      </c>
      <c r="V64" s="1">
        <f t="shared" si="7"/>
        <v>11.05</v>
      </c>
      <c r="W64" s="1">
        <v>24.2</v>
      </c>
      <c r="X64" s="1">
        <v>27.6</v>
      </c>
      <c r="Y64" s="1">
        <v>34.4</v>
      </c>
      <c r="Z64" s="1">
        <v>41.8</v>
      </c>
      <c r="AA64" s="1">
        <v>39.200000000000003</v>
      </c>
      <c r="AB64" s="1">
        <v>44.4</v>
      </c>
      <c r="AC64" s="1">
        <v>41.6</v>
      </c>
      <c r="AD64" s="1">
        <v>40.6</v>
      </c>
      <c r="AE64" s="1">
        <v>34.200000000000003</v>
      </c>
      <c r="AF64" s="1">
        <v>34.200000000000003</v>
      </c>
      <c r="AG64" s="1"/>
      <c r="AH64" s="1">
        <f t="shared" si="8"/>
        <v>0</v>
      </c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111</v>
      </c>
      <c r="B65" s="1" t="s">
        <v>42</v>
      </c>
      <c r="C65" s="1">
        <v>351</v>
      </c>
      <c r="D65" s="1">
        <v>880</v>
      </c>
      <c r="E65" s="1">
        <v>423</v>
      </c>
      <c r="F65" s="1">
        <v>625</v>
      </c>
      <c r="G65" s="7">
        <v>0.37</v>
      </c>
      <c r="H65" s="1">
        <v>50</v>
      </c>
      <c r="I65" s="1" t="s">
        <v>37</v>
      </c>
      <c r="J65" s="1">
        <v>428</v>
      </c>
      <c r="K65" s="1">
        <f t="shared" si="11"/>
        <v>-5</v>
      </c>
      <c r="L65" s="1"/>
      <c r="M65" s="1"/>
      <c r="N65" s="1"/>
      <c r="O65" s="1">
        <v>326.95999999999998</v>
      </c>
      <c r="P65" s="1">
        <f t="shared" si="4"/>
        <v>84.6</v>
      </c>
      <c r="Q65" s="5"/>
      <c r="R65" s="5"/>
      <c r="S65" s="5"/>
      <c r="T65" s="1"/>
      <c r="U65" s="1">
        <f t="shared" si="6"/>
        <v>11.252482269503547</v>
      </c>
      <c r="V65" s="1">
        <f t="shared" si="7"/>
        <v>11.252482269503547</v>
      </c>
      <c r="W65" s="1">
        <v>106.8</v>
      </c>
      <c r="X65" s="1">
        <v>99.2</v>
      </c>
      <c r="Y65" s="1">
        <v>84</v>
      </c>
      <c r="Z65" s="1">
        <v>65.400000000000006</v>
      </c>
      <c r="AA65" s="1">
        <v>58.2</v>
      </c>
      <c r="AB65" s="1">
        <v>58.8</v>
      </c>
      <c r="AC65" s="1">
        <v>62.8</v>
      </c>
      <c r="AD65" s="1">
        <v>55.8</v>
      </c>
      <c r="AE65" s="1">
        <v>49.2</v>
      </c>
      <c r="AF65" s="1">
        <v>79.2</v>
      </c>
      <c r="AG65" s="1" t="s">
        <v>112</v>
      </c>
      <c r="AH65" s="1">
        <f t="shared" si="8"/>
        <v>0</v>
      </c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113</v>
      </c>
      <c r="B66" s="1" t="s">
        <v>42</v>
      </c>
      <c r="C66" s="1">
        <v>43</v>
      </c>
      <c r="D66" s="1">
        <v>90</v>
      </c>
      <c r="E66" s="1">
        <v>25</v>
      </c>
      <c r="F66" s="1">
        <v>82</v>
      </c>
      <c r="G66" s="7">
        <v>0.4</v>
      </c>
      <c r="H66" s="1">
        <v>30</v>
      </c>
      <c r="I66" s="1" t="s">
        <v>37</v>
      </c>
      <c r="J66" s="1">
        <v>30</v>
      </c>
      <c r="K66" s="1">
        <f t="shared" si="11"/>
        <v>-5</v>
      </c>
      <c r="L66" s="1"/>
      <c r="M66" s="1"/>
      <c r="N66" s="1"/>
      <c r="O66" s="1">
        <v>0</v>
      </c>
      <c r="P66" s="1">
        <f t="shared" si="4"/>
        <v>5</v>
      </c>
      <c r="Q66" s="5"/>
      <c r="R66" s="5"/>
      <c r="S66" s="5"/>
      <c r="T66" s="1"/>
      <c r="U66" s="1">
        <f t="shared" si="6"/>
        <v>16.399999999999999</v>
      </c>
      <c r="V66" s="1">
        <f t="shared" si="7"/>
        <v>16.399999999999999</v>
      </c>
      <c r="W66" s="1">
        <v>6.8</v>
      </c>
      <c r="X66" s="1">
        <v>9.4</v>
      </c>
      <c r="Y66" s="1">
        <v>8.6</v>
      </c>
      <c r="Z66" s="1">
        <v>12.8</v>
      </c>
      <c r="AA66" s="1">
        <v>8.8000000000000007</v>
      </c>
      <c r="AB66" s="1">
        <v>6.6</v>
      </c>
      <c r="AC66" s="1">
        <v>10.6</v>
      </c>
      <c r="AD66" s="1">
        <v>7.8</v>
      </c>
      <c r="AE66" s="1">
        <v>2.4</v>
      </c>
      <c r="AF66" s="1">
        <v>11.6</v>
      </c>
      <c r="AG66" s="1"/>
      <c r="AH66" s="1">
        <f t="shared" si="8"/>
        <v>0</v>
      </c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114</v>
      </c>
      <c r="B67" s="1" t="s">
        <v>42</v>
      </c>
      <c r="C67" s="1">
        <v>253</v>
      </c>
      <c r="D67" s="1"/>
      <c r="E67" s="1">
        <v>47</v>
      </c>
      <c r="F67" s="1">
        <v>123</v>
      </c>
      <c r="G67" s="7">
        <v>0.6</v>
      </c>
      <c r="H67" s="1">
        <v>55</v>
      </c>
      <c r="I67" s="1" t="s">
        <v>37</v>
      </c>
      <c r="J67" s="1">
        <v>47</v>
      </c>
      <c r="K67" s="1">
        <f t="shared" si="11"/>
        <v>0</v>
      </c>
      <c r="L67" s="1"/>
      <c r="M67" s="1"/>
      <c r="N67" s="1"/>
      <c r="O67" s="1">
        <v>0</v>
      </c>
      <c r="P67" s="1">
        <f t="shared" si="4"/>
        <v>9.4</v>
      </c>
      <c r="Q67" s="5"/>
      <c r="R67" s="5"/>
      <c r="S67" s="5"/>
      <c r="T67" s="1"/>
      <c r="U67" s="1">
        <f t="shared" si="6"/>
        <v>13.085106382978722</v>
      </c>
      <c r="V67" s="1">
        <f t="shared" si="7"/>
        <v>13.085106382978722</v>
      </c>
      <c r="W67" s="1">
        <v>20.399999999999999</v>
      </c>
      <c r="X67" s="1">
        <v>22.4</v>
      </c>
      <c r="Y67" s="1">
        <v>27</v>
      </c>
      <c r="Z67" s="1">
        <v>41.2</v>
      </c>
      <c r="AA67" s="1">
        <v>43.6</v>
      </c>
      <c r="AB67" s="1">
        <v>32.799999999999997</v>
      </c>
      <c r="AC67" s="1">
        <v>34</v>
      </c>
      <c r="AD67" s="1">
        <v>31.4</v>
      </c>
      <c r="AE67" s="1">
        <v>6.2</v>
      </c>
      <c r="AF67" s="1">
        <v>20.8</v>
      </c>
      <c r="AG67" s="1" t="s">
        <v>115</v>
      </c>
      <c r="AH67" s="1">
        <f t="shared" si="8"/>
        <v>0</v>
      </c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116</v>
      </c>
      <c r="B68" s="1" t="s">
        <v>42</v>
      </c>
      <c r="C68" s="1">
        <v>126</v>
      </c>
      <c r="D68" s="1">
        <v>114</v>
      </c>
      <c r="E68" s="1">
        <v>103</v>
      </c>
      <c r="F68" s="1">
        <v>47</v>
      </c>
      <c r="G68" s="7">
        <v>0.45</v>
      </c>
      <c r="H68" s="1">
        <v>40</v>
      </c>
      <c r="I68" s="1" t="s">
        <v>37</v>
      </c>
      <c r="J68" s="1">
        <v>112</v>
      </c>
      <c r="K68" s="1">
        <f t="shared" si="11"/>
        <v>-9</v>
      </c>
      <c r="L68" s="1"/>
      <c r="M68" s="1"/>
      <c r="N68" s="1"/>
      <c r="O68" s="1">
        <v>60</v>
      </c>
      <c r="P68" s="1">
        <f t="shared" si="4"/>
        <v>20.6</v>
      </c>
      <c r="Q68" s="5">
        <v>119.60000000000002</v>
      </c>
      <c r="R68" s="5">
        <f>S68</f>
        <v>0</v>
      </c>
      <c r="S68" s="5">
        <v>0</v>
      </c>
      <c r="T68" s="1" t="s">
        <v>148</v>
      </c>
      <c r="U68" s="1">
        <f t="shared" si="6"/>
        <v>5.1941747572815533</v>
      </c>
      <c r="V68" s="1">
        <f t="shared" si="7"/>
        <v>5.1941747572815533</v>
      </c>
      <c r="W68" s="1">
        <v>24</v>
      </c>
      <c r="X68" s="1">
        <v>22.8</v>
      </c>
      <c r="Y68" s="1">
        <v>16.2</v>
      </c>
      <c r="Z68" s="1">
        <v>16.399999999999999</v>
      </c>
      <c r="AA68" s="1">
        <v>15.8</v>
      </c>
      <c r="AB68" s="1">
        <v>16</v>
      </c>
      <c r="AC68" s="1">
        <v>19.600000000000001</v>
      </c>
      <c r="AD68" s="1">
        <v>19.2</v>
      </c>
      <c r="AE68" s="1">
        <v>4.8</v>
      </c>
      <c r="AF68" s="1">
        <v>17.399999999999999</v>
      </c>
      <c r="AG68" s="1" t="s">
        <v>151</v>
      </c>
      <c r="AH68" s="1">
        <f t="shared" si="8"/>
        <v>0</v>
      </c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117</v>
      </c>
      <c r="B69" s="1" t="s">
        <v>42</v>
      </c>
      <c r="C69" s="1">
        <v>574</v>
      </c>
      <c r="D69" s="1">
        <v>210</v>
      </c>
      <c r="E69" s="1">
        <v>135</v>
      </c>
      <c r="F69" s="1">
        <v>506</v>
      </c>
      <c r="G69" s="7">
        <v>0.4</v>
      </c>
      <c r="H69" s="1">
        <v>50</v>
      </c>
      <c r="I69" s="1" t="s">
        <v>37</v>
      </c>
      <c r="J69" s="1">
        <v>139</v>
      </c>
      <c r="K69" s="1">
        <f t="shared" ref="K69:K95" si="13">E69-J69</f>
        <v>-4</v>
      </c>
      <c r="L69" s="1"/>
      <c r="M69" s="1"/>
      <c r="N69" s="1"/>
      <c r="O69" s="1">
        <v>0</v>
      </c>
      <c r="P69" s="1">
        <f t="shared" si="4"/>
        <v>27</v>
      </c>
      <c r="Q69" s="5"/>
      <c r="R69" s="5"/>
      <c r="S69" s="5"/>
      <c r="T69" s="1"/>
      <c r="U69" s="1">
        <f t="shared" si="6"/>
        <v>18.74074074074074</v>
      </c>
      <c r="V69" s="1">
        <f t="shared" si="7"/>
        <v>18.74074074074074</v>
      </c>
      <c r="W69" s="1">
        <v>41.6</v>
      </c>
      <c r="X69" s="1">
        <v>43.8</v>
      </c>
      <c r="Y69" s="1">
        <v>43.8</v>
      </c>
      <c r="Z69" s="1">
        <v>77.8</v>
      </c>
      <c r="AA69" s="1">
        <v>78</v>
      </c>
      <c r="AB69" s="1">
        <v>66.2</v>
      </c>
      <c r="AC69" s="1">
        <v>64.599999999999994</v>
      </c>
      <c r="AD69" s="1">
        <v>69.400000000000006</v>
      </c>
      <c r="AE69" s="1">
        <v>67.400000000000006</v>
      </c>
      <c r="AF69" s="1">
        <v>50</v>
      </c>
      <c r="AG69" s="21" t="s">
        <v>147</v>
      </c>
      <c r="AH69" s="1">
        <f t="shared" si="8"/>
        <v>0</v>
      </c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6" t="s">
        <v>118</v>
      </c>
      <c r="B70" s="1" t="s">
        <v>42</v>
      </c>
      <c r="C70" s="1"/>
      <c r="D70" s="1"/>
      <c r="E70" s="1"/>
      <c r="F70" s="1"/>
      <c r="G70" s="7">
        <v>0.11</v>
      </c>
      <c r="H70" s="1">
        <v>150</v>
      </c>
      <c r="I70" s="1" t="s">
        <v>37</v>
      </c>
      <c r="J70" s="1"/>
      <c r="K70" s="1">
        <f t="shared" si="13"/>
        <v>0</v>
      </c>
      <c r="L70" s="1"/>
      <c r="M70" s="1"/>
      <c r="N70" s="1"/>
      <c r="O70" s="16"/>
      <c r="P70" s="1">
        <f t="shared" ref="P70:P95" si="14">E70/5</f>
        <v>0</v>
      </c>
      <c r="Q70" s="17">
        <v>10</v>
      </c>
      <c r="R70" s="17">
        <v>10</v>
      </c>
      <c r="S70" s="5"/>
      <c r="T70" s="1"/>
      <c r="U70" s="1" t="e">
        <f t="shared" ref="U70:U95" si="15">(F70+N70+O70+R70)/P70</f>
        <v>#DIV/0!</v>
      </c>
      <c r="V70" s="1" t="e">
        <f t="shared" ref="V70:V95" si="16">(F70+N70+O70)/P70</f>
        <v>#DIV/0!</v>
      </c>
      <c r="W70" s="1">
        <v>0</v>
      </c>
      <c r="X70" s="1">
        <v>0</v>
      </c>
      <c r="Y70" s="1">
        <v>-0.2</v>
      </c>
      <c r="Z70" s="1">
        <v>-0.4</v>
      </c>
      <c r="AA70" s="1">
        <v>-0.2</v>
      </c>
      <c r="AB70" s="1">
        <v>0</v>
      </c>
      <c r="AC70" s="1">
        <v>0</v>
      </c>
      <c r="AD70" s="1">
        <v>1.4</v>
      </c>
      <c r="AE70" s="1">
        <v>1.8</v>
      </c>
      <c r="AF70" s="1">
        <v>2.4</v>
      </c>
      <c r="AG70" s="16" t="s">
        <v>119</v>
      </c>
      <c r="AH70" s="1">
        <f t="shared" si="8"/>
        <v>1</v>
      </c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6" t="s">
        <v>120</v>
      </c>
      <c r="B71" s="1" t="s">
        <v>42</v>
      </c>
      <c r="C71" s="1"/>
      <c r="D71" s="1"/>
      <c r="E71" s="1"/>
      <c r="F71" s="1"/>
      <c r="G71" s="7">
        <v>0.06</v>
      </c>
      <c r="H71" s="1">
        <v>60</v>
      </c>
      <c r="I71" s="1" t="s">
        <v>37</v>
      </c>
      <c r="J71" s="1"/>
      <c r="K71" s="1">
        <f t="shared" si="13"/>
        <v>0</v>
      </c>
      <c r="L71" s="1"/>
      <c r="M71" s="1"/>
      <c r="N71" s="1"/>
      <c r="O71" s="16"/>
      <c r="P71" s="1">
        <f t="shared" si="14"/>
        <v>0</v>
      </c>
      <c r="Q71" s="17">
        <v>10</v>
      </c>
      <c r="R71" s="17">
        <v>10</v>
      </c>
      <c r="S71" s="5"/>
      <c r="T71" s="1"/>
      <c r="U71" s="1" t="e">
        <f t="shared" si="15"/>
        <v>#DIV/0!</v>
      </c>
      <c r="V71" s="1" t="e">
        <f t="shared" si="16"/>
        <v>#DIV/0!</v>
      </c>
      <c r="W71" s="1">
        <v>0</v>
      </c>
      <c r="X71" s="1">
        <v>0</v>
      </c>
      <c r="Y71" s="1">
        <v>0</v>
      </c>
      <c r="Z71" s="1">
        <v>-0.4</v>
      </c>
      <c r="AA71" s="1">
        <v>-0.4</v>
      </c>
      <c r="AB71" s="1">
        <v>0</v>
      </c>
      <c r="AC71" s="1">
        <v>0</v>
      </c>
      <c r="AD71" s="1">
        <v>0</v>
      </c>
      <c r="AE71" s="1">
        <v>0</v>
      </c>
      <c r="AF71" s="1">
        <v>0</v>
      </c>
      <c r="AG71" s="16" t="s">
        <v>119</v>
      </c>
      <c r="AH71" s="1">
        <f t="shared" ref="AH71:AH95" si="17">ROUND(G71*R71,0)</f>
        <v>1</v>
      </c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6" t="s">
        <v>121</v>
      </c>
      <c r="B72" s="1" t="s">
        <v>42</v>
      </c>
      <c r="C72" s="1"/>
      <c r="D72" s="1"/>
      <c r="E72" s="1"/>
      <c r="F72" s="1"/>
      <c r="G72" s="7">
        <v>0.15</v>
      </c>
      <c r="H72" s="1">
        <v>60</v>
      </c>
      <c r="I72" s="1" t="s">
        <v>37</v>
      </c>
      <c r="J72" s="1"/>
      <c r="K72" s="1">
        <f t="shared" si="13"/>
        <v>0</v>
      </c>
      <c r="L72" s="1"/>
      <c r="M72" s="1"/>
      <c r="N72" s="1"/>
      <c r="O72" s="16"/>
      <c r="P72" s="1">
        <f t="shared" si="14"/>
        <v>0</v>
      </c>
      <c r="Q72" s="17">
        <v>10</v>
      </c>
      <c r="R72" s="17">
        <v>10</v>
      </c>
      <c r="S72" s="5"/>
      <c r="T72" s="1"/>
      <c r="U72" s="1" t="e">
        <f t="shared" si="15"/>
        <v>#DIV/0!</v>
      </c>
      <c r="V72" s="1" t="e">
        <f t="shared" si="16"/>
        <v>#DIV/0!</v>
      </c>
      <c r="W72" s="1">
        <v>0</v>
      </c>
      <c r="X72" s="1">
        <v>0</v>
      </c>
      <c r="Y72" s="1">
        <v>0</v>
      </c>
      <c r="Z72" s="1">
        <v>-0.4</v>
      </c>
      <c r="AA72" s="1">
        <v>-0.4</v>
      </c>
      <c r="AB72" s="1">
        <v>0</v>
      </c>
      <c r="AC72" s="1">
        <v>0</v>
      </c>
      <c r="AD72" s="1">
        <v>0</v>
      </c>
      <c r="AE72" s="1">
        <v>0</v>
      </c>
      <c r="AF72" s="1">
        <v>0</v>
      </c>
      <c r="AG72" s="16" t="s">
        <v>119</v>
      </c>
      <c r="AH72" s="1">
        <f t="shared" si="17"/>
        <v>2</v>
      </c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122</v>
      </c>
      <c r="B73" s="1" t="s">
        <v>42</v>
      </c>
      <c r="C73" s="1">
        <v>47</v>
      </c>
      <c r="D73" s="1"/>
      <c r="E73" s="1">
        <v>2</v>
      </c>
      <c r="F73" s="1">
        <v>41</v>
      </c>
      <c r="G73" s="7">
        <v>0.4</v>
      </c>
      <c r="H73" s="1">
        <v>55</v>
      </c>
      <c r="I73" s="1" t="s">
        <v>37</v>
      </c>
      <c r="J73" s="1">
        <v>2</v>
      </c>
      <c r="K73" s="1">
        <f t="shared" si="13"/>
        <v>0</v>
      </c>
      <c r="L73" s="1"/>
      <c r="M73" s="1"/>
      <c r="N73" s="1"/>
      <c r="O73" s="1">
        <v>0</v>
      </c>
      <c r="P73" s="1">
        <f t="shared" si="14"/>
        <v>0.4</v>
      </c>
      <c r="Q73" s="5"/>
      <c r="R73" s="5"/>
      <c r="S73" s="5"/>
      <c r="T73" s="1"/>
      <c r="U73" s="1">
        <f t="shared" si="15"/>
        <v>102.5</v>
      </c>
      <c r="V73" s="1">
        <f t="shared" si="16"/>
        <v>102.5</v>
      </c>
      <c r="W73" s="1">
        <v>1</v>
      </c>
      <c r="X73" s="1">
        <v>1.6</v>
      </c>
      <c r="Y73" s="1">
        <v>1</v>
      </c>
      <c r="Z73" s="1">
        <v>4.5999999999999996</v>
      </c>
      <c r="AA73" s="1">
        <v>5.2</v>
      </c>
      <c r="AB73" s="1">
        <v>3.2</v>
      </c>
      <c r="AC73" s="1">
        <v>3.2</v>
      </c>
      <c r="AD73" s="1">
        <v>5.8</v>
      </c>
      <c r="AE73" s="1">
        <v>5.8</v>
      </c>
      <c r="AF73" s="1">
        <v>5.4</v>
      </c>
      <c r="AG73" s="21" t="s">
        <v>147</v>
      </c>
      <c r="AH73" s="1">
        <f t="shared" si="17"/>
        <v>0</v>
      </c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123</v>
      </c>
      <c r="B74" s="1" t="s">
        <v>36</v>
      </c>
      <c r="C74" s="1">
        <v>475.928</v>
      </c>
      <c r="D74" s="1">
        <v>333.90499999999997</v>
      </c>
      <c r="E74" s="1">
        <v>278.06200000000001</v>
      </c>
      <c r="F74" s="1">
        <v>345.24900000000002</v>
      </c>
      <c r="G74" s="7">
        <v>1</v>
      </c>
      <c r="H74" s="1">
        <v>55</v>
      </c>
      <c r="I74" s="1" t="s">
        <v>37</v>
      </c>
      <c r="J74" s="1">
        <v>256.2</v>
      </c>
      <c r="K74" s="1">
        <f t="shared" si="13"/>
        <v>21.862000000000023</v>
      </c>
      <c r="L74" s="1"/>
      <c r="M74" s="1"/>
      <c r="N74" s="1"/>
      <c r="O74" s="1">
        <v>253.58853999999999</v>
      </c>
      <c r="P74" s="1">
        <f t="shared" si="14"/>
        <v>55.612400000000001</v>
      </c>
      <c r="Q74" s="5">
        <v>12.898860000000013</v>
      </c>
      <c r="R74" s="5">
        <f t="shared" si="12"/>
        <v>12.898860000000013</v>
      </c>
      <c r="S74" s="5"/>
      <c r="T74" s="1"/>
      <c r="U74" s="1">
        <f t="shared" si="15"/>
        <v>11</v>
      </c>
      <c r="V74" s="1">
        <f t="shared" si="16"/>
        <v>10.768057843214823</v>
      </c>
      <c r="W74" s="1">
        <v>73.2</v>
      </c>
      <c r="X74" s="1">
        <v>57.658799999999999</v>
      </c>
      <c r="Y74" s="1">
        <v>45.371600000000001</v>
      </c>
      <c r="Z74" s="1">
        <v>37.379800000000003</v>
      </c>
      <c r="AA74" s="1">
        <v>33.199399999999997</v>
      </c>
      <c r="AB74" s="1">
        <v>49.485199999999999</v>
      </c>
      <c r="AC74" s="1">
        <v>45.1038</v>
      </c>
      <c r="AD74" s="1">
        <v>28.585599999999999</v>
      </c>
      <c r="AE74" s="1">
        <v>34.098799999999997</v>
      </c>
      <c r="AF74" s="1">
        <v>59.505200000000002</v>
      </c>
      <c r="AG74" s="1" t="s">
        <v>38</v>
      </c>
      <c r="AH74" s="1">
        <f t="shared" si="17"/>
        <v>13</v>
      </c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124</v>
      </c>
      <c r="B75" s="1" t="s">
        <v>36</v>
      </c>
      <c r="C75" s="1">
        <v>584.97699999999998</v>
      </c>
      <c r="D75" s="1">
        <v>323.70800000000003</v>
      </c>
      <c r="E75" s="1">
        <v>266.05200000000002</v>
      </c>
      <c r="F75" s="1">
        <v>581.65</v>
      </c>
      <c r="G75" s="7">
        <v>1</v>
      </c>
      <c r="H75" s="1">
        <v>50</v>
      </c>
      <c r="I75" s="1" t="s">
        <v>37</v>
      </c>
      <c r="J75" s="1">
        <v>253.1</v>
      </c>
      <c r="K75" s="1">
        <f t="shared" si="13"/>
        <v>12.952000000000027</v>
      </c>
      <c r="L75" s="1"/>
      <c r="M75" s="1"/>
      <c r="N75" s="1"/>
      <c r="O75" s="1">
        <v>0</v>
      </c>
      <c r="P75" s="1">
        <f t="shared" si="14"/>
        <v>53.210400000000007</v>
      </c>
      <c r="Q75" s="5">
        <v>3.6644000000001142</v>
      </c>
      <c r="R75" s="5">
        <f t="shared" si="12"/>
        <v>3.6644000000001142</v>
      </c>
      <c r="S75" s="5"/>
      <c r="T75" s="1"/>
      <c r="U75" s="1">
        <f t="shared" si="15"/>
        <v>11</v>
      </c>
      <c r="V75" s="1">
        <f t="shared" si="16"/>
        <v>10.931133763324461</v>
      </c>
      <c r="W75" s="1">
        <v>49.611800000000002</v>
      </c>
      <c r="X75" s="1">
        <v>79.387199999999993</v>
      </c>
      <c r="Y75" s="1">
        <v>76.5762</v>
      </c>
      <c r="Z75" s="1">
        <v>94.253799999999998</v>
      </c>
      <c r="AA75" s="1">
        <v>95.169799999999995</v>
      </c>
      <c r="AB75" s="1">
        <v>83.810599999999994</v>
      </c>
      <c r="AC75" s="1">
        <v>92.24</v>
      </c>
      <c r="AD75" s="1">
        <v>82.984200000000001</v>
      </c>
      <c r="AE75" s="1">
        <v>70.133799999999994</v>
      </c>
      <c r="AF75" s="1">
        <v>82.899799999999999</v>
      </c>
      <c r="AG75" s="1"/>
      <c r="AH75" s="1">
        <f t="shared" si="17"/>
        <v>4</v>
      </c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3" t="s">
        <v>125</v>
      </c>
      <c r="B76" s="13" t="s">
        <v>42</v>
      </c>
      <c r="C76" s="13"/>
      <c r="D76" s="13"/>
      <c r="E76" s="13"/>
      <c r="F76" s="13"/>
      <c r="G76" s="14">
        <v>0</v>
      </c>
      <c r="H76" s="13">
        <v>40</v>
      </c>
      <c r="I76" s="13" t="s">
        <v>37</v>
      </c>
      <c r="J76" s="13"/>
      <c r="K76" s="13">
        <f t="shared" si="13"/>
        <v>0</v>
      </c>
      <c r="L76" s="13"/>
      <c r="M76" s="13"/>
      <c r="N76" s="13"/>
      <c r="O76" s="13">
        <v>0</v>
      </c>
      <c r="P76" s="13">
        <f t="shared" si="14"/>
        <v>0</v>
      </c>
      <c r="Q76" s="15"/>
      <c r="R76" s="15"/>
      <c r="S76" s="15"/>
      <c r="T76" s="13"/>
      <c r="U76" s="13" t="e">
        <f t="shared" si="15"/>
        <v>#DIV/0!</v>
      </c>
      <c r="V76" s="13" t="e">
        <f t="shared" si="16"/>
        <v>#DIV/0!</v>
      </c>
      <c r="W76" s="13">
        <v>0</v>
      </c>
      <c r="X76" s="13">
        <v>-0.6</v>
      </c>
      <c r="Y76" s="13">
        <v>-1</v>
      </c>
      <c r="Z76" s="13">
        <v>-1.2</v>
      </c>
      <c r="AA76" s="13">
        <v>-1</v>
      </c>
      <c r="AB76" s="13">
        <v>-0.4</v>
      </c>
      <c r="AC76" s="13">
        <v>-0.2</v>
      </c>
      <c r="AD76" s="13">
        <v>-0.2</v>
      </c>
      <c r="AE76" s="13">
        <v>-0.2</v>
      </c>
      <c r="AF76" s="13">
        <v>0</v>
      </c>
      <c r="AG76" s="13" t="s">
        <v>49</v>
      </c>
      <c r="AH76" s="1">
        <f t="shared" si="17"/>
        <v>0</v>
      </c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3" t="s">
        <v>126</v>
      </c>
      <c r="B77" s="13" t="s">
        <v>42</v>
      </c>
      <c r="C77" s="13"/>
      <c r="D77" s="13"/>
      <c r="E77" s="13"/>
      <c r="F77" s="13"/>
      <c r="G77" s="14">
        <v>0</v>
      </c>
      <c r="H77" s="13">
        <v>35</v>
      </c>
      <c r="I77" s="13" t="s">
        <v>37</v>
      </c>
      <c r="J77" s="13"/>
      <c r="K77" s="13">
        <f t="shared" si="13"/>
        <v>0</v>
      </c>
      <c r="L77" s="13"/>
      <c r="M77" s="13"/>
      <c r="N77" s="13"/>
      <c r="O77" s="13">
        <v>0</v>
      </c>
      <c r="P77" s="13">
        <f t="shared" si="14"/>
        <v>0</v>
      </c>
      <c r="Q77" s="15"/>
      <c r="R77" s="15"/>
      <c r="S77" s="15"/>
      <c r="T77" s="13"/>
      <c r="U77" s="13" t="e">
        <f t="shared" si="15"/>
        <v>#DIV/0!</v>
      </c>
      <c r="V77" s="13" t="e">
        <f t="shared" si="16"/>
        <v>#DIV/0!</v>
      </c>
      <c r="W77" s="13">
        <v>0</v>
      </c>
      <c r="X77" s="13">
        <v>-0.2</v>
      </c>
      <c r="Y77" s="13">
        <v>-0.4</v>
      </c>
      <c r="Z77" s="13">
        <v>-0.6</v>
      </c>
      <c r="AA77" s="13">
        <v>-0.4</v>
      </c>
      <c r="AB77" s="13">
        <v>-0.2</v>
      </c>
      <c r="AC77" s="13">
        <v>-0.2</v>
      </c>
      <c r="AD77" s="13">
        <v>0</v>
      </c>
      <c r="AE77" s="13">
        <v>0</v>
      </c>
      <c r="AF77" s="13">
        <v>-0.8</v>
      </c>
      <c r="AG77" s="13" t="s">
        <v>49</v>
      </c>
      <c r="AH77" s="1">
        <f t="shared" si="17"/>
        <v>0</v>
      </c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 t="s">
        <v>127</v>
      </c>
      <c r="B78" s="1" t="s">
        <v>36</v>
      </c>
      <c r="C78" s="1">
        <v>698.27300000000002</v>
      </c>
      <c r="D78" s="1">
        <v>1625.93</v>
      </c>
      <c r="E78" s="1">
        <v>833.03499999999997</v>
      </c>
      <c r="F78" s="1">
        <v>1329.2460000000001</v>
      </c>
      <c r="G78" s="7">
        <v>1</v>
      </c>
      <c r="H78" s="1">
        <v>60</v>
      </c>
      <c r="I78" s="1" t="s">
        <v>37</v>
      </c>
      <c r="J78" s="1">
        <v>827.09</v>
      </c>
      <c r="K78" s="1">
        <f t="shared" si="13"/>
        <v>5.9449999999999363</v>
      </c>
      <c r="L78" s="1"/>
      <c r="M78" s="1"/>
      <c r="N78" s="1">
        <v>300</v>
      </c>
      <c r="O78" s="1">
        <v>0</v>
      </c>
      <c r="P78" s="1">
        <f t="shared" si="14"/>
        <v>166.607</v>
      </c>
      <c r="Q78" s="5">
        <v>203.43099999999981</v>
      </c>
      <c r="R78" s="5">
        <f t="shared" ref="R78:R80" si="18">11*P78-O78-N78-F78</f>
        <v>203.43099999999981</v>
      </c>
      <c r="S78" s="5"/>
      <c r="T78" s="1"/>
      <c r="U78" s="1">
        <f t="shared" si="15"/>
        <v>11</v>
      </c>
      <c r="V78" s="1">
        <f t="shared" si="16"/>
        <v>9.7789768737207918</v>
      </c>
      <c r="W78" s="1">
        <v>173.685</v>
      </c>
      <c r="X78" s="1">
        <v>205.41059999999999</v>
      </c>
      <c r="Y78" s="1">
        <v>207.41820000000001</v>
      </c>
      <c r="Z78" s="1">
        <v>178.17660000000001</v>
      </c>
      <c r="AA78" s="1">
        <v>173.47120000000001</v>
      </c>
      <c r="AB78" s="1">
        <v>187.965</v>
      </c>
      <c r="AC78" s="1">
        <v>187.06100000000001</v>
      </c>
      <c r="AD78" s="1">
        <v>193.62520000000001</v>
      </c>
      <c r="AE78" s="1">
        <v>195.88079999999999</v>
      </c>
      <c r="AF78" s="1">
        <v>169.69800000000001</v>
      </c>
      <c r="AG78" s="1" t="s">
        <v>59</v>
      </c>
      <c r="AH78" s="1">
        <f t="shared" si="17"/>
        <v>203</v>
      </c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 t="s">
        <v>128</v>
      </c>
      <c r="B79" s="1" t="s">
        <v>36</v>
      </c>
      <c r="C79" s="1">
        <v>1102.1199999999999</v>
      </c>
      <c r="D79" s="1">
        <v>1329.9549999999999</v>
      </c>
      <c r="E79" s="1">
        <v>1076.0930000000001</v>
      </c>
      <c r="F79" s="1">
        <v>1196.673</v>
      </c>
      <c r="G79" s="7">
        <v>1</v>
      </c>
      <c r="H79" s="1">
        <v>60</v>
      </c>
      <c r="I79" s="1" t="s">
        <v>37</v>
      </c>
      <c r="J79" s="1">
        <v>1097.5</v>
      </c>
      <c r="K79" s="1">
        <f t="shared" si="13"/>
        <v>-21.406999999999925</v>
      </c>
      <c r="L79" s="1"/>
      <c r="M79" s="1"/>
      <c r="N79" s="1">
        <v>300</v>
      </c>
      <c r="O79" s="1">
        <v>172.49447000000029</v>
      </c>
      <c r="P79" s="1">
        <f t="shared" si="14"/>
        <v>215.21860000000001</v>
      </c>
      <c r="Q79" s="5">
        <v>698.23713000000021</v>
      </c>
      <c r="R79" s="5">
        <f t="shared" si="18"/>
        <v>698.23713000000021</v>
      </c>
      <c r="S79" s="5"/>
      <c r="T79" s="1"/>
      <c r="U79" s="1">
        <f t="shared" si="15"/>
        <v>11.000000000000004</v>
      </c>
      <c r="V79" s="1">
        <f t="shared" si="16"/>
        <v>7.7556840812085959</v>
      </c>
      <c r="W79" s="1">
        <v>199.64680000000001</v>
      </c>
      <c r="X79" s="1">
        <v>215.5966</v>
      </c>
      <c r="Y79" s="1">
        <v>241.60820000000001</v>
      </c>
      <c r="Z79" s="1">
        <v>346.67219999999998</v>
      </c>
      <c r="AA79" s="1">
        <v>329.49619999999999</v>
      </c>
      <c r="AB79" s="1">
        <v>330.78179999999998</v>
      </c>
      <c r="AC79" s="1">
        <v>368.99880000000002</v>
      </c>
      <c r="AD79" s="1">
        <v>337.49880000000002</v>
      </c>
      <c r="AE79" s="1">
        <v>303.12979999999999</v>
      </c>
      <c r="AF79" s="1">
        <v>305.41739999999999</v>
      </c>
      <c r="AG79" s="1"/>
      <c r="AH79" s="1">
        <f t="shared" si="17"/>
        <v>698</v>
      </c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 t="s">
        <v>129</v>
      </c>
      <c r="B80" s="1" t="s">
        <v>36</v>
      </c>
      <c r="C80" s="1">
        <v>1764.79</v>
      </c>
      <c r="D80" s="1">
        <v>1552.8620000000001</v>
      </c>
      <c r="E80" s="1">
        <v>1256.921</v>
      </c>
      <c r="F80" s="1">
        <v>1900.4839999999999</v>
      </c>
      <c r="G80" s="7">
        <v>1</v>
      </c>
      <c r="H80" s="1">
        <v>60</v>
      </c>
      <c r="I80" s="1" t="s">
        <v>37</v>
      </c>
      <c r="J80" s="1">
        <v>1262.5</v>
      </c>
      <c r="K80" s="1">
        <f t="shared" si="13"/>
        <v>-5.5789999999999509</v>
      </c>
      <c r="L80" s="1"/>
      <c r="M80" s="1"/>
      <c r="N80" s="1"/>
      <c r="O80" s="1"/>
      <c r="P80" s="1">
        <f t="shared" si="14"/>
        <v>251.38420000000002</v>
      </c>
      <c r="Q80" s="5">
        <v>864.74220000000014</v>
      </c>
      <c r="R80" s="5">
        <f t="shared" si="18"/>
        <v>864.74220000000014</v>
      </c>
      <c r="S80" s="5"/>
      <c r="T80" s="1"/>
      <c r="U80" s="1">
        <f t="shared" si="15"/>
        <v>11</v>
      </c>
      <c r="V80" s="1">
        <f t="shared" si="16"/>
        <v>7.5600773636529253</v>
      </c>
      <c r="W80" s="1">
        <v>227.4682</v>
      </c>
      <c r="X80" s="1">
        <v>379.67259999999999</v>
      </c>
      <c r="Y80" s="1">
        <v>518.64799999999991</v>
      </c>
      <c r="Z80" s="1">
        <v>641.245</v>
      </c>
      <c r="AA80" s="1">
        <v>540.34680000000003</v>
      </c>
      <c r="AB80" s="1">
        <v>556.29359999999997</v>
      </c>
      <c r="AC80" s="1">
        <v>654.22399999999993</v>
      </c>
      <c r="AD80" s="1">
        <v>616.10900000000004</v>
      </c>
      <c r="AE80" s="1">
        <v>532.75699999999995</v>
      </c>
      <c r="AF80" s="1">
        <v>428.58159999999998</v>
      </c>
      <c r="AG80" s="1"/>
      <c r="AH80" s="1">
        <f t="shared" si="17"/>
        <v>865</v>
      </c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 t="s">
        <v>130</v>
      </c>
      <c r="B81" s="1" t="s">
        <v>36</v>
      </c>
      <c r="C81" s="1">
        <v>578.10599999999999</v>
      </c>
      <c r="D81" s="1">
        <v>5442.6019999999999</v>
      </c>
      <c r="E81" s="19">
        <f>1854.582+E22</f>
        <v>1907.6130000000001</v>
      </c>
      <c r="F81" s="1">
        <v>3673.61</v>
      </c>
      <c r="G81" s="7">
        <v>1</v>
      </c>
      <c r="H81" s="1">
        <v>60</v>
      </c>
      <c r="I81" s="1" t="s">
        <v>37</v>
      </c>
      <c r="J81" s="1">
        <v>2374.4</v>
      </c>
      <c r="K81" s="1">
        <f t="shared" si="13"/>
        <v>-466.78700000000003</v>
      </c>
      <c r="L81" s="1"/>
      <c r="M81" s="1"/>
      <c r="N81" s="1">
        <v>700</v>
      </c>
      <c r="O81" s="1">
        <v>0</v>
      </c>
      <c r="P81" s="1">
        <f t="shared" si="14"/>
        <v>381.52260000000001</v>
      </c>
      <c r="Q81" s="5"/>
      <c r="R81" s="5"/>
      <c r="S81" s="5"/>
      <c r="T81" s="1"/>
      <c r="U81" s="1">
        <f t="shared" si="15"/>
        <v>11.463567295882342</v>
      </c>
      <c r="V81" s="1">
        <f t="shared" si="16"/>
        <v>11.463567295882342</v>
      </c>
      <c r="W81" s="1">
        <v>386.30119999999999</v>
      </c>
      <c r="X81" s="1">
        <v>524.75879999999995</v>
      </c>
      <c r="Y81" s="1">
        <v>482.41180000000003</v>
      </c>
      <c r="Z81" s="1">
        <v>276.77999999999997</v>
      </c>
      <c r="AA81" s="1">
        <v>270.8526</v>
      </c>
      <c r="AB81" s="1">
        <v>310.35939999999999</v>
      </c>
      <c r="AC81" s="1">
        <v>350.17219999999998</v>
      </c>
      <c r="AD81" s="1">
        <v>287.34679999999997</v>
      </c>
      <c r="AE81" s="1">
        <v>259.94119999999998</v>
      </c>
      <c r="AF81" s="1">
        <v>316.13920000000002</v>
      </c>
      <c r="AG81" s="1" t="s">
        <v>131</v>
      </c>
      <c r="AH81" s="1">
        <f t="shared" si="17"/>
        <v>0</v>
      </c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3" t="s">
        <v>132</v>
      </c>
      <c r="B82" s="13" t="s">
        <v>36</v>
      </c>
      <c r="C82" s="13"/>
      <c r="D82" s="13"/>
      <c r="E82" s="13"/>
      <c r="F82" s="13"/>
      <c r="G82" s="14">
        <v>0</v>
      </c>
      <c r="H82" s="13">
        <v>55</v>
      </c>
      <c r="I82" s="13" t="s">
        <v>37</v>
      </c>
      <c r="J82" s="13"/>
      <c r="K82" s="13">
        <f t="shared" si="13"/>
        <v>0</v>
      </c>
      <c r="L82" s="13"/>
      <c r="M82" s="13"/>
      <c r="N82" s="13"/>
      <c r="O82" s="13">
        <v>0</v>
      </c>
      <c r="P82" s="13">
        <f t="shared" si="14"/>
        <v>0</v>
      </c>
      <c r="Q82" s="15"/>
      <c r="R82" s="15"/>
      <c r="S82" s="15"/>
      <c r="T82" s="13"/>
      <c r="U82" s="13" t="e">
        <f t="shared" si="15"/>
        <v>#DIV/0!</v>
      </c>
      <c r="V82" s="13" t="e">
        <f t="shared" si="16"/>
        <v>#DIV/0!</v>
      </c>
      <c r="W82" s="13">
        <v>0</v>
      </c>
      <c r="X82" s="13">
        <v>0</v>
      </c>
      <c r="Y82" s="13">
        <v>0</v>
      </c>
      <c r="Z82" s="13">
        <v>-0.22</v>
      </c>
      <c r="AA82" s="13">
        <v>-0.22</v>
      </c>
      <c r="AB82" s="13">
        <v>0</v>
      </c>
      <c r="AC82" s="13">
        <v>0</v>
      </c>
      <c r="AD82" s="13">
        <v>0</v>
      </c>
      <c r="AE82" s="13">
        <v>0</v>
      </c>
      <c r="AF82" s="13">
        <v>0</v>
      </c>
      <c r="AG82" s="13" t="s">
        <v>49</v>
      </c>
      <c r="AH82" s="1">
        <f t="shared" si="17"/>
        <v>0</v>
      </c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3" t="s">
        <v>133</v>
      </c>
      <c r="B83" s="13" t="s">
        <v>36</v>
      </c>
      <c r="C83" s="13"/>
      <c r="D83" s="13"/>
      <c r="E83" s="13"/>
      <c r="F83" s="13"/>
      <c r="G83" s="14">
        <v>0</v>
      </c>
      <c r="H83" s="13">
        <v>55</v>
      </c>
      <c r="I83" s="13" t="s">
        <v>37</v>
      </c>
      <c r="J83" s="13"/>
      <c r="K83" s="13">
        <f t="shared" si="13"/>
        <v>0</v>
      </c>
      <c r="L83" s="13"/>
      <c r="M83" s="13"/>
      <c r="N83" s="13"/>
      <c r="O83" s="13">
        <v>0</v>
      </c>
      <c r="P83" s="13">
        <f t="shared" si="14"/>
        <v>0</v>
      </c>
      <c r="Q83" s="15"/>
      <c r="R83" s="15"/>
      <c r="S83" s="15"/>
      <c r="T83" s="13"/>
      <c r="U83" s="13" t="e">
        <f t="shared" si="15"/>
        <v>#DIV/0!</v>
      </c>
      <c r="V83" s="13" t="e">
        <f t="shared" si="16"/>
        <v>#DIV/0!</v>
      </c>
      <c r="W83" s="13">
        <v>0</v>
      </c>
      <c r="X83" s="13">
        <v>0</v>
      </c>
      <c r="Y83" s="13">
        <v>0</v>
      </c>
      <c r="Z83" s="13">
        <v>0</v>
      </c>
      <c r="AA83" s="13">
        <v>0</v>
      </c>
      <c r="AB83" s="13">
        <v>0</v>
      </c>
      <c r="AC83" s="13">
        <v>0</v>
      </c>
      <c r="AD83" s="13">
        <v>0</v>
      </c>
      <c r="AE83" s="13">
        <v>0</v>
      </c>
      <c r="AF83" s="13">
        <v>0</v>
      </c>
      <c r="AG83" s="13" t="s">
        <v>49</v>
      </c>
      <c r="AH83" s="1">
        <f t="shared" si="17"/>
        <v>0</v>
      </c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3" t="s">
        <v>134</v>
      </c>
      <c r="B84" s="13" t="s">
        <v>36</v>
      </c>
      <c r="C84" s="13"/>
      <c r="D84" s="13"/>
      <c r="E84" s="13"/>
      <c r="F84" s="13"/>
      <c r="G84" s="14">
        <v>0</v>
      </c>
      <c r="H84" s="13">
        <v>55</v>
      </c>
      <c r="I84" s="13" t="s">
        <v>37</v>
      </c>
      <c r="J84" s="13"/>
      <c r="K84" s="13">
        <f t="shared" si="13"/>
        <v>0</v>
      </c>
      <c r="L84" s="13"/>
      <c r="M84" s="13"/>
      <c r="N84" s="13"/>
      <c r="O84" s="13">
        <v>0</v>
      </c>
      <c r="P84" s="13">
        <f t="shared" si="14"/>
        <v>0</v>
      </c>
      <c r="Q84" s="15"/>
      <c r="R84" s="15"/>
      <c r="S84" s="15"/>
      <c r="T84" s="13"/>
      <c r="U84" s="13" t="e">
        <f t="shared" si="15"/>
        <v>#DIV/0!</v>
      </c>
      <c r="V84" s="13" t="e">
        <f t="shared" si="16"/>
        <v>#DIV/0!</v>
      </c>
      <c r="W84" s="13">
        <v>0</v>
      </c>
      <c r="X84" s="13">
        <v>0</v>
      </c>
      <c r="Y84" s="13">
        <v>0</v>
      </c>
      <c r="Z84" s="13">
        <v>-0.16700000000000001</v>
      </c>
      <c r="AA84" s="13">
        <v>-0.16700000000000001</v>
      </c>
      <c r="AB84" s="13">
        <v>0</v>
      </c>
      <c r="AC84" s="13">
        <v>0</v>
      </c>
      <c r="AD84" s="13">
        <v>0</v>
      </c>
      <c r="AE84" s="13">
        <v>0</v>
      </c>
      <c r="AF84" s="13">
        <v>0</v>
      </c>
      <c r="AG84" s="13" t="s">
        <v>49</v>
      </c>
      <c r="AH84" s="1">
        <f t="shared" si="17"/>
        <v>0</v>
      </c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 t="s">
        <v>135</v>
      </c>
      <c r="B85" s="1" t="s">
        <v>36</v>
      </c>
      <c r="C85" s="1">
        <v>2.702</v>
      </c>
      <c r="D85" s="1">
        <v>168.94800000000001</v>
      </c>
      <c r="E85" s="1">
        <v>16.896999999999998</v>
      </c>
      <c r="F85" s="1">
        <v>151.542</v>
      </c>
      <c r="G85" s="7">
        <v>1</v>
      </c>
      <c r="H85" s="1">
        <v>60</v>
      </c>
      <c r="I85" s="1" t="s">
        <v>37</v>
      </c>
      <c r="J85" s="1">
        <v>16.850000000000001</v>
      </c>
      <c r="K85" s="1">
        <f t="shared" si="13"/>
        <v>4.6999999999997044E-2</v>
      </c>
      <c r="L85" s="1"/>
      <c r="M85" s="1"/>
      <c r="N85" s="1"/>
      <c r="O85" s="1">
        <v>0</v>
      </c>
      <c r="P85" s="1">
        <f t="shared" si="14"/>
        <v>3.3793999999999995</v>
      </c>
      <c r="Q85" s="5"/>
      <c r="R85" s="5"/>
      <c r="S85" s="5"/>
      <c r="T85" s="1"/>
      <c r="U85" s="1">
        <f t="shared" si="15"/>
        <v>44.84287151565367</v>
      </c>
      <c r="V85" s="1">
        <f t="shared" si="16"/>
        <v>44.84287151565367</v>
      </c>
      <c r="W85" s="1">
        <v>2.7408000000000001</v>
      </c>
      <c r="X85" s="1">
        <v>4.9753999999999996</v>
      </c>
      <c r="Y85" s="1">
        <v>15.9916</v>
      </c>
      <c r="Z85" s="1">
        <v>14.579599999999999</v>
      </c>
      <c r="AA85" s="1">
        <v>6.1823999999999986</v>
      </c>
      <c r="AB85" s="1">
        <v>7.0030000000000001</v>
      </c>
      <c r="AC85" s="1">
        <v>3.9054000000000002</v>
      </c>
      <c r="AD85" s="1">
        <v>7.9268000000000001</v>
      </c>
      <c r="AE85" s="1">
        <v>9.5106000000000002</v>
      </c>
      <c r="AF85" s="1">
        <v>10.618</v>
      </c>
      <c r="AG85" s="1"/>
      <c r="AH85" s="1">
        <f t="shared" si="17"/>
        <v>0</v>
      </c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3" t="s">
        <v>136</v>
      </c>
      <c r="B86" s="13" t="s">
        <v>42</v>
      </c>
      <c r="C86" s="13"/>
      <c r="D86" s="13"/>
      <c r="E86" s="13"/>
      <c r="F86" s="13"/>
      <c r="G86" s="14">
        <v>0</v>
      </c>
      <c r="H86" s="13">
        <v>40</v>
      </c>
      <c r="I86" s="13" t="s">
        <v>37</v>
      </c>
      <c r="J86" s="13"/>
      <c r="K86" s="13">
        <f t="shared" si="13"/>
        <v>0</v>
      </c>
      <c r="L86" s="13"/>
      <c r="M86" s="13"/>
      <c r="N86" s="13"/>
      <c r="O86" s="13">
        <v>0</v>
      </c>
      <c r="P86" s="13">
        <f t="shared" si="14"/>
        <v>0</v>
      </c>
      <c r="Q86" s="15"/>
      <c r="R86" s="15"/>
      <c r="S86" s="15"/>
      <c r="T86" s="13"/>
      <c r="U86" s="13" t="e">
        <f t="shared" si="15"/>
        <v>#DIV/0!</v>
      </c>
      <c r="V86" s="13" t="e">
        <f t="shared" si="16"/>
        <v>#DIV/0!</v>
      </c>
      <c r="W86" s="13">
        <v>0</v>
      </c>
      <c r="X86" s="13">
        <v>0</v>
      </c>
      <c r="Y86" s="13">
        <v>-1</v>
      </c>
      <c r="Z86" s="13">
        <v>-4</v>
      </c>
      <c r="AA86" s="13">
        <v>-3.6</v>
      </c>
      <c r="AB86" s="13">
        <v>-0.4</v>
      </c>
      <c r="AC86" s="13">
        <v>0</v>
      </c>
      <c r="AD86" s="13">
        <v>-0.4</v>
      </c>
      <c r="AE86" s="13">
        <v>-0.4</v>
      </c>
      <c r="AF86" s="13">
        <v>-0.4</v>
      </c>
      <c r="AG86" s="13" t="s">
        <v>49</v>
      </c>
      <c r="AH86" s="1">
        <f t="shared" si="17"/>
        <v>0</v>
      </c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3" t="s">
        <v>137</v>
      </c>
      <c r="B87" s="13" t="s">
        <v>42</v>
      </c>
      <c r="C87" s="13"/>
      <c r="D87" s="13"/>
      <c r="E87" s="13"/>
      <c r="F87" s="13"/>
      <c r="G87" s="14">
        <v>0</v>
      </c>
      <c r="H87" s="13">
        <v>40</v>
      </c>
      <c r="I87" s="13" t="s">
        <v>37</v>
      </c>
      <c r="J87" s="13"/>
      <c r="K87" s="13">
        <f t="shared" si="13"/>
        <v>0</v>
      </c>
      <c r="L87" s="13"/>
      <c r="M87" s="13"/>
      <c r="N87" s="13"/>
      <c r="O87" s="13">
        <v>0</v>
      </c>
      <c r="P87" s="13">
        <f t="shared" si="14"/>
        <v>0</v>
      </c>
      <c r="Q87" s="15"/>
      <c r="R87" s="15"/>
      <c r="S87" s="15"/>
      <c r="T87" s="13"/>
      <c r="U87" s="13" t="e">
        <f t="shared" si="15"/>
        <v>#DIV/0!</v>
      </c>
      <c r="V87" s="13" t="e">
        <f t="shared" si="16"/>
        <v>#DIV/0!</v>
      </c>
      <c r="W87" s="13">
        <v>0</v>
      </c>
      <c r="X87" s="13">
        <v>-0.4</v>
      </c>
      <c r="Y87" s="13">
        <v>-1</v>
      </c>
      <c r="Z87" s="13">
        <v>-4.4000000000000004</v>
      </c>
      <c r="AA87" s="13">
        <v>-3.8</v>
      </c>
      <c r="AB87" s="13">
        <v>0</v>
      </c>
      <c r="AC87" s="13">
        <v>0</v>
      </c>
      <c r="AD87" s="13">
        <v>0</v>
      </c>
      <c r="AE87" s="13">
        <v>0</v>
      </c>
      <c r="AF87" s="13">
        <v>1</v>
      </c>
      <c r="AG87" s="13" t="s">
        <v>49</v>
      </c>
      <c r="AH87" s="1">
        <f t="shared" si="17"/>
        <v>0</v>
      </c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 t="s">
        <v>138</v>
      </c>
      <c r="B88" s="1" t="s">
        <v>42</v>
      </c>
      <c r="C88" s="1">
        <v>359</v>
      </c>
      <c r="D88" s="1">
        <v>630</v>
      </c>
      <c r="E88" s="1">
        <v>270</v>
      </c>
      <c r="F88" s="1">
        <v>636</v>
      </c>
      <c r="G88" s="7">
        <v>0.3</v>
      </c>
      <c r="H88" s="1">
        <v>40</v>
      </c>
      <c r="I88" s="1" t="s">
        <v>37</v>
      </c>
      <c r="J88" s="1">
        <v>272</v>
      </c>
      <c r="K88" s="1">
        <f t="shared" si="13"/>
        <v>-2</v>
      </c>
      <c r="L88" s="1"/>
      <c r="M88" s="1"/>
      <c r="N88" s="1"/>
      <c r="O88" s="1">
        <v>0</v>
      </c>
      <c r="P88" s="1">
        <f t="shared" si="14"/>
        <v>54</v>
      </c>
      <c r="Q88" s="5"/>
      <c r="R88" s="5"/>
      <c r="S88" s="5"/>
      <c r="T88" s="1"/>
      <c r="U88" s="1">
        <f t="shared" si="15"/>
        <v>11.777777777777779</v>
      </c>
      <c r="V88" s="1">
        <f t="shared" si="16"/>
        <v>11.777777777777779</v>
      </c>
      <c r="W88" s="1">
        <v>59.6</v>
      </c>
      <c r="X88" s="1">
        <v>62.4</v>
      </c>
      <c r="Y88" s="1">
        <v>58.4</v>
      </c>
      <c r="Z88" s="1">
        <v>68.599999999999994</v>
      </c>
      <c r="AA88" s="1">
        <v>66</v>
      </c>
      <c r="AB88" s="1">
        <v>45</v>
      </c>
      <c r="AC88" s="1">
        <v>49.2</v>
      </c>
      <c r="AD88" s="1">
        <v>58.2</v>
      </c>
      <c r="AE88" s="1">
        <v>45</v>
      </c>
      <c r="AF88" s="1">
        <v>0.4</v>
      </c>
      <c r="AG88" s="1"/>
      <c r="AH88" s="1">
        <f t="shared" si="17"/>
        <v>0</v>
      </c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 t="s">
        <v>139</v>
      </c>
      <c r="B89" s="1" t="s">
        <v>36</v>
      </c>
      <c r="C89" s="1">
        <v>1907.32</v>
      </c>
      <c r="D89" s="1">
        <v>2946.6610000000001</v>
      </c>
      <c r="E89" s="1">
        <v>1836.1690000000001</v>
      </c>
      <c r="F89" s="1">
        <v>2767.0439999999999</v>
      </c>
      <c r="G89" s="7">
        <v>1</v>
      </c>
      <c r="H89" s="1">
        <v>40</v>
      </c>
      <c r="I89" s="1" t="s">
        <v>37</v>
      </c>
      <c r="J89" s="1">
        <v>1679.17</v>
      </c>
      <c r="K89" s="1">
        <f t="shared" si="13"/>
        <v>156.99900000000002</v>
      </c>
      <c r="L89" s="1"/>
      <c r="M89" s="1"/>
      <c r="N89" s="1"/>
      <c r="O89" s="1">
        <v>528.38482999999906</v>
      </c>
      <c r="P89" s="1">
        <f t="shared" si="14"/>
        <v>367.23380000000003</v>
      </c>
      <c r="Q89" s="5">
        <v>744.14297000000124</v>
      </c>
      <c r="R89" s="5">
        <f t="shared" ref="R89" si="19">11*P89-O89-N89-F89</f>
        <v>744.14297000000124</v>
      </c>
      <c r="S89" s="5"/>
      <c r="T89" s="1"/>
      <c r="U89" s="1">
        <f t="shared" si="15"/>
        <v>11</v>
      </c>
      <c r="V89" s="1">
        <f t="shared" si="16"/>
        <v>8.9736533783110346</v>
      </c>
      <c r="W89" s="1">
        <v>370.40280000000001</v>
      </c>
      <c r="X89" s="1">
        <v>440.17059999999998</v>
      </c>
      <c r="Y89" s="1">
        <v>438.98939999999999</v>
      </c>
      <c r="Z89" s="1">
        <v>402.43439999999998</v>
      </c>
      <c r="AA89" s="1">
        <v>404.25540000000001</v>
      </c>
      <c r="AB89" s="1">
        <v>443.90420000000012</v>
      </c>
      <c r="AC89" s="1">
        <v>450.36059999999998</v>
      </c>
      <c r="AD89" s="1">
        <v>435.49119999999999</v>
      </c>
      <c r="AE89" s="1">
        <v>439.4504</v>
      </c>
      <c r="AF89" s="1">
        <v>405.96499999999997</v>
      </c>
      <c r="AG89" s="1" t="s">
        <v>59</v>
      </c>
      <c r="AH89" s="1">
        <f t="shared" si="17"/>
        <v>744</v>
      </c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0" t="s">
        <v>140</v>
      </c>
      <c r="B90" s="10" t="s">
        <v>42</v>
      </c>
      <c r="C90" s="10"/>
      <c r="D90" s="10">
        <v>12</v>
      </c>
      <c r="E90" s="19">
        <v>10</v>
      </c>
      <c r="F90" s="10"/>
      <c r="G90" s="11">
        <v>0</v>
      </c>
      <c r="H90" s="10">
        <v>40</v>
      </c>
      <c r="I90" s="10" t="s">
        <v>61</v>
      </c>
      <c r="J90" s="10">
        <v>10</v>
      </c>
      <c r="K90" s="10">
        <f t="shared" si="13"/>
        <v>0</v>
      </c>
      <c r="L90" s="10"/>
      <c r="M90" s="10"/>
      <c r="N90" s="10"/>
      <c r="O90" s="10">
        <v>0</v>
      </c>
      <c r="P90" s="10">
        <f t="shared" si="14"/>
        <v>2</v>
      </c>
      <c r="Q90" s="12"/>
      <c r="R90" s="12"/>
      <c r="S90" s="12"/>
      <c r="T90" s="10"/>
      <c r="U90" s="10">
        <f t="shared" si="15"/>
        <v>0</v>
      </c>
      <c r="V90" s="10">
        <f t="shared" si="16"/>
        <v>0</v>
      </c>
      <c r="W90" s="10">
        <v>2</v>
      </c>
      <c r="X90" s="10">
        <v>1.8</v>
      </c>
      <c r="Y90" s="10">
        <v>1.2</v>
      </c>
      <c r="Z90" s="10">
        <v>8.6</v>
      </c>
      <c r="AA90" s="10">
        <v>20</v>
      </c>
      <c r="AB90" s="10">
        <v>25</v>
      </c>
      <c r="AC90" s="10">
        <v>25.2</v>
      </c>
      <c r="AD90" s="10">
        <v>34.799999999999997</v>
      </c>
      <c r="AE90" s="10">
        <v>39.4</v>
      </c>
      <c r="AF90" s="10">
        <v>40</v>
      </c>
      <c r="AG90" s="10" t="s">
        <v>141</v>
      </c>
      <c r="AH90" s="1">
        <f t="shared" si="17"/>
        <v>0</v>
      </c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 t="s">
        <v>142</v>
      </c>
      <c r="B91" s="1" t="s">
        <v>42</v>
      </c>
      <c r="C91" s="1">
        <v>439</v>
      </c>
      <c r="D91" s="1">
        <v>282</v>
      </c>
      <c r="E91" s="1">
        <v>319</v>
      </c>
      <c r="F91" s="1">
        <v>298</v>
      </c>
      <c r="G91" s="7">
        <v>0.3</v>
      </c>
      <c r="H91" s="1">
        <v>40</v>
      </c>
      <c r="I91" s="1" t="s">
        <v>37</v>
      </c>
      <c r="J91" s="1">
        <v>325</v>
      </c>
      <c r="K91" s="1">
        <f t="shared" si="13"/>
        <v>-6</v>
      </c>
      <c r="L91" s="1"/>
      <c r="M91" s="1"/>
      <c r="N91" s="1"/>
      <c r="O91" s="1">
        <v>324.2</v>
      </c>
      <c r="P91" s="1">
        <f t="shared" si="14"/>
        <v>63.8</v>
      </c>
      <c r="Q91" s="5">
        <v>79.599999999999966</v>
      </c>
      <c r="R91" s="5">
        <f t="shared" ref="R91:R92" si="20">11*P91-O91-N91-F91</f>
        <v>79.599999999999966</v>
      </c>
      <c r="S91" s="5"/>
      <c r="T91" s="1"/>
      <c r="U91" s="1">
        <f t="shared" si="15"/>
        <v>11</v>
      </c>
      <c r="V91" s="1">
        <f t="shared" si="16"/>
        <v>9.7523510971786838</v>
      </c>
      <c r="W91" s="1">
        <v>71.599999999999994</v>
      </c>
      <c r="X91" s="1">
        <v>55.2</v>
      </c>
      <c r="Y91" s="1">
        <v>53.2</v>
      </c>
      <c r="Z91" s="1">
        <v>81.8</v>
      </c>
      <c r="AA91" s="1">
        <v>79</v>
      </c>
      <c r="AB91" s="1">
        <v>18</v>
      </c>
      <c r="AC91" s="1">
        <v>13.6</v>
      </c>
      <c r="AD91" s="1">
        <v>52.4</v>
      </c>
      <c r="AE91" s="1">
        <v>42.8</v>
      </c>
      <c r="AF91" s="1">
        <v>4.5999999999999996</v>
      </c>
      <c r="AG91" s="1"/>
      <c r="AH91" s="1">
        <f t="shared" si="17"/>
        <v>24</v>
      </c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 t="s">
        <v>143</v>
      </c>
      <c r="B92" s="1" t="s">
        <v>42</v>
      </c>
      <c r="C92" s="1">
        <v>127</v>
      </c>
      <c r="D92" s="1">
        <v>210</v>
      </c>
      <c r="E92" s="1">
        <v>198</v>
      </c>
      <c r="F92" s="1">
        <v>70</v>
      </c>
      <c r="G92" s="7">
        <v>0.3</v>
      </c>
      <c r="H92" s="1">
        <v>40</v>
      </c>
      <c r="I92" s="1" t="s">
        <v>37</v>
      </c>
      <c r="J92" s="1">
        <v>234</v>
      </c>
      <c r="K92" s="1">
        <f t="shared" si="13"/>
        <v>-36</v>
      </c>
      <c r="L92" s="1"/>
      <c r="M92" s="1"/>
      <c r="N92" s="1"/>
      <c r="O92" s="1">
        <v>237.75999999999991</v>
      </c>
      <c r="P92" s="1">
        <f t="shared" si="14"/>
        <v>39.6</v>
      </c>
      <c r="Q92" s="5">
        <v>127.84000000000012</v>
      </c>
      <c r="R92" s="5">
        <f t="shared" si="20"/>
        <v>127.84000000000012</v>
      </c>
      <c r="S92" s="5"/>
      <c r="T92" s="1"/>
      <c r="U92" s="1">
        <f t="shared" si="15"/>
        <v>11</v>
      </c>
      <c r="V92" s="1">
        <f t="shared" si="16"/>
        <v>7.7717171717171682</v>
      </c>
      <c r="W92" s="1">
        <v>44.6</v>
      </c>
      <c r="X92" s="1">
        <v>57.2</v>
      </c>
      <c r="Y92" s="1">
        <v>55.6</v>
      </c>
      <c r="Z92" s="1">
        <v>43.6</v>
      </c>
      <c r="AA92" s="1">
        <v>42.2</v>
      </c>
      <c r="AB92" s="1">
        <v>41.4</v>
      </c>
      <c r="AC92" s="1">
        <v>45.4</v>
      </c>
      <c r="AD92" s="1">
        <v>54.6</v>
      </c>
      <c r="AE92" s="1">
        <v>43.6</v>
      </c>
      <c r="AF92" s="1">
        <v>32.200000000000003</v>
      </c>
      <c r="AG92" s="1"/>
      <c r="AH92" s="1">
        <f t="shared" si="17"/>
        <v>38</v>
      </c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 t="s">
        <v>144</v>
      </c>
      <c r="B93" s="1" t="s">
        <v>36</v>
      </c>
      <c r="C93" s="1">
        <v>162.982</v>
      </c>
      <c r="D93" s="1">
        <v>40.969000000000001</v>
      </c>
      <c r="E93" s="1">
        <v>58.713000000000001</v>
      </c>
      <c r="F93" s="1">
        <v>131.52699999999999</v>
      </c>
      <c r="G93" s="7">
        <v>1</v>
      </c>
      <c r="H93" s="1">
        <v>45</v>
      </c>
      <c r="I93" s="1" t="s">
        <v>37</v>
      </c>
      <c r="J93" s="1">
        <v>57.2</v>
      </c>
      <c r="K93" s="1">
        <f t="shared" si="13"/>
        <v>1.5129999999999981</v>
      </c>
      <c r="L93" s="1"/>
      <c r="M93" s="1"/>
      <c r="N93" s="1"/>
      <c r="O93" s="1">
        <v>0</v>
      </c>
      <c r="P93" s="1">
        <f t="shared" si="14"/>
        <v>11.742599999999999</v>
      </c>
      <c r="Q93" s="5"/>
      <c r="R93" s="5"/>
      <c r="S93" s="5"/>
      <c r="T93" s="1"/>
      <c r="U93" s="1">
        <f t="shared" si="15"/>
        <v>11.200841380954813</v>
      </c>
      <c r="V93" s="1">
        <f t="shared" si="16"/>
        <v>11.200841380954813</v>
      </c>
      <c r="W93" s="1">
        <v>9.2825999999999986</v>
      </c>
      <c r="X93" s="1">
        <v>15.7224</v>
      </c>
      <c r="Y93" s="1">
        <v>17.002400000000002</v>
      </c>
      <c r="Z93" s="1">
        <v>22.855599999999999</v>
      </c>
      <c r="AA93" s="1">
        <v>23.016200000000001</v>
      </c>
      <c r="AB93" s="1">
        <v>20.7486</v>
      </c>
      <c r="AC93" s="1">
        <v>20.085599999999999</v>
      </c>
      <c r="AD93" s="1">
        <v>25.770800000000001</v>
      </c>
      <c r="AE93" s="1">
        <v>22.797000000000001</v>
      </c>
      <c r="AF93" s="1">
        <v>10.9628</v>
      </c>
      <c r="AG93" s="18" t="s">
        <v>46</v>
      </c>
      <c r="AH93" s="1">
        <f t="shared" si="17"/>
        <v>0</v>
      </c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3" t="s">
        <v>145</v>
      </c>
      <c r="B94" s="13" t="s">
        <v>42</v>
      </c>
      <c r="C94" s="13"/>
      <c r="D94" s="13"/>
      <c r="E94" s="13"/>
      <c r="F94" s="13"/>
      <c r="G94" s="14">
        <v>0</v>
      </c>
      <c r="H94" s="13">
        <v>40</v>
      </c>
      <c r="I94" s="13" t="s">
        <v>37</v>
      </c>
      <c r="J94" s="13"/>
      <c r="K94" s="13">
        <f t="shared" si="13"/>
        <v>0</v>
      </c>
      <c r="L94" s="13"/>
      <c r="M94" s="13"/>
      <c r="N94" s="13"/>
      <c r="O94" s="13">
        <v>0</v>
      </c>
      <c r="P94" s="13">
        <f t="shared" si="14"/>
        <v>0</v>
      </c>
      <c r="Q94" s="15"/>
      <c r="R94" s="15"/>
      <c r="S94" s="15"/>
      <c r="T94" s="13"/>
      <c r="U94" s="13" t="e">
        <f t="shared" si="15"/>
        <v>#DIV/0!</v>
      </c>
      <c r="V94" s="13" t="e">
        <f t="shared" si="16"/>
        <v>#DIV/0!</v>
      </c>
      <c r="W94" s="13">
        <v>0</v>
      </c>
      <c r="X94" s="13">
        <v>0</v>
      </c>
      <c r="Y94" s="13">
        <v>-0.4</v>
      </c>
      <c r="Z94" s="13">
        <v>-1.6</v>
      </c>
      <c r="AA94" s="13">
        <v>-1.2</v>
      </c>
      <c r="AB94" s="13">
        <v>0</v>
      </c>
      <c r="AC94" s="13">
        <v>0</v>
      </c>
      <c r="AD94" s="13">
        <v>0.2</v>
      </c>
      <c r="AE94" s="13">
        <v>0.2</v>
      </c>
      <c r="AF94" s="13">
        <v>0.2</v>
      </c>
      <c r="AG94" s="13" t="s">
        <v>49</v>
      </c>
      <c r="AH94" s="1">
        <f t="shared" si="17"/>
        <v>0</v>
      </c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3" t="s">
        <v>146</v>
      </c>
      <c r="B95" s="13" t="s">
        <v>42</v>
      </c>
      <c r="C95" s="13"/>
      <c r="D95" s="13"/>
      <c r="E95" s="13"/>
      <c r="F95" s="13"/>
      <c r="G95" s="14">
        <v>0</v>
      </c>
      <c r="H95" s="13">
        <v>50</v>
      </c>
      <c r="I95" s="13" t="s">
        <v>37</v>
      </c>
      <c r="J95" s="13"/>
      <c r="K95" s="13">
        <f t="shared" si="13"/>
        <v>0</v>
      </c>
      <c r="L95" s="13"/>
      <c r="M95" s="13"/>
      <c r="N95" s="13"/>
      <c r="O95" s="13">
        <v>0</v>
      </c>
      <c r="P95" s="13">
        <f t="shared" si="14"/>
        <v>0</v>
      </c>
      <c r="Q95" s="15"/>
      <c r="R95" s="15"/>
      <c r="S95" s="15"/>
      <c r="T95" s="13"/>
      <c r="U95" s="13" t="e">
        <f t="shared" si="15"/>
        <v>#DIV/0!</v>
      </c>
      <c r="V95" s="13" t="e">
        <f t="shared" si="16"/>
        <v>#DIV/0!</v>
      </c>
      <c r="W95" s="13">
        <v>0</v>
      </c>
      <c r="X95" s="13">
        <v>0</v>
      </c>
      <c r="Y95" s="13">
        <v>-1.2</v>
      </c>
      <c r="Z95" s="13">
        <v>-2</v>
      </c>
      <c r="AA95" s="13">
        <v>-0.8</v>
      </c>
      <c r="AB95" s="13">
        <v>0</v>
      </c>
      <c r="AC95" s="13">
        <v>0</v>
      </c>
      <c r="AD95" s="13">
        <v>0</v>
      </c>
      <c r="AE95" s="13">
        <v>0</v>
      </c>
      <c r="AF95" s="13">
        <v>1</v>
      </c>
      <c r="AG95" s="13" t="s">
        <v>49</v>
      </c>
      <c r="AH95" s="1">
        <f t="shared" si="17"/>
        <v>0</v>
      </c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</sheetData>
  <autoFilter ref="A3:AH95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2025-03-13T11:30:23Z</dcterms:created>
  <dcterms:modified xsi:type="dcterms:W3CDTF">2025-03-14T07:22:13Z</dcterms:modified>
</cp:coreProperties>
</file>