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филиалы\"/>
    </mc:Choice>
  </mc:AlternateContent>
  <xr:revisionPtr revIDLastSave="0" documentId="13_ncr:1_{7E478AD8-1370-47D6-8091-422E8AEE55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" l="1"/>
  <c r="AH32" i="1"/>
  <c r="AH46" i="1"/>
  <c r="AH67" i="1"/>
  <c r="AH80" i="1"/>
  <c r="AH94" i="1"/>
  <c r="R12" i="1" l="1"/>
  <c r="R14" i="1"/>
  <c r="R29" i="1"/>
  <c r="R31" i="1"/>
  <c r="R47" i="1"/>
  <c r="R62" i="1"/>
  <c r="R66" i="1"/>
  <c r="R68" i="1"/>
  <c r="R69" i="1"/>
  <c r="R70" i="1"/>
  <c r="R71" i="1"/>
  <c r="R72" i="1"/>
  <c r="R73" i="1"/>
  <c r="R75" i="1"/>
  <c r="R76" i="1"/>
  <c r="R81" i="1"/>
  <c r="R82" i="1"/>
  <c r="R83" i="1"/>
  <c r="R84" i="1"/>
  <c r="R85" i="1"/>
  <c r="R86" i="1"/>
  <c r="R89" i="1"/>
  <c r="R91" i="1"/>
  <c r="R93" i="1"/>
  <c r="AH93" i="1" l="1"/>
  <c r="AH89" i="1"/>
  <c r="AH85" i="1"/>
  <c r="AH83" i="1"/>
  <c r="AH81" i="1"/>
  <c r="AH75" i="1"/>
  <c r="AH72" i="1"/>
  <c r="AH70" i="1"/>
  <c r="AH68" i="1"/>
  <c r="AH62" i="1"/>
  <c r="AH31" i="1"/>
  <c r="AH14" i="1"/>
  <c r="AH91" i="1"/>
  <c r="AH86" i="1"/>
  <c r="AH84" i="1"/>
  <c r="AH82" i="1"/>
  <c r="AH76" i="1"/>
  <c r="AH73" i="1"/>
  <c r="AH71" i="1"/>
  <c r="AH69" i="1"/>
  <c r="AH66" i="1"/>
  <c r="AH47" i="1"/>
  <c r="AH29" i="1"/>
  <c r="AH12" i="1"/>
  <c r="E50" i="1"/>
  <c r="E5" i="1" s="1"/>
  <c r="P7" i="1"/>
  <c r="P8" i="1"/>
  <c r="P9" i="1"/>
  <c r="P10" i="1"/>
  <c r="P11" i="1"/>
  <c r="P12" i="1"/>
  <c r="U12" i="1" s="1"/>
  <c r="P13" i="1"/>
  <c r="P14" i="1"/>
  <c r="U14" i="1" s="1"/>
  <c r="P15" i="1"/>
  <c r="P16" i="1"/>
  <c r="P17" i="1"/>
  <c r="P18" i="1"/>
  <c r="P19" i="1"/>
  <c r="P20" i="1"/>
  <c r="P21" i="1"/>
  <c r="Q21" i="1" s="1"/>
  <c r="R21" i="1" s="1"/>
  <c r="P22" i="1"/>
  <c r="Q22" i="1" s="1"/>
  <c r="R22" i="1" s="1"/>
  <c r="P23" i="1"/>
  <c r="Q23" i="1" s="1"/>
  <c r="R23" i="1" s="1"/>
  <c r="P24" i="1"/>
  <c r="U24" i="1" s="1"/>
  <c r="P25" i="1"/>
  <c r="P26" i="1"/>
  <c r="P27" i="1"/>
  <c r="P28" i="1"/>
  <c r="P29" i="1"/>
  <c r="U29" i="1" s="1"/>
  <c r="P30" i="1"/>
  <c r="P31" i="1"/>
  <c r="U31" i="1" s="1"/>
  <c r="P32" i="1"/>
  <c r="U32" i="1" s="1"/>
  <c r="P33" i="1"/>
  <c r="P34" i="1"/>
  <c r="P35" i="1"/>
  <c r="P36" i="1"/>
  <c r="P37" i="1"/>
  <c r="P38" i="1"/>
  <c r="Q38" i="1" s="1"/>
  <c r="R38" i="1" s="1"/>
  <c r="P39" i="1"/>
  <c r="P40" i="1"/>
  <c r="P41" i="1"/>
  <c r="P42" i="1"/>
  <c r="P43" i="1"/>
  <c r="Q43" i="1" s="1"/>
  <c r="R43" i="1" s="1"/>
  <c r="P44" i="1"/>
  <c r="P45" i="1"/>
  <c r="P46" i="1"/>
  <c r="U46" i="1" s="1"/>
  <c r="P47" i="1"/>
  <c r="U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U62" i="1" s="1"/>
  <c r="P63" i="1"/>
  <c r="P64" i="1"/>
  <c r="P65" i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P75" i="1"/>
  <c r="U75" i="1" s="1"/>
  <c r="P76" i="1"/>
  <c r="U76" i="1" s="1"/>
  <c r="P77" i="1"/>
  <c r="Q77" i="1" s="1"/>
  <c r="R77" i="1" s="1"/>
  <c r="P78" i="1"/>
  <c r="Q78" i="1" s="1"/>
  <c r="R78" i="1" s="1"/>
  <c r="P79" i="1"/>
  <c r="Q79" i="1" s="1"/>
  <c r="R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P88" i="1"/>
  <c r="Q88" i="1" s="1"/>
  <c r="R88" i="1" s="1"/>
  <c r="P89" i="1"/>
  <c r="U89" i="1" s="1"/>
  <c r="P90" i="1"/>
  <c r="P91" i="1"/>
  <c r="U91" i="1" s="1"/>
  <c r="P92" i="1"/>
  <c r="P93" i="1"/>
  <c r="V93" i="1" s="1"/>
  <c r="P94" i="1"/>
  <c r="U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H79" i="1" l="1"/>
  <c r="U79" i="1"/>
  <c r="AH77" i="1"/>
  <c r="U77" i="1"/>
  <c r="AH43" i="1"/>
  <c r="U43" i="1"/>
  <c r="AH23" i="1"/>
  <c r="U23" i="1"/>
  <c r="AH21" i="1"/>
  <c r="U21" i="1"/>
  <c r="U93" i="1"/>
  <c r="U88" i="1"/>
  <c r="AH88" i="1"/>
  <c r="U78" i="1"/>
  <c r="AH78" i="1"/>
  <c r="U38" i="1"/>
  <c r="AH38" i="1"/>
  <c r="U22" i="1"/>
  <c r="AH22" i="1"/>
  <c r="Q6" i="1"/>
  <c r="R6" i="1" s="1"/>
  <c r="Q87" i="1"/>
  <c r="Q67" i="1"/>
  <c r="Q65" i="1"/>
  <c r="Q63" i="1"/>
  <c r="Q61" i="1"/>
  <c r="Q59" i="1"/>
  <c r="Q57" i="1"/>
  <c r="Q55" i="1"/>
  <c r="Q53" i="1"/>
  <c r="R53" i="1" s="1"/>
  <c r="Q51" i="1"/>
  <c r="Q49" i="1"/>
  <c r="Q45" i="1"/>
  <c r="R45" i="1" s="1"/>
  <c r="Q41" i="1"/>
  <c r="Q39" i="1"/>
  <c r="Q37" i="1"/>
  <c r="Q35" i="1"/>
  <c r="Q33" i="1"/>
  <c r="Q27" i="1"/>
  <c r="Q25" i="1"/>
  <c r="Q19" i="1"/>
  <c r="R19" i="1" s="1"/>
  <c r="Q17" i="1"/>
  <c r="Q15" i="1"/>
  <c r="Q13" i="1"/>
  <c r="Q11" i="1"/>
  <c r="Q9" i="1"/>
  <c r="Q7" i="1"/>
  <c r="V94" i="1"/>
  <c r="V92" i="1"/>
  <c r="Q92" i="1"/>
  <c r="Q90" i="1"/>
  <c r="Q80" i="1"/>
  <c r="Q74" i="1"/>
  <c r="R74" i="1" s="1"/>
  <c r="Q64" i="1"/>
  <c r="Q60" i="1"/>
  <c r="Q58" i="1"/>
  <c r="Q56" i="1"/>
  <c r="Q54" i="1"/>
  <c r="Q52" i="1"/>
  <c r="R52" i="1" s="1"/>
  <c r="Q50" i="1"/>
  <c r="Q48" i="1"/>
  <c r="Q46" i="1"/>
  <c r="Q44" i="1"/>
  <c r="Q42" i="1"/>
  <c r="Q40" i="1"/>
  <c r="Q36" i="1"/>
  <c r="Q34" i="1"/>
  <c r="Q32" i="1"/>
  <c r="Q30" i="1"/>
  <c r="Q28" i="1"/>
  <c r="Q26" i="1"/>
  <c r="Q24" i="1"/>
  <c r="Q20" i="1"/>
  <c r="Q18" i="1"/>
  <c r="Q16" i="1"/>
  <c r="Q10" i="1"/>
  <c r="Q8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K5" i="1"/>
  <c r="R8" i="1" l="1"/>
  <c r="R18" i="1"/>
  <c r="R28" i="1"/>
  <c r="R36" i="1"/>
  <c r="R42" i="1"/>
  <c r="R50" i="1"/>
  <c r="R54" i="1"/>
  <c r="R58" i="1"/>
  <c r="R92" i="1"/>
  <c r="R7" i="1"/>
  <c r="R11" i="1"/>
  <c r="R15" i="1"/>
  <c r="R27" i="1"/>
  <c r="R35" i="1"/>
  <c r="R39" i="1"/>
  <c r="R51" i="1"/>
  <c r="R55" i="1"/>
  <c r="R59" i="1"/>
  <c r="R63" i="1"/>
  <c r="R10" i="1"/>
  <c r="R16" i="1"/>
  <c r="R20" i="1"/>
  <c r="R26" i="1"/>
  <c r="R30" i="1"/>
  <c r="R34" i="1"/>
  <c r="R40" i="1"/>
  <c r="R44" i="1"/>
  <c r="R48" i="1"/>
  <c r="R56" i="1"/>
  <c r="R60" i="1"/>
  <c r="R64" i="1"/>
  <c r="R90" i="1"/>
  <c r="R9" i="1"/>
  <c r="R13" i="1"/>
  <c r="R17" i="1"/>
  <c r="R25" i="1"/>
  <c r="R33" i="1"/>
  <c r="R37" i="1"/>
  <c r="R41" i="1"/>
  <c r="R49" i="1"/>
  <c r="R57" i="1"/>
  <c r="R61" i="1"/>
  <c r="R65" i="1"/>
  <c r="R87" i="1"/>
  <c r="Q5" i="1"/>
  <c r="AH87" i="1" l="1"/>
  <c r="U87" i="1"/>
  <c r="AH61" i="1"/>
  <c r="U61" i="1"/>
  <c r="AH53" i="1"/>
  <c r="U53" i="1"/>
  <c r="AH41" i="1"/>
  <c r="U41" i="1"/>
  <c r="AH33" i="1"/>
  <c r="U33" i="1"/>
  <c r="AH17" i="1"/>
  <c r="U17" i="1"/>
  <c r="AH9" i="1"/>
  <c r="U9" i="1"/>
  <c r="U64" i="1"/>
  <c r="AH64" i="1"/>
  <c r="U56" i="1"/>
  <c r="AH56" i="1"/>
  <c r="U48" i="1"/>
  <c r="AH48" i="1"/>
  <c r="U40" i="1"/>
  <c r="AH40" i="1"/>
  <c r="U30" i="1"/>
  <c r="AH30" i="1"/>
  <c r="U20" i="1"/>
  <c r="AH20" i="1"/>
  <c r="U10" i="1"/>
  <c r="AH10" i="1"/>
  <c r="AH63" i="1"/>
  <c r="U63" i="1"/>
  <c r="AH55" i="1"/>
  <c r="U55" i="1"/>
  <c r="AH45" i="1"/>
  <c r="U45" i="1"/>
  <c r="AH35" i="1"/>
  <c r="U35" i="1"/>
  <c r="AH19" i="1"/>
  <c r="U19" i="1"/>
  <c r="AH11" i="1"/>
  <c r="U11" i="1"/>
  <c r="AH92" i="1"/>
  <c r="U92" i="1"/>
  <c r="U58" i="1"/>
  <c r="AH58" i="1"/>
  <c r="U50" i="1"/>
  <c r="AH50" i="1"/>
  <c r="U36" i="1"/>
  <c r="AH36" i="1"/>
  <c r="U18" i="1"/>
  <c r="AH18" i="1"/>
  <c r="AH65" i="1"/>
  <c r="U65" i="1"/>
  <c r="AH57" i="1"/>
  <c r="U57" i="1"/>
  <c r="AH49" i="1"/>
  <c r="U49" i="1"/>
  <c r="AH37" i="1"/>
  <c r="U37" i="1"/>
  <c r="AH25" i="1"/>
  <c r="U25" i="1"/>
  <c r="AH13" i="1"/>
  <c r="U13" i="1"/>
  <c r="AH90" i="1"/>
  <c r="U90" i="1"/>
  <c r="U60" i="1"/>
  <c r="AH60" i="1"/>
  <c r="U52" i="1"/>
  <c r="AH52" i="1"/>
  <c r="U44" i="1"/>
  <c r="AH44" i="1"/>
  <c r="U34" i="1"/>
  <c r="AH34" i="1"/>
  <c r="U26" i="1"/>
  <c r="AH26" i="1"/>
  <c r="U16" i="1"/>
  <c r="AH16" i="1"/>
  <c r="AH6" i="1"/>
  <c r="U6" i="1"/>
  <c r="AH59" i="1"/>
  <c r="U59" i="1"/>
  <c r="AH51" i="1"/>
  <c r="U51" i="1"/>
  <c r="AH39" i="1"/>
  <c r="U39" i="1"/>
  <c r="AH27" i="1"/>
  <c r="U27" i="1"/>
  <c r="AH15" i="1"/>
  <c r="U15" i="1"/>
  <c r="AH7" i="1"/>
  <c r="U7" i="1"/>
  <c r="U74" i="1"/>
  <c r="AH74" i="1"/>
  <c r="U54" i="1"/>
  <c r="AH54" i="1"/>
  <c r="U42" i="1"/>
  <c r="AH42" i="1"/>
  <c r="U28" i="1"/>
  <c r="AH28" i="1"/>
  <c r="U8" i="1"/>
  <c r="AH8" i="1"/>
  <c r="R5" i="1"/>
  <c r="AH5" i="1" l="1"/>
</calcChain>
</file>

<file path=xl/sharedStrings.xml><?xml version="1.0" encoding="utf-8"?>
<sst xmlns="http://schemas.openxmlformats.org/spreadsheetml/2006/main" count="376" uniqueCount="160">
  <si>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</si>
  <si>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</si>
  <si>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</si>
  <si>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</si>
  <si>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</si>
  <si>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</si>
  <si>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</si>
  <si>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</si>
  <si>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</si>
  <si>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</si>
  <si>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</si>
  <si>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</si>
  <si>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</si>
  <si>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</si>
  <si>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</si>
  <si>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</si>
  <si>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</si>
  <si>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</si>
  <si>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</si>
  <si>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</si>
  <si>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</si>
  <si>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</si>
  <si>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</si>
  <si>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22,03,(1)</t>
  </si>
  <si>
    <t>22,03,(2)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</si>
  <si>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</si>
  <si>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</si>
  <si>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</si>
  <si>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</si>
  <si>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</si>
  <si>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</si>
  <si>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</si>
  <si>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</si>
  <si>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</si>
  <si>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</si>
  <si>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</si>
  <si>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</si>
  <si>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</si>
  <si>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</si>
  <si>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</si>
  <si>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</si>
  <si>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</si>
  <si>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</si>
  <si>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</si>
  <si>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</si>
  <si>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</si>
  <si>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</si>
  <si>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</si>
  <si>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</si>
  <si>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</si>
  <si>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</si>
  <si>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</si>
  <si>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</si>
  <si>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</si>
  <si>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</si>
  <si>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</si>
  <si>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</si>
  <si>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</si>
  <si>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</si>
  <si>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</si>
  <si>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</si>
  <si>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</si>
  <si>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</si>
  <si>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</si>
  <si>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</si>
  <si>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</si>
  <si>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</si>
  <si>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</si>
  <si>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необходимо увеличить продажи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</si>
  <si>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</si>
  <si>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</si>
  <si>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</si>
  <si>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</si>
  <si>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</si>
  <si>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</si>
  <si>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</si>
  <si>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</si>
  <si>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</si>
  <si>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</si>
  <si>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</si>
  <si>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</si>
  <si>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</si>
  <si>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</si>
  <si>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</si>
  <si>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</si>
  <si>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</si>
  <si>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</si>
  <si>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</si>
  <si>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</si>
  <si>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</si>
  <si>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</si>
  <si>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</si>
  <si>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</si>
  <si>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</si>
  <si>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</si>
  <si>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</si>
  <si>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</si>
  <si>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</si>
  <si>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</si>
  <si>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</si>
  <si>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</si>
  <si>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</si>
  <si>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</si>
  <si>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</si>
  <si>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</si>
  <si>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</si>
  <si>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</si>
  <si>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</si>
  <si>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</si>
  <si>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</si>
  <si>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</si>
  <si>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</si>
  <si>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</si>
  <si>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</si>
  <si>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</si>
  <si>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</si>
  <si>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</si>
  <si>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</si>
  <si>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</si>
  <si>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</si>
  <si>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</si>
  <si>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</si>
  <si>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</si>
  <si>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</si>
  <si>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</si>
  <si>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</si>
  <si>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</si>
  <si>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</si>
  <si>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</si>
  <si>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</si>
  <si>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</si>
  <si>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</si>
  <si>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</si>
  <si>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</si>
  <si>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</si>
  <si>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</si>
  <si>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</si>
  <si>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</si>
  <si>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</si>
  <si>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</si>
  <si>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</si>
  <si>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</si>
  <si>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</si>
  <si>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</si>
  <si>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</si>
  <si>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</si>
  <si>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ТМА март_апрель</t>
  </si>
  <si>
    <t>ТМА апрель</t>
  </si>
  <si>
    <t>ТМА апрель / 07,03,25 филиал обнулил</t>
  </si>
  <si>
    <t>ТК Вояж (акция август) / ТМА апрель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</si>
  <si>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Spar / ПЕРЕМЕЩЕНИЕ ИЗ Донецка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</si>
  <si>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СПАР</t>
    </r>
  </si>
  <si>
    <t>конец ТМА</t>
  </si>
  <si>
    <t>слабая реализация</t>
  </si>
  <si>
    <t>берут только сети, слабая реализация</t>
  </si>
  <si>
    <t>новинка, приоритет от завода</t>
  </si>
  <si>
    <t>21,03,25 филиал обнулил</t>
  </si>
  <si>
    <t>ТМА март / 21,03,25 филиал обнулил</t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</si>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</sst>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24" activePane="bottomRight" state="frozen"/>
      <selection pane="topRight"/>
      <selection pane="bottomLeft"/>
      <selection pane="bottomRight" activeCell="AG53" sqref="AG5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.28515625" customWidth="1"/>
    <col min="14" max="19" width="7" customWidth="1"/>
    <col min="20" max="20" width="21" customWidth="1"/>
    <col min="21" max="22" width="5" customWidth="1"/>
    <col min="23" max="32" width="6" customWidth="1"/>
    <col min="33" max="33" width="44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36247.493999999999</v>
      </c>
      <c r="F5" s="4">
        <f>SUM(F6:F500)</f>
        <v>32502.704000000002</v>
      </c>
      <c r="G5" s="7"/>
      <c r="H5" s="1"/>
      <c r="I5" s="1"/>
      <c r="J5" s="4">
        <f t="shared" ref="J5:S5" si="0">SUM(J6:J500)</f>
        <v>35811.890000000014</v>
      </c>
      <c r="K5" s="4">
        <f t="shared" si="0"/>
        <v>435.60399999999976</v>
      </c>
      <c r="L5" s="4">
        <f t="shared" si="0"/>
        <v>0</v>
      </c>
      <c r="M5" s="4">
        <f t="shared" si="0"/>
        <v>0</v>
      </c>
      <c r="N5" s="4">
        <f t="shared" si="0"/>
        <v>22187.601160000006</v>
      </c>
      <c r="O5" s="4">
        <f t="shared" si="0"/>
        <v>10000</v>
      </c>
      <c r="P5" s="4">
        <f t="shared" si="0"/>
        <v>7249.4987999999994</v>
      </c>
      <c r="Q5" s="4">
        <f t="shared" si="0"/>
        <v>17701.879239999998</v>
      </c>
      <c r="R5" s="4">
        <f t="shared" si="0"/>
        <v>19382.752899999996</v>
      </c>
      <c r="S5" s="4">
        <f t="shared" si="0"/>
        <v>1130</v>
      </c>
      <c r="T5" s="1"/>
      <c r="U5" s="1"/>
      <c r="V5" s="1"/>
      <c r="W5" s="4">
        <f t="shared" ref="W5:AF5" si="1">SUM(W6:W500)</f>
        <v>7102.0894000000008</v>
      </c>
      <c r="X5" s="4">
        <f t="shared" si="1"/>
        <v>6112.3332</v>
      </c>
      <c r="Y5" s="4">
        <f t="shared" si="1"/>
        <v>6331.464600000003</v>
      </c>
      <c r="Z5" s="4">
        <f t="shared" si="1"/>
        <v>7260.2397999999994</v>
      </c>
      <c r="AA5" s="4">
        <f t="shared" si="1"/>
        <v>7477.838600000001</v>
      </c>
      <c r="AB5" s="4">
        <f t="shared" si="1"/>
        <v>7680.7965999999997</v>
      </c>
      <c r="AC5" s="4">
        <f t="shared" si="1"/>
        <v>7410.4089999999987</v>
      </c>
      <c r="AD5" s="4">
        <f t="shared" si="1"/>
        <v>7564.0430000000006</v>
      </c>
      <c r="AE5" s="4">
        <f t="shared" si="1"/>
        <v>8224.1212000000014</v>
      </c>
      <c r="AF5" s="4">
        <f t="shared" si="1"/>
        <v>7925.5166000000045</v>
      </c>
      <c r="AG5" s="1"/>
      <c r="AH5" s="4">
        <f>SUM(AH6:AH500)</f>
        <v>15624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1530.066</v>
      </c>
      <c r="D6" s="1">
        <v>723.50699999999995</v>
      </c>
      <c r="E6" s="1">
        <v>1053.4929999999999</v>
      </c>
      <c r="F6" s="1">
        <v>887.03</v>
      </c>
      <c r="G6" s="7">
        <v>1</v>
      </c>
      <c r="H6" s="1">
        <v>50</v>
      </c>
      <c r="I6" s="1" t="s">
        <v>38</v>
      </c>
      <c r="J6" s="1">
        <v>1018.7</v>
      </c>
      <c r="K6" s="1">
        <f t="shared" ref="K6:K37" si="2">E6-J6</f>
        <v>34.792999999999893</v>
      </c>
      <c r="L6" s="1"/>
      <c r="M6" s="1"/>
      <c r="N6" s="1">
        <v>945.92156000000011</v>
      </c>
      <c r="O6" s="1"/>
      <c r="P6" s="1">
        <f>E6/5</f>
        <v>210.6986</v>
      </c>
      <c r="Q6" s="5">
        <f>11*P6-O6-N6-F6</f>
        <v>484.73303999999985</v>
      </c>
      <c r="R6" s="5">
        <f>Q6+P6</f>
        <v>695.43163999999979</v>
      </c>
      <c r="S6" s="5"/>
      <c r="T6" s="1"/>
      <c r="U6" s="1">
        <f>(F6+N6+O6+R6)/P6</f>
        <v>11.999999999999998</v>
      </c>
      <c r="V6" s="1">
        <f>(F6+N6+O6)/P6</f>
        <v>8.6994007553918244</v>
      </c>
      <c r="W6" s="1">
        <v>209.05520000000001</v>
      </c>
      <c r="X6" s="1">
        <v>174.72720000000001</v>
      </c>
      <c r="Y6" s="1">
        <v>192.51759999999999</v>
      </c>
      <c r="Z6" s="1">
        <v>204.0472</v>
      </c>
      <c r="AA6" s="1">
        <v>230.04660000000001</v>
      </c>
      <c r="AB6" s="1">
        <v>252.7114</v>
      </c>
      <c r="AC6" s="1">
        <v>206.4434</v>
      </c>
      <c r="AD6" s="1">
        <v>195.1386</v>
      </c>
      <c r="AE6" s="1">
        <v>205.48400000000001</v>
      </c>
      <c r="AF6" s="1">
        <v>203.6514</v>
      </c>
      <c r="AG6" s="1" t="s">
        <v>39</v>
      </c>
      <c r="AH6" s="1">
        <f>ROUND(G6*R6,0)</f>
        <v>695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516.61699999999996</v>
      </c>
      <c r="D7" s="1">
        <v>107.236</v>
      </c>
      <c r="E7" s="1">
        <v>444.16800000000001</v>
      </c>
      <c r="F7" s="1">
        <v>102.495</v>
      </c>
      <c r="G7" s="7">
        <v>1</v>
      </c>
      <c r="H7" s="1">
        <v>45</v>
      </c>
      <c r="I7" s="1" t="s">
        <v>38</v>
      </c>
      <c r="J7" s="1">
        <v>416.95</v>
      </c>
      <c r="K7" s="1">
        <f t="shared" si="2"/>
        <v>27.218000000000018</v>
      </c>
      <c r="L7" s="1"/>
      <c r="M7" s="1"/>
      <c r="N7" s="1">
        <v>474.42779999999999</v>
      </c>
      <c r="O7" s="1"/>
      <c r="P7" s="1">
        <f t="shared" ref="P7:P70" si="3">E7/5</f>
        <v>88.833600000000004</v>
      </c>
      <c r="Q7" s="5">
        <f t="shared" ref="Q7:Q13" si="4">11*P7-O7-N7-F7</f>
        <v>400.24680000000006</v>
      </c>
      <c r="R7" s="5">
        <f t="shared" ref="R7:R70" si="5">Q7</f>
        <v>400.24680000000006</v>
      </c>
      <c r="S7" s="5"/>
      <c r="T7" s="1"/>
      <c r="U7" s="1">
        <f t="shared" ref="U7:U70" si="6">(F7+N7+O7+R7)/P7</f>
        <v>11.000000000000002</v>
      </c>
      <c r="V7" s="1">
        <f t="shared" ref="V7:V70" si="7">(F7+N7+O7)/P7</f>
        <v>6.494421029880586</v>
      </c>
      <c r="W7" s="1">
        <v>84.312600000000003</v>
      </c>
      <c r="X7" s="1">
        <v>49.2316</v>
      </c>
      <c r="Y7" s="1">
        <v>47.328200000000002</v>
      </c>
      <c r="Z7" s="1">
        <v>70.820799999999991</v>
      </c>
      <c r="AA7" s="1">
        <v>73.962599999999995</v>
      </c>
      <c r="AB7" s="1">
        <v>70.432600000000008</v>
      </c>
      <c r="AC7" s="1">
        <v>71.752600000000001</v>
      </c>
      <c r="AD7" s="1">
        <v>76.904200000000003</v>
      </c>
      <c r="AE7" s="1">
        <v>76.995399999999989</v>
      </c>
      <c r="AF7" s="1">
        <v>76.400400000000005</v>
      </c>
      <c r="AG7" s="1"/>
      <c r="AH7" s="1">
        <f t="shared" ref="AH7:AH70" si="8">ROUND(G7*R7,0)</f>
        <v>400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450.36</v>
      </c>
      <c r="D8" s="1">
        <v>360.10599999999999</v>
      </c>
      <c r="E8" s="1">
        <v>430.238</v>
      </c>
      <c r="F8" s="1">
        <v>295.79500000000002</v>
      </c>
      <c r="G8" s="7">
        <v>1</v>
      </c>
      <c r="H8" s="1">
        <v>45</v>
      </c>
      <c r="I8" s="1" t="s">
        <v>38</v>
      </c>
      <c r="J8" s="1">
        <v>416.75</v>
      </c>
      <c r="K8" s="1">
        <f t="shared" si="2"/>
        <v>13.488</v>
      </c>
      <c r="L8" s="1"/>
      <c r="M8" s="1"/>
      <c r="N8" s="1">
        <v>384.61900000000003</v>
      </c>
      <c r="O8" s="1"/>
      <c r="P8" s="1">
        <f t="shared" si="3"/>
        <v>86.047600000000003</v>
      </c>
      <c r="Q8" s="5">
        <f t="shared" si="4"/>
        <v>266.10959999999994</v>
      </c>
      <c r="R8" s="5">
        <f t="shared" si="5"/>
        <v>266.10959999999994</v>
      </c>
      <c r="S8" s="5"/>
      <c r="T8" s="1"/>
      <c r="U8" s="1">
        <f t="shared" si="6"/>
        <v>11</v>
      </c>
      <c r="V8" s="1">
        <f t="shared" si="7"/>
        <v>7.9074140359521934</v>
      </c>
      <c r="W8" s="1">
        <v>79.21520000000001</v>
      </c>
      <c r="X8" s="1">
        <v>64.822599999999994</v>
      </c>
      <c r="Y8" s="1">
        <v>64.847000000000008</v>
      </c>
      <c r="Z8" s="1">
        <v>75.128599999999992</v>
      </c>
      <c r="AA8" s="1">
        <v>75.173400000000001</v>
      </c>
      <c r="AB8" s="1">
        <v>77.520799999999994</v>
      </c>
      <c r="AC8" s="1">
        <v>81.404200000000003</v>
      </c>
      <c r="AD8" s="1">
        <v>85.80080000000001</v>
      </c>
      <c r="AE8" s="1">
        <v>88.909000000000006</v>
      </c>
      <c r="AF8" s="1">
        <v>97.507800000000003</v>
      </c>
      <c r="AG8" s="1"/>
      <c r="AH8" s="1">
        <f t="shared" si="8"/>
        <v>266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262</v>
      </c>
      <c r="D9" s="1">
        <v>498</v>
      </c>
      <c r="E9" s="1">
        <v>302</v>
      </c>
      <c r="F9" s="1">
        <v>384</v>
      </c>
      <c r="G9" s="7">
        <v>0.45</v>
      </c>
      <c r="H9" s="1">
        <v>45</v>
      </c>
      <c r="I9" s="1" t="s">
        <v>38</v>
      </c>
      <c r="J9" s="1">
        <v>311</v>
      </c>
      <c r="K9" s="1">
        <f t="shared" si="2"/>
        <v>-9</v>
      </c>
      <c r="L9" s="1"/>
      <c r="M9" s="1"/>
      <c r="N9" s="1">
        <v>143</v>
      </c>
      <c r="O9" s="1"/>
      <c r="P9" s="1">
        <f t="shared" si="3"/>
        <v>60.4</v>
      </c>
      <c r="Q9" s="5">
        <f t="shared" si="4"/>
        <v>137.39999999999998</v>
      </c>
      <c r="R9" s="5">
        <f t="shared" si="5"/>
        <v>137.39999999999998</v>
      </c>
      <c r="S9" s="5"/>
      <c r="T9" s="1"/>
      <c r="U9" s="1">
        <f t="shared" si="6"/>
        <v>11</v>
      </c>
      <c r="V9" s="1">
        <f t="shared" si="7"/>
        <v>8.725165562913908</v>
      </c>
      <c r="W9" s="1">
        <v>60.2</v>
      </c>
      <c r="X9" s="1">
        <v>53.8</v>
      </c>
      <c r="Y9" s="1">
        <v>54</v>
      </c>
      <c r="Z9" s="1">
        <v>55.6</v>
      </c>
      <c r="AA9" s="1">
        <v>52.8</v>
      </c>
      <c r="AB9" s="1">
        <v>58.2</v>
      </c>
      <c r="AC9" s="1">
        <v>60.2</v>
      </c>
      <c r="AD9" s="1">
        <v>64.599999999999994</v>
      </c>
      <c r="AE9" s="1">
        <v>65</v>
      </c>
      <c r="AF9" s="1">
        <v>68.2</v>
      </c>
      <c r="AG9" s="1"/>
      <c r="AH9" s="1">
        <f t="shared" si="8"/>
        <v>62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778</v>
      </c>
      <c r="D10" s="1">
        <v>612</v>
      </c>
      <c r="E10" s="1">
        <v>555</v>
      </c>
      <c r="F10" s="1">
        <v>601</v>
      </c>
      <c r="G10" s="7">
        <v>0.45</v>
      </c>
      <c r="H10" s="1">
        <v>45</v>
      </c>
      <c r="I10" s="1" t="s">
        <v>38</v>
      </c>
      <c r="J10" s="1">
        <v>567</v>
      </c>
      <c r="K10" s="1">
        <f t="shared" si="2"/>
        <v>-12</v>
      </c>
      <c r="L10" s="1"/>
      <c r="M10" s="1"/>
      <c r="N10" s="1">
        <v>314</v>
      </c>
      <c r="O10" s="1"/>
      <c r="P10" s="1">
        <f t="shared" si="3"/>
        <v>111</v>
      </c>
      <c r="Q10" s="5">
        <f t="shared" si="4"/>
        <v>306</v>
      </c>
      <c r="R10" s="5">
        <f t="shared" si="5"/>
        <v>306</v>
      </c>
      <c r="S10" s="5"/>
      <c r="T10" s="1"/>
      <c r="U10" s="1">
        <f t="shared" si="6"/>
        <v>11</v>
      </c>
      <c r="V10" s="1">
        <f t="shared" si="7"/>
        <v>8.2432432432432439</v>
      </c>
      <c r="W10" s="1">
        <v>113.6</v>
      </c>
      <c r="X10" s="1">
        <v>105</v>
      </c>
      <c r="Y10" s="1">
        <v>109.8</v>
      </c>
      <c r="Z10" s="1">
        <v>127.2</v>
      </c>
      <c r="AA10" s="1">
        <v>132.4</v>
      </c>
      <c r="AB10" s="1">
        <v>135.6</v>
      </c>
      <c r="AC10" s="1">
        <v>144.4</v>
      </c>
      <c r="AD10" s="1">
        <v>158.6</v>
      </c>
      <c r="AE10" s="1">
        <v>159.6</v>
      </c>
      <c r="AF10" s="1">
        <v>141.19999999999999</v>
      </c>
      <c r="AG10" s="1"/>
      <c r="AH10" s="1">
        <f t="shared" si="8"/>
        <v>138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31</v>
      </c>
      <c r="D11" s="1">
        <v>255</v>
      </c>
      <c r="E11" s="1">
        <v>84</v>
      </c>
      <c r="F11" s="1">
        <v>174</v>
      </c>
      <c r="G11" s="7">
        <v>0.17</v>
      </c>
      <c r="H11" s="1">
        <v>180</v>
      </c>
      <c r="I11" s="1" t="s">
        <v>38</v>
      </c>
      <c r="J11" s="1">
        <v>85</v>
      </c>
      <c r="K11" s="1">
        <f t="shared" si="2"/>
        <v>-1</v>
      </c>
      <c r="L11" s="1"/>
      <c r="M11" s="1"/>
      <c r="N11" s="1">
        <v>0</v>
      </c>
      <c r="O11" s="1"/>
      <c r="P11" s="1">
        <f t="shared" si="3"/>
        <v>16.8</v>
      </c>
      <c r="Q11" s="5">
        <f t="shared" si="4"/>
        <v>10.800000000000011</v>
      </c>
      <c r="R11" s="5">
        <f t="shared" si="5"/>
        <v>10.800000000000011</v>
      </c>
      <c r="S11" s="5"/>
      <c r="T11" s="1"/>
      <c r="U11" s="1">
        <f t="shared" si="6"/>
        <v>11</v>
      </c>
      <c r="V11" s="1">
        <f t="shared" si="7"/>
        <v>10.357142857142856</v>
      </c>
      <c r="W11" s="1">
        <v>12.4</v>
      </c>
      <c r="X11" s="1">
        <v>22.2</v>
      </c>
      <c r="Y11" s="1">
        <v>21.2</v>
      </c>
      <c r="Z11" s="1">
        <v>15.2</v>
      </c>
      <c r="AA11" s="1">
        <v>12.4</v>
      </c>
      <c r="AB11" s="1">
        <v>8.6</v>
      </c>
      <c r="AC11" s="1">
        <v>16</v>
      </c>
      <c r="AD11" s="1">
        <v>20</v>
      </c>
      <c r="AE11" s="1">
        <v>15.8</v>
      </c>
      <c r="AF11" s="1">
        <v>11.2</v>
      </c>
      <c r="AG11" s="1"/>
      <c r="AH11" s="1">
        <f t="shared" si="8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>
        <v>151</v>
      </c>
      <c r="D12" s="1"/>
      <c r="E12" s="1">
        <v>40</v>
      </c>
      <c r="F12" s="1">
        <v>98</v>
      </c>
      <c r="G12" s="7">
        <v>0.3</v>
      </c>
      <c r="H12" s="1">
        <v>40</v>
      </c>
      <c r="I12" s="1" t="s">
        <v>38</v>
      </c>
      <c r="J12" s="1">
        <v>40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8</v>
      </c>
      <c r="Q12" s="5"/>
      <c r="R12" s="5">
        <f t="shared" si="5"/>
        <v>0</v>
      </c>
      <c r="S12" s="5"/>
      <c r="T12" s="1"/>
      <c r="U12" s="1">
        <f t="shared" si="6"/>
        <v>12.25</v>
      </c>
      <c r="V12" s="1">
        <f t="shared" si="7"/>
        <v>12.25</v>
      </c>
      <c r="W12" s="1">
        <v>7.6</v>
      </c>
      <c r="X12" s="1">
        <v>10</v>
      </c>
      <c r="Y12" s="1">
        <v>9.1999999999999993</v>
      </c>
      <c r="Z12" s="1">
        <v>7</v>
      </c>
      <c r="AA12" s="1">
        <v>14.6</v>
      </c>
      <c r="AB12" s="1">
        <v>19.399999999999999</v>
      </c>
      <c r="AC12" s="1">
        <v>19.399999999999999</v>
      </c>
      <c r="AD12" s="1">
        <v>21</v>
      </c>
      <c r="AE12" s="1">
        <v>17</v>
      </c>
      <c r="AF12" s="1">
        <v>13.6</v>
      </c>
      <c r="AG12" s="28" t="s">
        <v>47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276</v>
      </c>
      <c r="D13" s="1">
        <v>225</v>
      </c>
      <c r="E13" s="1">
        <v>181</v>
      </c>
      <c r="F13" s="1">
        <v>266</v>
      </c>
      <c r="G13" s="7">
        <v>0.17</v>
      </c>
      <c r="H13" s="1">
        <v>180</v>
      </c>
      <c r="I13" s="1" t="s">
        <v>38</v>
      </c>
      <c r="J13" s="1">
        <v>181</v>
      </c>
      <c r="K13" s="1">
        <f t="shared" si="2"/>
        <v>0</v>
      </c>
      <c r="L13" s="1"/>
      <c r="M13" s="1"/>
      <c r="N13" s="1">
        <v>60</v>
      </c>
      <c r="O13" s="1"/>
      <c r="P13" s="1">
        <f t="shared" si="3"/>
        <v>36.200000000000003</v>
      </c>
      <c r="Q13" s="5">
        <f t="shared" si="4"/>
        <v>72.200000000000045</v>
      </c>
      <c r="R13" s="5">
        <f t="shared" si="5"/>
        <v>72.200000000000045</v>
      </c>
      <c r="S13" s="5"/>
      <c r="T13" s="1"/>
      <c r="U13" s="1">
        <f t="shared" si="6"/>
        <v>11</v>
      </c>
      <c r="V13" s="1">
        <f t="shared" si="7"/>
        <v>9.0055248618784525</v>
      </c>
      <c r="W13" s="1">
        <v>37.4</v>
      </c>
      <c r="X13" s="1">
        <v>40.200000000000003</v>
      </c>
      <c r="Y13" s="1">
        <v>37.6</v>
      </c>
      <c r="Z13" s="1">
        <v>39.200000000000003</v>
      </c>
      <c r="AA13" s="1">
        <v>45.2</v>
      </c>
      <c r="AB13" s="1">
        <v>39.799999999999997</v>
      </c>
      <c r="AC13" s="1">
        <v>37</v>
      </c>
      <c r="AD13" s="1">
        <v>43</v>
      </c>
      <c r="AE13" s="1">
        <v>44.2</v>
      </c>
      <c r="AF13" s="1">
        <v>32.4</v>
      </c>
      <c r="AG13" s="1"/>
      <c r="AH13" s="1">
        <f t="shared" si="8"/>
        <v>12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49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>
        <v>0</v>
      </c>
      <c r="O14" s="13"/>
      <c r="P14" s="13">
        <f t="shared" si="3"/>
        <v>0</v>
      </c>
      <c r="Q14" s="15"/>
      <c r="R14" s="5">
        <f t="shared" si="5"/>
        <v>0</v>
      </c>
      <c r="S14" s="15"/>
      <c r="T14" s="13"/>
      <c r="U14" s="1" t="e">
        <f t="shared" si="6"/>
        <v>#DIV/0!</v>
      </c>
      <c r="V14" s="13" t="e">
        <f t="shared" si="7"/>
        <v>#DIV/0!</v>
      </c>
      <c r="W14" s="13">
        <v>0</v>
      </c>
      <c r="X14" s="13">
        <v>0</v>
      </c>
      <c r="Y14" s="13">
        <v>0</v>
      </c>
      <c r="Z14" s="13">
        <v>-0.2</v>
      </c>
      <c r="AA14" s="13">
        <v>-0.2</v>
      </c>
      <c r="AB14" s="13">
        <v>-1</v>
      </c>
      <c r="AC14" s="13">
        <v>-1</v>
      </c>
      <c r="AD14" s="13">
        <v>1</v>
      </c>
      <c r="AE14" s="13">
        <v>1</v>
      </c>
      <c r="AF14" s="13">
        <v>0</v>
      </c>
      <c r="AG14" s="13" t="s">
        <v>50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16</v>
      </c>
      <c r="D15" s="1">
        <v>24</v>
      </c>
      <c r="E15" s="1">
        <v>18</v>
      </c>
      <c r="F15" s="1">
        <v>21</v>
      </c>
      <c r="G15" s="7">
        <v>0.35</v>
      </c>
      <c r="H15" s="1">
        <v>50</v>
      </c>
      <c r="I15" s="1" t="s">
        <v>38</v>
      </c>
      <c r="J15" s="1">
        <v>20</v>
      </c>
      <c r="K15" s="1">
        <f t="shared" si="2"/>
        <v>-2</v>
      </c>
      <c r="L15" s="1"/>
      <c r="M15" s="1"/>
      <c r="N15" s="1">
        <v>0</v>
      </c>
      <c r="O15" s="1"/>
      <c r="P15" s="1">
        <f t="shared" si="3"/>
        <v>3.6</v>
      </c>
      <c r="Q15" s="5">
        <f t="shared" ref="Q15:Q46" si="9">11*P15-O15-N15-F15</f>
        <v>18.600000000000001</v>
      </c>
      <c r="R15" s="5">
        <f t="shared" si="5"/>
        <v>18.600000000000001</v>
      </c>
      <c r="S15" s="5"/>
      <c r="T15" s="1"/>
      <c r="U15" s="1">
        <f t="shared" si="6"/>
        <v>11</v>
      </c>
      <c r="V15" s="1">
        <f t="shared" si="7"/>
        <v>5.833333333333333</v>
      </c>
      <c r="W15" s="1">
        <v>2.8</v>
      </c>
      <c r="X15" s="1">
        <v>3.6</v>
      </c>
      <c r="Y15" s="1">
        <v>3.6</v>
      </c>
      <c r="Z15" s="1">
        <v>6.6</v>
      </c>
      <c r="AA15" s="1">
        <v>6.2</v>
      </c>
      <c r="AB15" s="1">
        <v>-0.6</v>
      </c>
      <c r="AC15" s="1">
        <v>0</v>
      </c>
      <c r="AD15" s="1">
        <v>5.8</v>
      </c>
      <c r="AE15" s="1">
        <v>6.2</v>
      </c>
      <c r="AF15" s="1">
        <v>0.2</v>
      </c>
      <c r="AG15" s="1" t="s">
        <v>52</v>
      </c>
      <c r="AH15" s="1">
        <f t="shared" si="8"/>
        <v>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5" t="s">
        <v>53</v>
      </c>
      <c r="B16" s="25" t="s">
        <v>37</v>
      </c>
      <c r="C16" s="25">
        <v>703.19200000000001</v>
      </c>
      <c r="D16" s="25">
        <v>770.09500000000003</v>
      </c>
      <c r="E16" s="25">
        <v>722.56899999999996</v>
      </c>
      <c r="F16" s="25">
        <v>656.65499999999997</v>
      </c>
      <c r="G16" s="26">
        <v>1</v>
      </c>
      <c r="H16" s="25">
        <v>55</v>
      </c>
      <c r="I16" s="25" t="s">
        <v>38</v>
      </c>
      <c r="J16" s="25">
        <v>698.02</v>
      </c>
      <c r="K16" s="25">
        <f t="shared" si="2"/>
        <v>24.548999999999978</v>
      </c>
      <c r="L16" s="25"/>
      <c r="M16" s="25"/>
      <c r="N16" s="25">
        <v>719.14663999999993</v>
      </c>
      <c r="O16" s="25"/>
      <c r="P16" s="25">
        <f t="shared" si="3"/>
        <v>144.5138</v>
      </c>
      <c r="Q16" s="27">
        <f t="shared" si="9"/>
        <v>213.85016000000019</v>
      </c>
      <c r="R16" s="5">
        <f t="shared" si="5"/>
        <v>213.85016000000019</v>
      </c>
      <c r="S16" s="27"/>
      <c r="T16" s="25"/>
      <c r="U16" s="1">
        <f t="shared" si="6"/>
        <v>11</v>
      </c>
      <c r="V16" s="25">
        <f t="shared" si="7"/>
        <v>9.5202094194464468</v>
      </c>
      <c r="W16" s="25">
        <v>143.2388</v>
      </c>
      <c r="X16" s="25">
        <v>124.5916</v>
      </c>
      <c r="Y16" s="25">
        <v>128.5864</v>
      </c>
      <c r="Z16" s="25">
        <v>156.54220000000001</v>
      </c>
      <c r="AA16" s="25">
        <v>148.0136</v>
      </c>
      <c r="AB16" s="25">
        <v>86.253</v>
      </c>
      <c r="AC16" s="25">
        <v>82.231799999999993</v>
      </c>
      <c r="AD16" s="25">
        <v>74.808599999999998</v>
      </c>
      <c r="AE16" s="25">
        <v>80.048199999999994</v>
      </c>
      <c r="AF16" s="25">
        <v>77.3416</v>
      </c>
      <c r="AG16" s="25" t="s">
        <v>54</v>
      </c>
      <c r="AH16" s="1">
        <f t="shared" si="8"/>
        <v>214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5" t="s">
        <v>55</v>
      </c>
      <c r="B17" s="25" t="s">
        <v>37</v>
      </c>
      <c r="C17" s="25">
        <v>2770.46</v>
      </c>
      <c r="D17" s="25">
        <v>2059.3939999999998</v>
      </c>
      <c r="E17" s="25">
        <v>2306.0160000000001</v>
      </c>
      <c r="F17" s="25">
        <v>2175.6280000000002</v>
      </c>
      <c r="G17" s="26">
        <v>1</v>
      </c>
      <c r="H17" s="25">
        <v>50</v>
      </c>
      <c r="I17" s="25" t="s">
        <v>38</v>
      </c>
      <c r="J17" s="25">
        <v>2320.1999999999998</v>
      </c>
      <c r="K17" s="25">
        <f t="shared" si="2"/>
        <v>-14.183999999999742</v>
      </c>
      <c r="L17" s="25"/>
      <c r="M17" s="25"/>
      <c r="N17" s="25">
        <v>1145.1885600000001</v>
      </c>
      <c r="O17" s="25">
        <v>1000</v>
      </c>
      <c r="P17" s="25">
        <f t="shared" si="3"/>
        <v>461.20320000000004</v>
      </c>
      <c r="Q17" s="27">
        <f t="shared" si="9"/>
        <v>752.41863999999987</v>
      </c>
      <c r="R17" s="5">
        <f t="shared" si="5"/>
        <v>752.41863999999987</v>
      </c>
      <c r="S17" s="27"/>
      <c r="T17" s="25"/>
      <c r="U17" s="1">
        <f t="shared" si="6"/>
        <v>11</v>
      </c>
      <c r="V17" s="25">
        <f t="shared" si="7"/>
        <v>9.3685745458834635</v>
      </c>
      <c r="W17" s="25">
        <v>455.66520000000003</v>
      </c>
      <c r="X17" s="25">
        <v>405.77159999999998</v>
      </c>
      <c r="Y17" s="25">
        <v>402.40120000000002</v>
      </c>
      <c r="Z17" s="25">
        <v>479.74540000000002</v>
      </c>
      <c r="AA17" s="25">
        <v>472.3818</v>
      </c>
      <c r="AB17" s="25">
        <v>328.16019999999997</v>
      </c>
      <c r="AC17" s="25">
        <v>337.84980000000002</v>
      </c>
      <c r="AD17" s="25">
        <v>386.88420000000002</v>
      </c>
      <c r="AE17" s="25">
        <v>415.35939999999999</v>
      </c>
      <c r="AF17" s="25">
        <v>336.47320000000002</v>
      </c>
      <c r="AG17" s="25" t="s">
        <v>54</v>
      </c>
      <c r="AH17" s="1">
        <f t="shared" si="8"/>
        <v>752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110.807</v>
      </c>
      <c r="D18" s="1">
        <v>250.77799999999999</v>
      </c>
      <c r="E18" s="1">
        <v>143.42500000000001</v>
      </c>
      <c r="F18" s="1">
        <v>204.964</v>
      </c>
      <c r="G18" s="7">
        <v>1</v>
      </c>
      <c r="H18" s="1">
        <v>60</v>
      </c>
      <c r="I18" s="1" t="s">
        <v>38</v>
      </c>
      <c r="J18" s="1">
        <v>139.66999999999999</v>
      </c>
      <c r="K18" s="1">
        <f t="shared" si="2"/>
        <v>3.7550000000000239</v>
      </c>
      <c r="L18" s="1"/>
      <c r="M18" s="1"/>
      <c r="N18" s="1">
        <v>0</v>
      </c>
      <c r="O18" s="1"/>
      <c r="P18" s="1">
        <f t="shared" si="3"/>
        <v>28.685000000000002</v>
      </c>
      <c r="Q18" s="5">
        <f t="shared" si="9"/>
        <v>110.57100000000003</v>
      </c>
      <c r="R18" s="5">
        <f t="shared" si="5"/>
        <v>110.57100000000003</v>
      </c>
      <c r="S18" s="5"/>
      <c r="T18" s="1"/>
      <c r="U18" s="1">
        <f t="shared" si="6"/>
        <v>11</v>
      </c>
      <c r="V18" s="1">
        <f t="shared" si="7"/>
        <v>7.1453372842949268</v>
      </c>
      <c r="W18" s="1">
        <v>23.091000000000001</v>
      </c>
      <c r="X18" s="1">
        <v>31.021999999999998</v>
      </c>
      <c r="Y18" s="1">
        <v>33.302399999999999</v>
      </c>
      <c r="Z18" s="1">
        <v>28.489799999999999</v>
      </c>
      <c r="AA18" s="1">
        <v>27.704999999999998</v>
      </c>
      <c r="AB18" s="1">
        <v>33.787400000000012</v>
      </c>
      <c r="AC18" s="1">
        <v>32.773800000000001</v>
      </c>
      <c r="AD18" s="1">
        <v>29.477599999999999</v>
      </c>
      <c r="AE18" s="1">
        <v>35.4602</v>
      </c>
      <c r="AF18" s="1">
        <v>38.959200000000003</v>
      </c>
      <c r="AG18" s="1"/>
      <c r="AH18" s="1">
        <f t="shared" si="8"/>
        <v>111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345.63400000000001</v>
      </c>
      <c r="D19" s="1">
        <v>761.98500000000001</v>
      </c>
      <c r="E19" s="1">
        <v>458.13099999999997</v>
      </c>
      <c r="F19" s="1">
        <v>507.8</v>
      </c>
      <c r="G19" s="7">
        <v>1</v>
      </c>
      <c r="H19" s="1">
        <v>60</v>
      </c>
      <c r="I19" s="1" t="s">
        <v>38</v>
      </c>
      <c r="J19" s="1">
        <v>458.34500000000003</v>
      </c>
      <c r="K19" s="1">
        <f t="shared" si="2"/>
        <v>-0.21400000000005548</v>
      </c>
      <c r="L19" s="1"/>
      <c r="M19" s="1"/>
      <c r="N19" s="1">
        <v>359.38783999999993</v>
      </c>
      <c r="O19" s="1"/>
      <c r="P19" s="1">
        <f t="shared" si="3"/>
        <v>91.626199999999997</v>
      </c>
      <c r="Q19" s="5">
        <f t="shared" si="9"/>
        <v>140.70035999999999</v>
      </c>
      <c r="R19" s="5">
        <f>Q19+P19</f>
        <v>232.32655999999997</v>
      </c>
      <c r="S19" s="5"/>
      <c r="T19" s="1"/>
      <c r="U19" s="1">
        <f t="shared" si="6"/>
        <v>12</v>
      </c>
      <c r="V19" s="1">
        <f t="shared" si="7"/>
        <v>9.4644090882302212</v>
      </c>
      <c r="W19" s="1">
        <v>95.882800000000003</v>
      </c>
      <c r="X19" s="1">
        <v>86.835999999999999</v>
      </c>
      <c r="Y19" s="1">
        <v>84.484200000000001</v>
      </c>
      <c r="Z19" s="1">
        <v>85.857600000000005</v>
      </c>
      <c r="AA19" s="1">
        <v>79.802199999999999</v>
      </c>
      <c r="AB19" s="1">
        <v>69.794600000000003</v>
      </c>
      <c r="AC19" s="1">
        <v>72.757599999999996</v>
      </c>
      <c r="AD19" s="1">
        <v>88.82820000000001</v>
      </c>
      <c r="AE19" s="1">
        <v>87.918800000000005</v>
      </c>
      <c r="AF19" s="1">
        <v>76.506399999999999</v>
      </c>
      <c r="AG19" s="1"/>
      <c r="AH19" s="1">
        <f t="shared" si="8"/>
        <v>232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145.64500000000001</v>
      </c>
      <c r="D20" s="1">
        <v>157.88</v>
      </c>
      <c r="E20" s="1">
        <v>156.07499999999999</v>
      </c>
      <c r="F20" s="1">
        <v>122.28</v>
      </c>
      <c r="G20" s="7">
        <v>1</v>
      </c>
      <c r="H20" s="1">
        <v>60</v>
      </c>
      <c r="I20" s="1" t="s">
        <v>38</v>
      </c>
      <c r="J20" s="1">
        <v>148.69</v>
      </c>
      <c r="K20" s="1">
        <f t="shared" si="2"/>
        <v>7.3849999999999909</v>
      </c>
      <c r="L20" s="1"/>
      <c r="M20" s="1"/>
      <c r="N20" s="1">
        <v>90.773559999999989</v>
      </c>
      <c r="O20" s="1"/>
      <c r="P20" s="1">
        <f t="shared" si="3"/>
        <v>31.214999999999996</v>
      </c>
      <c r="Q20" s="5">
        <f t="shared" si="9"/>
        <v>130.31143999999998</v>
      </c>
      <c r="R20" s="5">
        <f t="shared" si="5"/>
        <v>130.31143999999998</v>
      </c>
      <c r="S20" s="5"/>
      <c r="T20" s="1"/>
      <c r="U20" s="1">
        <f t="shared" si="6"/>
        <v>11.000000000000002</v>
      </c>
      <c r="V20" s="1">
        <f t="shared" si="7"/>
        <v>6.8253583213198796</v>
      </c>
      <c r="W20" s="1">
        <v>25.907800000000002</v>
      </c>
      <c r="X20" s="1">
        <v>25.0642</v>
      </c>
      <c r="Y20" s="1">
        <v>23.478200000000001</v>
      </c>
      <c r="Z20" s="1">
        <v>16.283200000000001</v>
      </c>
      <c r="AA20" s="1">
        <v>21.6372</v>
      </c>
      <c r="AB20" s="1">
        <v>29.497800000000002</v>
      </c>
      <c r="AC20" s="1">
        <v>27.126000000000001</v>
      </c>
      <c r="AD20" s="1">
        <v>31.8126</v>
      </c>
      <c r="AE20" s="1">
        <v>32.18</v>
      </c>
      <c r="AF20" s="1">
        <v>34.949800000000003</v>
      </c>
      <c r="AG20" s="1"/>
      <c r="AH20" s="1">
        <f t="shared" si="8"/>
        <v>130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59</v>
      </c>
      <c r="B21" s="21" t="s">
        <v>37</v>
      </c>
      <c r="C21" s="21">
        <v>1860.463</v>
      </c>
      <c r="D21" s="21">
        <v>1030.723</v>
      </c>
      <c r="E21" s="21">
        <v>1417.299</v>
      </c>
      <c r="F21" s="21">
        <v>1271.586</v>
      </c>
      <c r="G21" s="22">
        <v>1</v>
      </c>
      <c r="H21" s="21">
        <v>60</v>
      </c>
      <c r="I21" s="21" t="s">
        <v>38</v>
      </c>
      <c r="J21" s="21">
        <v>1370.02</v>
      </c>
      <c r="K21" s="21">
        <f t="shared" si="2"/>
        <v>47.278999999999996</v>
      </c>
      <c r="L21" s="21"/>
      <c r="M21" s="21"/>
      <c r="N21" s="21">
        <v>415.72763999999978</v>
      </c>
      <c r="O21" s="21">
        <v>1000</v>
      </c>
      <c r="P21" s="21">
        <f t="shared" si="3"/>
        <v>283.45979999999997</v>
      </c>
      <c r="Q21" s="23">
        <f>12*P21-O21-N21-F21</f>
        <v>714.20395999999982</v>
      </c>
      <c r="R21" s="5">
        <f>Q21+P21*1.3</f>
        <v>1082.7016999999998</v>
      </c>
      <c r="S21" s="23"/>
      <c r="T21" s="21"/>
      <c r="U21" s="1">
        <f t="shared" si="6"/>
        <v>13.3</v>
      </c>
      <c r="V21" s="21">
        <f t="shared" si="7"/>
        <v>9.4804047699179925</v>
      </c>
      <c r="W21" s="21">
        <v>281.43880000000001</v>
      </c>
      <c r="X21" s="21">
        <v>243.20779999999999</v>
      </c>
      <c r="Y21" s="21">
        <v>246.3004</v>
      </c>
      <c r="Z21" s="21">
        <v>258.69439999999997</v>
      </c>
      <c r="AA21" s="21">
        <v>253.22819999999999</v>
      </c>
      <c r="AB21" s="21">
        <v>280.7978</v>
      </c>
      <c r="AC21" s="21">
        <v>276.86579999999998</v>
      </c>
      <c r="AD21" s="21">
        <v>263.56119999999999</v>
      </c>
      <c r="AE21" s="21">
        <v>275.12</v>
      </c>
      <c r="AF21" s="21">
        <v>284.4896</v>
      </c>
      <c r="AG21" s="24" t="s">
        <v>146</v>
      </c>
      <c r="AH21" s="1">
        <f t="shared" si="8"/>
        <v>1083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60</v>
      </c>
      <c r="B22" s="21" t="s">
        <v>37</v>
      </c>
      <c r="C22" s="21">
        <v>627.00800000000004</v>
      </c>
      <c r="D22" s="21"/>
      <c r="E22" s="21">
        <v>291.84199999999998</v>
      </c>
      <c r="F22" s="21">
        <v>305.26299999999998</v>
      </c>
      <c r="G22" s="22">
        <v>1</v>
      </c>
      <c r="H22" s="21">
        <v>60</v>
      </c>
      <c r="I22" s="21" t="s">
        <v>38</v>
      </c>
      <c r="J22" s="21">
        <v>278.13</v>
      </c>
      <c r="K22" s="21">
        <f t="shared" si="2"/>
        <v>13.711999999999989</v>
      </c>
      <c r="L22" s="21"/>
      <c r="M22" s="21"/>
      <c r="N22" s="21">
        <v>182.64432000000011</v>
      </c>
      <c r="O22" s="21"/>
      <c r="P22" s="21">
        <f t="shared" si="3"/>
        <v>58.368399999999994</v>
      </c>
      <c r="Q22" s="23">
        <f t="shared" ref="Q22:Q23" si="10">12*P22-O22-N22-F22</f>
        <v>212.51347999999979</v>
      </c>
      <c r="R22" s="5">
        <f t="shared" ref="R22:R23" si="11">Q22+P22*1.3</f>
        <v>288.39239999999978</v>
      </c>
      <c r="S22" s="23"/>
      <c r="T22" s="21"/>
      <c r="U22" s="1">
        <f t="shared" si="6"/>
        <v>13.299999999999999</v>
      </c>
      <c r="V22" s="21">
        <f t="shared" si="7"/>
        <v>8.3591004721733011</v>
      </c>
      <c r="W22" s="21">
        <v>53.266599999999997</v>
      </c>
      <c r="X22" s="21">
        <v>39.108600000000003</v>
      </c>
      <c r="Y22" s="21">
        <v>41.738</v>
      </c>
      <c r="Z22" s="21">
        <v>74.789400000000001</v>
      </c>
      <c r="AA22" s="21">
        <v>83.188800000000001</v>
      </c>
      <c r="AB22" s="21">
        <v>116.6786</v>
      </c>
      <c r="AC22" s="21">
        <v>116.6052</v>
      </c>
      <c r="AD22" s="21">
        <v>127.098</v>
      </c>
      <c r="AE22" s="21">
        <v>139.32820000000001</v>
      </c>
      <c r="AF22" s="21">
        <v>117.48860000000001</v>
      </c>
      <c r="AG22" s="24" t="s">
        <v>148</v>
      </c>
      <c r="AH22" s="1">
        <f t="shared" si="8"/>
        <v>288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61</v>
      </c>
      <c r="B23" s="21" t="s">
        <v>37</v>
      </c>
      <c r="C23" s="21">
        <v>510.49099999999999</v>
      </c>
      <c r="D23" s="21"/>
      <c r="E23" s="21">
        <v>255.18700000000001</v>
      </c>
      <c r="F23" s="21">
        <v>215.97399999999999</v>
      </c>
      <c r="G23" s="22">
        <v>1</v>
      </c>
      <c r="H23" s="21">
        <v>60</v>
      </c>
      <c r="I23" s="21" t="s">
        <v>38</v>
      </c>
      <c r="J23" s="21">
        <v>243.41</v>
      </c>
      <c r="K23" s="21">
        <f t="shared" si="2"/>
        <v>11.777000000000015</v>
      </c>
      <c r="L23" s="21"/>
      <c r="M23" s="21"/>
      <c r="N23" s="21">
        <v>235.69538</v>
      </c>
      <c r="O23" s="21"/>
      <c r="P23" s="21">
        <f t="shared" si="3"/>
        <v>51.037400000000005</v>
      </c>
      <c r="Q23" s="23">
        <f t="shared" si="10"/>
        <v>160.77942000000013</v>
      </c>
      <c r="R23" s="5">
        <f t="shared" si="11"/>
        <v>227.12804000000014</v>
      </c>
      <c r="S23" s="23"/>
      <c r="T23" s="21"/>
      <c r="U23" s="1">
        <f t="shared" si="6"/>
        <v>13.3</v>
      </c>
      <c r="V23" s="21">
        <f t="shared" si="7"/>
        <v>8.8497725197600179</v>
      </c>
      <c r="W23" s="21">
        <v>48.724600000000002</v>
      </c>
      <c r="X23" s="21">
        <v>38.2806</v>
      </c>
      <c r="Y23" s="21">
        <v>36.550400000000003</v>
      </c>
      <c r="Z23" s="21">
        <v>60.637</v>
      </c>
      <c r="AA23" s="21">
        <v>69.0946</v>
      </c>
      <c r="AB23" s="21">
        <v>119.038</v>
      </c>
      <c r="AC23" s="21">
        <v>118.2518</v>
      </c>
      <c r="AD23" s="21">
        <v>111.83159999999999</v>
      </c>
      <c r="AE23" s="21">
        <v>127.3006</v>
      </c>
      <c r="AF23" s="21">
        <v>116.58620000000001</v>
      </c>
      <c r="AG23" s="24" t="s">
        <v>148</v>
      </c>
      <c r="AH23" s="1">
        <f t="shared" si="8"/>
        <v>227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62</v>
      </c>
      <c r="B24" s="25" t="s">
        <v>37</v>
      </c>
      <c r="C24" s="25">
        <v>651.03</v>
      </c>
      <c r="D24" s="25">
        <v>621.39700000000005</v>
      </c>
      <c r="E24" s="25">
        <v>647.22</v>
      </c>
      <c r="F24" s="25">
        <v>545.78200000000004</v>
      </c>
      <c r="G24" s="26">
        <v>1</v>
      </c>
      <c r="H24" s="25">
        <v>60</v>
      </c>
      <c r="I24" s="25" t="s">
        <v>38</v>
      </c>
      <c r="J24" s="25">
        <v>621.41999999999996</v>
      </c>
      <c r="K24" s="25">
        <f t="shared" si="2"/>
        <v>25.800000000000068</v>
      </c>
      <c r="L24" s="25"/>
      <c r="M24" s="25"/>
      <c r="N24" s="25">
        <v>619.19215999999994</v>
      </c>
      <c r="O24" s="25"/>
      <c r="P24" s="25">
        <f t="shared" si="3"/>
        <v>129.44400000000002</v>
      </c>
      <c r="Q24" s="27">
        <f t="shared" si="9"/>
        <v>258.90984000000026</v>
      </c>
      <c r="R24" s="5">
        <v>0</v>
      </c>
      <c r="S24" s="27">
        <v>0</v>
      </c>
      <c r="T24" s="25" t="s">
        <v>152</v>
      </c>
      <c r="U24" s="1">
        <f t="shared" si="6"/>
        <v>8.9998312783906549</v>
      </c>
      <c r="V24" s="25">
        <f t="shared" si="7"/>
        <v>8.9998312783906549</v>
      </c>
      <c r="W24" s="25">
        <v>123.5772</v>
      </c>
      <c r="X24" s="25">
        <v>108.4508</v>
      </c>
      <c r="Y24" s="25">
        <v>112.6566</v>
      </c>
      <c r="Z24" s="25">
        <v>132.751</v>
      </c>
      <c r="AA24" s="25">
        <v>121.5416</v>
      </c>
      <c r="AB24" s="25">
        <v>58.943399999999997</v>
      </c>
      <c r="AC24" s="25">
        <v>56.558000000000007</v>
      </c>
      <c r="AD24" s="25">
        <v>62.283200000000001</v>
      </c>
      <c r="AE24" s="25">
        <v>73.118399999999994</v>
      </c>
      <c r="AF24" s="25">
        <v>86.7346</v>
      </c>
      <c r="AG24" s="25" t="s">
        <v>157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236.51499999999999</v>
      </c>
      <c r="D25" s="1">
        <v>276.70400000000001</v>
      </c>
      <c r="E25" s="1">
        <v>260.78300000000002</v>
      </c>
      <c r="F25" s="1">
        <v>211.012</v>
      </c>
      <c r="G25" s="7">
        <v>1</v>
      </c>
      <c r="H25" s="1">
        <v>30</v>
      </c>
      <c r="I25" s="1" t="s">
        <v>38</v>
      </c>
      <c r="J25" s="1">
        <v>243.5</v>
      </c>
      <c r="K25" s="1">
        <f t="shared" si="2"/>
        <v>17.283000000000015</v>
      </c>
      <c r="L25" s="1"/>
      <c r="M25" s="1"/>
      <c r="N25" s="1">
        <v>271.59699999999998</v>
      </c>
      <c r="O25" s="1"/>
      <c r="P25" s="1">
        <f t="shared" si="3"/>
        <v>52.156600000000005</v>
      </c>
      <c r="Q25" s="5">
        <f t="shared" si="9"/>
        <v>91.113600000000076</v>
      </c>
      <c r="R25" s="5">
        <f t="shared" si="5"/>
        <v>91.113600000000076</v>
      </c>
      <c r="S25" s="5"/>
      <c r="T25" s="1"/>
      <c r="U25" s="1">
        <f t="shared" si="6"/>
        <v>11</v>
      </c>
      <c r="V25" s="1">
        <f t="shared" si="7"/>
        <v>9.2530763124896929</v>
      </c>
      <c r="W25" s="1">
        <v>52.294400000000003</v>
      </c>
      <c r="X25" s="1">
        <v>41.6068</v>
      </c>
      <c r="Y25" s="1">
        <v>41.186</v>
      </c>
      <c r="Z25" s="1">
        <v>44.9148</v>
      </c>
      <c r="AA25" s="1">
        <v>43.176600000000001</v>
      </c>
      <c r="AB25" s="1">
        <v>46.800400000000003</v>
      </c>
      <c r="AC25" s="1">
        <v>49.538600000000002</v>
      </c>
      <c r="AD25" s="1">
        <v>51.288200000000003</v>
      </c>
      <c r="AE25" s="1">
        <v>52.424799999999998</v>
      </c>
      <c r="AF25" s="1">
        <v>55.983600000000003</v>
      </c>
      <c r="AG25" s="1"/>
      <c r="AH25" s="1">
        <f t="shared" si="8"/>
        <v>91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241.26</v>
      </c>
      <c r="D26" s="1">
        <v>168.49299999999999</v>
      </c>
      <c r="E26" s="1">
        <v>173.90799999999999</v>
      </c>
      <c r="F26" s="1">
        <v>208.74</v>
      </c>
      <c r="G26" s="7">
        <v>1</v>
      </c>
      <c r="H26" s="1">
        <v>30</v>
      </c>
      <c r="I26" s="1" t="s">
        <v>38</v>
      </c>
      <c r="J26" s="1">
        <v>160.65</v>
      </c>
      <c r="K26" s="1">
        <f t="shared" si="2"/>
        <v>13.257999999999981</v>
      </c>
      <c r="L26" s="1"/>
      <c r="M26" s="1"/>
      <c r="N26" s="1">
        <v>111.224</v>
      </c>
      <c r="O26" s="1"/>
      <c r="P26" s="1">
        <f t="shared" si="3"/>
        <v>34.781599999999997</v>
      </c>
      <c r="Q26" s="5">
        <f t="shared" si="9"/>
        <v>62.633599999999944</v>
      </c>
      <c r="R26" s="5">
        <f t="shared" si="5"/>
        <v>62.633599999999944</v>
      </c>
      <c r="S26" s="5"/>
      <c r="T26" s="1"/>
      <c r="U26" s="1">
        <f t="shared" si="6"/>
        <v>11</v>
      </c>
      <c r="V26" s="1">
        <f t="shared" si="7"/>
        <v>9.199231777721554</v>
      </c>
      <c r="W26" s="1">
        <v>34.7318</v>
      </c>
      <c r="X26" s="1">
        <v>34.130399999999987</v>
      </c>
      <c r="Y26" s="1">
        <v>33.811599999999999</v>
      </c>
      <c r="Z26" s="1">
        <v>40.175600000000003</v>
      </c>
      <c r="AA26" s="1">
        <v>39.363600000000012</v>
      </c>
      <c r="AB26" s="1">
        <v>38.167000000000002</v>
      </c>
      <c r="AC26" s="1">
        <v>40.303800000000003</v>
      </c>
      <c r="AD26" s="1">
        <v>51.299400000000013</v>
      </c>
      <c r="AE26" s="1">
        <v>51.735599999999998</v>
      </c>
      <c r="AF26" s="1">
        <v>37.042200000000001</v>
      </c>
      <c r="AG26" s="1" t="s">
        <v>65</v>
      </c>
      <c r="AH26" s="1">
        <f t="shared" si="8"/>
        <v>63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423.44</v>
      </c>
      <c r="D27" s="1">
        <v>345.51</v>
      </c>
      <c r="E27" s="1">
        <v>392.71300000000002</v>
      </c>
      <c r="F27" s="1">
        <v>315.13499999999999</v>
      </c>
      <c r="G27" s="7">
        <v>1</v>
      </c>
      <c r="H27" s="1">
        <v>30</v>
      </c>
      <c r="I27" s="1" t="s">
        <v>38</v>
      </c>
      <c r="J27" s="1">
        <v>379.55</v>
      </c>
      <c r="K27" s="1">
        <f t="shared" si="2"/>
        <v>13.163000000000011</v>
      </c>
      <c r="L27" s="1"/>
      <c r="M27" s="1"/>
      <c r="N27" s="1">
        <v>340.49799999999999</v>
      </c>
      <c r="O27" s="1"/>
      <c r="P27" s="1">
        <f t="shared" si="3"/>
        <v>78.542600000000007</v>
      </c>
      <c r="Q27" s="5">
        <f t="shared" si="9"/>
        <v>208.33560000000011</v>
      </c>
      <c r="R27" s="5">
        <f t="shared" si="5"/>
        <v>208.33560000000011</v>
      </c>
      <c r="S27" s="5"/>
      <c r="T27" s="1"/>
      <c r="U27" s="1">
        <f t="shared" si="6"/>
        <v>11.000000000000002</v>
      </c>
      <c r="V27" s="1">
        <f t="shared" si="7"/>
        <v>8.3474827673135348</v>
      </c>
      <c r="W27" s="1">
        <v>73.947199999999995</v>
      </c>
      <c r="X27" s="1">
        <v>63.240400000000001</v>
      </c>
      <c r="Y27" s="1">
        <v>65.141199999999998</v>
      </c>
      <c r="Z27" s="1">
        <v>73.643200000000007</v>
      </c>
      <c r="AA27" s="1">
        <v>73.3536</v>
      </c>
      <c r="AB27" s="1">
        <v>67.882199999999997</v>
      </c>
      <c r="AC27" s="1">
        <v>70.528999999999996</v>
      </c>
      <c r="AD27" s="1">
        <v>75.510000000000005</v>
      </c>
      <c r="AE27" s="1">
        <v>79.639800000000008</v>
      </c>
      <c r="AF27" s="1">
        <v>84.305599999999998</v>
      </c>
      <c r="AG27" s="1"/>
      <c r="AH27" s="1">
        <f t="shared" si="8"/>
        <v>208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>
        <v>36.515999999999998</v>
      </c>
      <c r="D28" s="1">
        <v>24.346</v>
      </c>
      <c r="E28" s="1">
        <v>22.745000000000001</v>
      </c>
      <c r="F28" s="1">
        <v>34.918999999999997</v>
      </c>
      <c r="G28" s="7">
        <v>1</v>
      </c>
      <c r="H28" s="1">
        <v>45</v>
      </c>
      <c r="I28" s="1" t="s">
        <v>38</v>
      </c>
      <c r="J28" s="1">
        <v>34</v>
      </c>
      <c r="K28" s="1">
        <f t="shared" si="2"/>
        <v>-11.254999999999999</v>
      </c>
      <c r="L28" s="1"/>
      <c r="M28" s="1"/>
      <c r="N28" s="1">
        <v>0</v>
      </c>
      <c r="O28" s="1"/>
      <c r="P28" s="1">
        <f t="shared" si="3"/>
        <v>4.5490000000000004</v>
      </c>
      <c r="Q28" s="5">
        <f t="shared" si="9"/>
        <v>15.120000000000005</v>
      </c>
      <c r="R28" s="5">
        <f t="shared" si="5"/>
        <v>15.120000000000005</v>
      </c>
      <c r="S28" s="5"/>
      <c r="T28" s="1"/>
      <c r="U28" s="1">
        <f t="shared" si="6"/>
        <v>11</v>
      </c>
      <c r="V28" s="1">
        <f t="shared" si="7"/>
        <v>7.6761925697955578</v>
      </c>
      <c r="W28" s="1">
        <v>3.7423999999999999</v>
      </c>
      <c r="X28" s="1">
        <v>2.4445999999999999</v>
      </c>
      <c r="Y28" s="1">
        <v>2.7004000000000001</v>
      </c>
      <c r="Z28" s="1">
        <v>5.4307999999999996</v>
      </c>
      <c r="AA28" s="1">
        <v>4.4626000000000001</v>
      </c>
      <c r="AB28" s="1">
        <v>3.3197999999999999</v>
      </c>
      <c r="AC28" s="1">
        <v>4.2915999999999999</v>
      </c>
      <c r="AD28" s="1">
        <v>5.6878000000000002</v>
      </c>
      <c r="AE28" s="1">
        <v>5.6793999999999993</v>
      </c>
      <c r="AF28" s="1">
        <v>3.2292000000000001</v>
      </c>
      <c r="AG28" s="1"/>
      <c r="AH28" s="1">
        <f t="shared" si="8"/>
        <v>15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37</v>
      </c>
      <c r="C29" s="1">
        <v>65.497</v>
      </c>
      <c r="D29" s="1"/>
      <c r="E29" s="1">
        <v>18.975999999999999</v>
      </c>
      <c r="F29" s="1">
        <v>40.667000000000002</v>
      </c>
      <c r="G29" s="7">
        <v>1</v>
      </c>
      <c r="H29" s="1">
        <v>40</v>
      </c>
      <c r="I29" s="1" t="s">
        <v>38</v>
      </c>
      <c r="J29" s="1">
        <v>17.25</v>
      </c>
      <c r="K29" s="1">
        <f t="shared" si="2"/>
        <v>1.7259999999999991</v>
      </c>
      <c r="L29" s="1"/>
      <c r="M29" s="1"/>
      <c r="N29" s="1">
        <v>0</v>
      </c>
      <c r="O29" s="1"/>
      <c r="P29" s="1">
        <f t="shared" si="3"/>
        <v>3.7951999999999999</v>
      </c>
      <c r="Q29" s="5"/>
      <c r="R29" s="5">
        <f t="shared" si="5"/>
        <v>0</v>
      </c>
      <c r="S29" s="5"/>
      <c r="T29" s="1"/>
      <c r="U29" s="1">
        <f t="shared" si="6"/>
        <v>10.715377318718382</v>
      </c>
      <c r="V29" s="1">
        <f t="shared" si="7"/>
        <v>10.715377318718382</v>
      </c>
      <c r="W29" s="1">
        <v>4.6604000000000001</v>
      </c>
      <c r="X29" s="1">
        <v>2.9007999999999998</v>
      </c>
      <c r="Y29" s="1">
        <v>1.7383999999999999</v>
      </c>
      <c r="Z29" s="1">
        <v>3.7818000000000001</v>
      </c>
      <c r="AA29" s="1">
        <v>6.4077999999999999</v>
      </c>
      <c r="AB29" s="1">
        <v>6.5085999999999986</v>
      </c>
      <c r="AC29" s="1">
        <v>4.4720000000000004</v>
      </c>
      <c r="AD29" s="1">
        <v>4.7274000000000003</v>
      </c>
      <c r="AE29" s="1">
        <v>5.0009999999999986</v>
      </c>
      <c r="AF29" s="1">
        <v>5.4689999999999994</v>
      </c>
      <c r="AG29" s="1" t="s">
        <v>70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204.68799999999999</v>
      </c>
      <c r="D30" s="1">
        <v>153.09299999999999</v>
      </c>
      <c r="E30" s="1">
        <v>196.108</v>
      </c>
      <c r="F30" s="1">
        <v>128.339</v>
      </c>
      <c r="G30" s="7">
        <v>1</v>
      </c>
      <c r="H30" s="1">
        <v>30</v>
      </c>
      <c r="I30" s="1" t="s">
        <v>38</v>
      </c>
      <c r="J30" s="1">
        <v>182.5</v>
      </c>
      <c r="K30" s="1">
        <f t="shared" si="2"/>
        <v>13.608000000000004</v>
      </c>
      <c r="L30" s="1"/>
      <c r="M30" s="1"/>
      <c r="N30" s="1">
        <v>209.34</v>
      </c>
      <c r="O30" s="1"/>
      <c r="P30" s="1">
        <f t="shared" si="3"/>
        <v>39.221600000000002</v>
      </c>
      <c r="Q30" s="5">
        <f t="shared" si="9"/>
        <v>93.75860000000003</v>
      </c>
      <c r="R30" s="5">
        <f t="shared" si="5"/>
        <v>93.75860000000003</v>
      </c>
      <c r="S30" s="5"/>
      <c r="T30" s="1"/>
      <c r="U30" s="1">
        <f t="shared" si="6"/>
        <v>10.999999999999998</v>
      </c>
      <c r="V30" s="1">
        <f t="shared" si="7"/>
        <v>8.6095161849593076</v>
      </c>
      <c r="W30" s="1">
        <v>37.488</v>
      </c>
      <c r="X30" s="1">
        <v>29.335000000000001</v>
      </c>
      <c r="Y30" s="1">
        <v>27.977599999999999</v>
      </c>
      <c r="Z30" s="1">
        <v>31.760400000000001</v>
      </c>
      <c r="AA30" s="1">
        <v>33.487400000000001</v>
      </c>
      <c r="AB30" s="1">
        <v>38.676600000000001</v>
      </c>
      <c r="AC30" s="1">
        <v>38.743200000000002</v>
      </c>
      <c r="AD30" s="1">
        <v>31.553599999999999</v>
      </c>
      <c r="AE30" s="1">
        <v>32.640799999999999</v>
      </c>
      <c r="AF30" s="1">
        <v>40.050600000000003</v>
      </c>
      <c r="AG30" s="1"/>
      <c r="AH30" s="1">
        <f t="shared" si="8"/>
        <v>94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20.331</v>
      </c>
      <c r="D31" s="1"/>
      <c r="E31" s="1">
        <v>5.375</v>
      </c>
      <c r="F31" s="1">
        <v>13.177</v>
      </c>
      <c r="G31" s="7">
        <v>1</v>
      </c>
      <c r="H31" s="1">
        <v>50</v>
      </c>
      <c r="I31" s="1" t="s">
        <v>38</v>
      </c>
      <c r="J31" s="1">
        <v>5.5</v>
      </c>
      <c r="K31" s="1">
        <f t="shared" si="2"/>
        <v>-0.125</v>
      </c>
      <c r="L31" s="1"/>
      <c r="M31" s="1"/>
      <c r="N31" s="1">
        <v>0</v>
      </c>
      <c r="O31" s="1"/>
      <c r="P31" s="1">
        <f t="shared" si="3"/>
        <v>1.075</v>
      </c>
      <c r="Q31" s="5"/>
      <c r="R31" s="5">
        <f t="shared" si="5"/>
        <v>0</v>
      </c>
      <c r="S31" s="5"/>
      <c r="T31" s="1"/>
      <c r="U31" s="1">
        <f t="shared" si="6"/>
        <v>12.257674418604651</v>
      </c>
      <c r="V31" s="1">
        <f t="shared" si="7"/>
        <v>12.257674418604651</v>
      </c>
      <c r="W31" s="1">
        <v>1.075</v>
      </c>
      <c r="X31" s="1">
        <v>1.2565999999999999</v>
      </c>
      <c r="Y31" s="1">
        <v>1.6217999999999999</v>
      </c>
      <c r="Z31" s="1">
        <v>2.3355999999999999</v>
      </c>
      <c r="AA31" s="1">
        <v>1.2562</v>
      </c>
      <c r="AB31" s="1">
        <v>-1.7856000000000001</v>
      </c>
      <c r="AC31" s="1">
        <v>-1.2482</v>
      </c>
      <c r="AD31" s="1">
        <v>2.7170000000000001</v>
      </c>
      <c r="AE31" s="1">
        <v>3.2597999999999998</v>
      </c>
      <c r="AF31" s="1">
        <v>0.54279999999999995</v>
      </c>
      <c r="AG31" s="28" t="s">
        <v>47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13.452</v>
      </c>
      <c r="D32" s="1"/>
      <c r="E32" s="1">
        <v>7.3449999999999998</v>
      </c>
      <c r="F32" s="1">
        <v>6.1070000000000002</v>
      </c>
      <c r="G32" s="7">
        <v>1</v>
      </c>
      <c r="H32" s="1">
        <v>50</v>
      </c>
      <c r="I32" s="1" t="s">
        <v>38</v>
      </c>
      <c r="J32" s="1">
        <v>6.1</v>
      </c>
      <c r="K32" s="1">
        <f t="shared" si="2"/>
        <v>1.2450000000000001</v>
      </c>
      <c r="L32" s="1"/>
      <c r="M32" s="1"/>
      <c r="N32" s="1">
        <v>0</v>
      </c>
      <c r="O32" s="1"/>
      <c r="P32" s="1">
        <f t="shared" si="3"/>
        <v>1.4689999999999999</v>
      </c>
      <c r="Q32" s="5">
        <f t="shared" si="9"/>
        <v>10.052</v>
      </c>
      <c r="R32" s="5">
        <v>0</v>
      </c>
      <c r="S32" s="5">
        <v>0</v>
      </c>
      <c r="T32" s="1" t="s">
        <v>153</v>
      </c>
      <c r="U32" s="1">
        <f t="shared" si="6"/>
        <v>4.1572498298162017</v>
      </c>
      <c r="V32" s="1">
        <f t="shared" si="7"/>
        <v>4.1572498298162017</v>
      </c>
      <c r="W32" s="1">
        <v>1.1020000000000001</v>
      </c>
      <c r="X32" s="1">
        <v>1.478</v>
      </c>
      <c r="Y32" s="1">
        <v>1.6639999999999999</v>
      </c>
      <c r="Z32" s="1">
        <v>2.4</v>
      </c>
      <c r="AA32" s="1">
        <v>1.9710000000000001</v>
      </c>
      <c r="AB32" s="1">
        <v>-0.16600000000000001</v>
      </c>
      <c r="AC32" s="1">
        <v>0.26300000000000001</v>
      </c>
      <c r="AD32" s="1">
        <v>2.5886</v>
      </c>
      <c r="AE32" s="1">
        <v>2.5861999999999998</v>
      </c>
      <c r="AF32" s="1">
        <v>0.18360000000000001</v>
      </c>
      <c r="AG32" s="1" t="s">
        <v>156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43</v>
      </c>
      <c r="C33" s="1">
        <v>2177</v>
      </c>
      <c r="D33" s="1">
        <v>120</v>
      </c>
      <c r="E33" s="1">
        <v>1266</v>
      </c>
      <c r="F33" s="1">
        <v>787</v>
      </c>
      <c r="G33" s="7">
        <v>0.4</v>
      </c>
      <c r="H33" s="1">
        <v>45</v>
      </c>
      <c r="I33" s="1" t="s">
        <v>38</v>
      </c>
      <c r="J33" s="1">
        <v>1277</v>
      </c>
      <c r="K33" s="1">
        <f t="shared" si="2"/>
        <v>-11</v>
      </c>
      <c r="L33" s="1"/>
      <c r="M33" s="1"/>
      <c r="N33" s="1">
        <v>1165</v>
      </c>
      <c r="O33" s="1"/>
      <c r="P33" s="1">
        <f t="shared" si="3"/>
        <v>253.2</v>
      </c>
      <c r="Q33" s="5">
        <f t="shared" si="9"/>
        <v>833.19999999999982</v>
      </c>
      <c r="R33" s="5">
        <f t="shared" si="5"/>
        <v>833.19999999999982</v>
      </c>
      <c r="S33" s="5"/>
      <c r="T33" s="1"/>
      <c r="U33" s="1">
        <f t="shared" si="6"/>
        <v>11</v>
      </c>
      <c r="V33" s="1">
        <f t="shared" si="7"/>
        <v>7.7093206951026856</v>
      </c>
      <c r="W33" s="1">
        <v>230.8</v>
      </c>
      <c r="X33" s="1">
        <v>186.6</v>
      </c>
      <c r="Y33" s="1">
        <v>185.8</v>
      </c>
      <c r="Z33" s="1">
        <v>232.8</v>
      </c>
      <c r="AA33" s="1">
        <v>276.39999999999998</v>
      </c>
      <c r="AB33" s="1">
        <v>365.4</v>
      </c>
      <c r="AC33" s="1">
        <v>343.6</v>
      </c>
      <c r="AD33" s="1">
        <v>325.60000000000002</v>
      </c>
      <c r="AE33" s="1">
        <v>382</v>
      </c>
      <c r="AF33" s="1">
        <v>394.4</v>
      </c>
      <c r="AG33" s="1" t="s">
        <v>75</v>
      </c>
      <c r="AH33" s="1">
        <f t="shared" si="8"/>
        <v>333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661</v>
      </c>
      <c r="D34" s="1">
        <v>580</v>
      </c>
      <c r="E34" s="1">
        <v>351</v>
      </c>
      <c r="F34" s="1">
        <v>694</v>
      </c>
      <c r="G34" s="7">
        <v>0.45</v>
      </c>
      <c r="H34" s="1">
        <v>50</v>
      </c>
      <c r="I34" s="1" t="s">
        <v>38</v>
      </c>
      <c r="J34" s="1">
        <v>351</v>
      </c>
      <c r="K34" s="1">
        <f t="shared" si="2"/>
        <v>0</v>
      </c>
      <c r="L34" s="1"/>
      <c r="M34" s="1"/>
      <c r="N34" s="1">
        <v>0</v>
      </c>
      <c r="O34" s="1"/>
      <c r="P34" s="1">
        <f t="shared" si="3"/>
        <v>70.2</v>
      </c>
      <c r="Q34" s="5">
        <f t="shared" si="9"/>
        <v>78.200000000000045</v>
      </c>
      <c r="R34" s="5">
        <f t="shared" si="5"/>
        <v>78.200000000000045</v>
      </c>
      <c r="S34" s="5"/>
      <c r="T34" s="1"/>
      <c r="U34" s="1">
        <f t="shared" si="6"/>
        <v>11</v>
      </c>
      <c r="V34" s="1">
        <f t="shared" si="7"/>
        <v>9.8860398860398853</v>
      </c>
      <c r="W34" s="1">
        <v>82</v>
      </c>
      <c r="X34" s="1">
        <v>92.2</v>
      </c>
      <c r="Y34" s="1">
        <v>110.6</v>
      </c>
      <c r="Z34" s="1">
        <v>95.2</v>
      </c>
      <c r="AA34" s="1">
        <v>81.2</v>
      </c>
      <c r="AB34" s="1">
        <v>88.6</v>
      </c>
      <c r="AC34" s="1">
        <v>68.2</v>
      </c>
      <c r="AD34" s="1">
        <v>57.8</v>
      </c>
      <c r="AE34" s="1">
        <v>70.8</v>
      </c>
      <c r="AF34" s="1">
        <v>80.2</v>
      </c>
      <c r="AG34" s="1" t="s">
        <v>39</v>
      </c>
      <c r="AH34" s="1">
        <f t="shared" si="8"/>
        <v>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1439</v>
      </c>
      <c r="D35" s="1">
        <v>1014</v>
      </c>
      <c r="E35" s="1">
        <v>1057</v>
      </c>
      <c r="F35" s="1">
        <v>1119</v>
      </c>
      <c r="G35" s="7">
        <v>0.4</v>
      </c>
      <c r="H35" s="1">
        <v>45</v>
      </c>
      <c r="I35" s="1" t="s">
        <v>38</v>
      </c>
      <c r="J35" s="1">
        <v>1062</v>
      </c>
      <c r="K35" s="1">
        <f t="shared" si="2"/>
        <v>-5</v>
      </c>
      <c r="L35" s="1"/>
      <c r="M35" s="1"/>
      <c r="N35" s="1">
        <v>616</v>
      </c>
      <c r="O35" s="1"/>
      <c r="P35" s="1">
        <f t="shared" si="3"/>
        <v>211.4</v>
      </c>
      <c r="Q35" s="5">
        <f t="shared" si="9"/>
        <v>590.40000000000009</v>
      </c>
      <c r="R35" s="5">
        <f t="shared" si="5"/>
        <v>590.40000000000009</v>
      </c>
      <c r="S35" s="5"/>
      <c r="T35" s="1"/>
      <c r="U35" s="1">
        <f t="shared" si="6"/>
        <v>11</v>
      </c>
      <c r="V35" s="1">
        <f t="shared" si="7"/>
        <v>8.2071901608325444</v>
      </c>
      <c r="W35" s="1">
        <v>204.6</v>
      </c>
      <c r="X35" s="1">
        <v>197.4</v>
      </c>
      <c r="Y35" s="1">
        <v>204.4</v>
      </c>
      <c r="Z35" s="1">
        <v>235.2</v>
      </c>
      <c r="AA35" s="1">
        <v>244.2</v>
      </c>
      <c r="AB35" s="1">
        <v>300.39999999999998</v>
      </c>
      <c r="AC35" s="1">
        <v>290.8</v>
      </c>
      <c r="AD35" s="1">
        <v>287</v>
      </c>
      <c r="AE35" s="1">
        <v>324.60000000000002</v>
      </c>
      <c r="AF35" s="1">
        <v>313.8</v>
      </c>
      <c r="AG35" s="1" t="s">
        <v>75</v>
      </c>
      <c r="AH35" s="1">
        <f t="shared" si="8"/>
        <v>236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37</v>
      </c>
      <c r="C36" s="1">
        <v>794.68499999999995</v>
      </c>
      <c r="D36" s="1">
        <v>402.40499999999997</v>
      </c>
      <c r="E36" s="1">
        <v>685.39800000000002</v>
      </c>
      <c r="F36" s="1">
        <v>403.85</v>
      </c>
      <c r="G36" s="7">
        <v>1</v>
      </c>
      <c r="H36" s="1">
        <v>45</v>
      </c>
      <c r="I36" s="1" t="s">
        <v>38</v>
      </c>
      <c r="J36" s="1">
        <v>641.79999999999995</v>
      </c>
      <c r="K36" s="1">
        <f t="shared" si="2"/>
        <v>43.59800000000007</v>
      </c>
      <c r="L36" s="1"/>
      <c r="M36" s="1"/>
      <c r="N36" s="1">
        <v>380.51639999999992</v>
      </c>
      <c r="O36" s="1">
        <v>400</v>
      </c>
      <c r="P36" s="1">
        <f t="shared" si="3"/>
        <v>137.0796</v>
      </c>
      <c r="Q36" s="5">
        <f t="shared" si="9"/>
        <v>323.50920000000008</v>
      </c>
      <c r="R36" s="5">
        <f t="shared" si="5"/>
        <v>323.50920000000008</v>
      </c>
      <c r="S36" s="5"/>
      <c r="T36" s="1"/>
      <c r="U36" s="1">
        <f t="shared" si="6"/>
        <v>10.999999999999998</v>
      </c>
      <c r="V36" s="1">
        <f t="shared" si="7"/>
        <v>8.6399901954776634</v>
      </c>
      <c r="W36" s="1">
        <v>141.2576</v>
      </c>
      <c r="X36" s="1">
        <v>108.191</v>
      </c>
      <c r="Y36" s="1">
        <v>95.141800000000003</v>
      </c>
      <c r="Z36" s="1">
        <v>124.9448</v>
      </c>
      <c r="AA36" s="1">
        <v>125.6336</v>
      </c>
      <c r="AB36" s="1">
        <v>139.50239999999999</v>
      </c>
      <c r="AC36" s="1">
        <v>142.7722</v>
      </c>
      <c r="AD36" s="1">
        <v>154.9058</v>
      </c>
      <c r="AE36" s="1">
        <v>177.7748</v>
      </c>
      <c r="AF36" s="1">
        <v>175.8622</v>
      </c>
      <c r="AG36" s="1"/>
      <c r="AH36" s="1">
        <f t="shared" si="8"/>
        <v>324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43</v>
      </c>
      <c r="C37" s="1">
        <v>535</v>
      </c>
      <c r="D37" s="1">
        <v>588</v>
      </c>
      <c r="E37" s="1">
        <v>342</v>
      </c>
      <c r="F37" s="1">
        <v>623</v>
      </c>
      <c r="G37" s="7">
        <v>0.45</v>
      </c>
      <c r="H37" s="1">
        <v>45</v>
      </c>
      <c r="I37" s="1" t="s">
        <v>38</v>
      </c>
      <c r="J37" s="1">
        <v>343</v>
      </c>
      <c r="K37" s="1">
        <f t="shared" si="2"/>
        <v>-1</v>
      </c>
      <c r="L37" s="1"/>
      <c r="M37" s="1"/>
      <c r="N37" s="1">
        <v>0</v>
      </c>
      <c r="O37" s="1"/>
      <c r="P37" s="1">
        <f t="shared" si="3"/>
        <v>68.400000000000006</v>
      </c>
      <c r="Q37" s="5">
        <f t="shared" si="9"/>
        <v>129.40000000000009</v>
      </c>
      <c r="R37" s="5">
        <f t="shared" si="5"/>
        <v>129.40000000000009</v>
      </c>
      <c r="S37" s="5"/>
      <c r="T37" s="1"/>
      <c r="U37" s="1">
        <f t="shared" si="6"/>
        <v>11</v>
      </c>
      <c r="V37" s="1">
        <f t="shared" si="7"/>
        <v>9.1081871345029235</v>
      </c>
      <c r="W37" s="1">
        <v>73.2</v>
      </c>
      <c r="X37" s="1">
        <v>87.2</v>
      </c>
      <c r="Y37" s="1">
        <v>98.6</v>
      </c>
      <c r="Z37" s="1">
        <v>98.8</v>
      </c>
      <c r="AA37" s="1">
        <v>102.6</v>
      </c>
      <c r="AB37" s="1">
        <v>118.2</v>
      </c>
      <c r="AC37" s="1">
        <v>122.6</v>
      </c>
      <c r="AD37" s="1">
        <v>108.4</v>
      </c>
      <c r="AE37" s="1">
        <v>112.4</v>
      </c>
      <c r="AF37" s="1">
        <v>126.2</v>
      </c>
      <c r="AG37" s="1"/>
      <c r="AH37" s="1">
        <f t="shared" si="8"/>
        <v>58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80</v>
      </c>
      <c r="B38" s="21" t="s">
        <v>43</v>
      </c>
      <c r="C38" s="21">
        <v>490</v>
      </c>
      <c r="D38" s="21">
        <v>528</v>
      </c>
      <c r="E38" s="21">
        <v>419</v>
      </c>
      <c r="F38" s="21">
        <v>503</v>
      </c>
      <c r="G38" s="22">
        <v>0.35</v>
      </c>
      <c r="H38" s="21">
        <v>40</v>
      </c>
      <c r="I38" s="21" t="s">
        <v>38</v>
      </c>
      <c r="J38" s="21">
        <v>428</v>
      </c>
      <c r="K38" s="21">
        <f t="shared" ref="K38:K69" si="12">E38-J38</f>
        <v>-9</v>
      </c>
      <c r="L38" s="21"/>
      <c r="M38" s="21"/>
      <c r="N38" s="21">
        <v>248</v>
      </c>
      <c r="O38" s="21"/>
      <c r="P38" s="21">
        <f t="shared" si="3"/>
        <v>83.8</v>
      </c>
      <c r="Q38" s="23">
        <f>12*P38-O38-N38-F38</f>
        <v>254.59999999999991</v>
      </c>
      <c r="R38" s="5">
        <f>Q38+P38</f>
        <v>338.39999999999992</v>
      </c>
      <c r="S38" s="23"/>
      <c r="T38" s="21"/>
      <c r="U38" s="1">
        <f t="shared" si="6"/>
        <v>12.999999999999998</v>
      </c>
      <c r="V38" s="21">
        <f t="shared" si="7"/>
        <v>8.9618138424821012</v>
      </c>
      <c r="W38" s="21">
        <v>84.2</v>
      </c>
      <c r="X38" s="21">
        <v>83.4</v>
      </c>
      <c r="Y38" s="21">
        <v>96</v>
      </c>
      <c r="Z38" s="21">
        <v>97.2</v>
      </c>
      <c r="AA38" s="21">
        <v>96.4</v>
      </c>
      <c r="AB38" s="21">
        <v>100.8</v>
      </c>
      <c r="AC38" s="21">
        <v>98</v>
      </c>
      <c r="AD38" s="21">
        <v>103.8</v>
      </c>
      <c r="AE38" s="21">
        <v>102.8</v>
      </c>
      <c r="AF38" s="21">
        <v>100.8</v>
      </c>
      <c r="AG38" s="24" t="s">
        <v>149</v>
      </c>
      <c r="AH38" s="1">
        <f t="shared" si="8"/>
        <v>118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37</v>
      </c>
      <c r="C39" s="1">
        <v>191.33699999999999</v>
      </c>
      <c r="D39" s="1">
        <v>209.75299999999999</v>
      </c>
      <c r="E39" s="1">
        <v>214.14400000000001</v>
      </c>
      <c r="F39" s="1">
        <v>173.34200000000001</v>
      </c>
      <c r="G39" s="7">
        <v>1</v>
      </c>
      <c r="H39" s="1">
        <v>40</v>
      </c>
      <c r="I39" s="1" t="s">
        <v>38</v>
      </c>
      <c r="J39" s="1">
        <v>211.05</v>
      </c>
      <c r="K39" s="1">
        <f t="shared" si="12"/>
        <v>3.0939999999999941</v>
      </c>
      <c r="L39" s="1"/>
      <c r="M39" s="1"/>
      <c r="N39" s="1">
        <v>219.85</v>
      </c>
      <c r="O39" s="1"/>
      <c r="P39" s="1">
        <f t="shared" si="3"/>
        <v>42.828800000000001</v>
      </c>
      <c r="Q39" s="5">
        <f t="shared" si="9"/>
        <v>77.924800000000005</v>
      </c>
      <c r="R39" s="5">
        <f t="shared" si="5"/>
        <v>77.924800000000005</v>
      </c>
      <c r="S39" s="5"/>
      <c r="T39" s="1"/>
      <c r="U39" s="1">
        <f t="shared" si="6"/>
        <v>11</v>
      </c>
      <c r="V39" s="1">
        <f t="shared" si="7"/>
        <v>9.1805514046622836</v>
      </c>
      <c r="W39" s="1">
        <v>41.396000000000001</v>
      </c>
      <c r="X39" s="1">
        <v>34.8992</v>
      </c>
      <c r="Y39" s="1">
        <v>38.204799999999999</v>
      </c>
      <c r="Z39" s="1">
        <v>38.683800000000012</v>
      </c>
      <c r="AA39" s="1">
        <v>37.855800000000002</v>
      </c>
      <c r="AB39" s="1">
        <v>27.293800000000001</v>
      </c>
      <c r="AC39" s="1">
        <v>25.960799999999999</v>
      </c>
      <c r="AD39" s="1">
        <v>34.489199999999997</v>
      </c>
      <c r="AE39" s="1">
        <v>46.691600000000001</v>
      </c>
      <c r="AF39" s="1">
        <v>44.766199999999998</v>
      </c>
      <c r="AG39" s="1"/>
      <c r="AH39" s="1">
        <f t="shared" si="8"/>
        <v>78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43</v>
      </c>
      <c r="C40" s="1">
        <v>621</v>
      </c>
      <c r="D40" s="1">
        <v>138</v>
      </c>
      <c r="E40" s="1">
        <v>256</v>
      </c>
      <c r="F40" s="1">
        <v>424</v>
      </c>
      <c r="G40" s="7">
        <v>0.4</v>
      </c>
      <c r="H40" s="1">
        <v>40</v>
      </c>
      <c r="I40" s="1" t="s">
        <v>38</v>
      </c>
      <c r="J40" s="1">
        <v>262</v>
      </c>
      <c r="K40" s="1">
        <f t="shared" si="12"/>
        <v>-6</v>
      </c>
      <c r="L40" s="1"/>
      <c r="M40" s="1"/>
      <c r="N40" s="1">
        <v>0</v>
      </c>
      <c r="O40" s="1"/>
      <c r="P40" s="1">
        <f t="shared" si="3"/>
        <v>51.2</v>
      </c>
      <c r="Q40" s="5">
        <f t="shared" si="9"/>
        <v>139.20000000000005</v>
      </c>
      <c r="R40" s="5">
        <f t="shared" si="5"/>
        <v>139.20000000000005</v>
      </c>
      <c r="S40" s="5"/>
      <c r="T40" s="1"/>
      <c r="U40" s="1">
        <f t="shared" si="6"/>
        <v>11</v>
      </c>
      <c r="V40" s="1">
        <f t="shared" si="7"/>
        <v>8.28125</v>
      </c>
      <c r="W40" s="1">
        <v>44.8</v>
      </c>
      <c r="X40" s="1">
        <v>61.6</v>
      </c>
      <c r="Y40" s="1">
        <v>70.8</v>
      </c>
      <c r="Z40" s="1">
        <v>66</v>
      </c>
      <c r="AA40" s="1">
        <v>82.6</v>
      </c>
      <c r="AB40" s="1">
        <v>107.8</v>
      </c>
      <c r="AC40" s="1">
        <v>94.2</v>
      </c>
      <c r="AD40" s="1">
        <v>82.4</v>
      </c>
      <c r="AE40" s="1">
        <v>79.2</v>
      </c>
      <c r="AF40" s="1">
        <v>79</v>
      </c>
      <c r="AG40" s="1"/>
      <c r="AH40" s="1">
        <f t="shared" si="8"/>
        <v>56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43</v>
      </c>
      <c r="C41" s="1">
        <v>864</v>
      </c>
      <c r="D41" s="1"/>
      <c r="E41" s="1">
        <v>325</v>
      </c>
      <c r="F41" s="1">
        <v>455</v>
      </c>
      <c r="G41" s="7">
        <v>0.4</v>
      </c>
      <c r="H41" s="1">
        <v>45</v>
      </c>
      <c r="I41" s="1" t="s">
        <v>38</v>
      </c>
      <c r="J41" s="1">
        <v>332</v>
      </c>
      <c r="K41" s="1">
        <f t="shared" si="12"/>
        <v>-7</v>
      </c>
      <c r="L41" s="1"/>
      <c r="M41" s="1"/>
      <c r="N41" s="1">
        <v>0</v>
      </c>
      <c r="O41" s="1"/>
      <c r="P41" s="1">
        <f t="shared" si="3"/>
        <v>65</v>
      </c>
      <c r="Q41" s="5">
        <f t="shared" si="9"/>
        <v>260</v>
      </c>
      <c r="R41" s="5">
        <f t="shared" si="5"/>
        <v>260</v>
      </c>
      <c r="S41" s="5"/>
      <c r="T41" s="1"/>
      <c r="U41" s="1">
        <f t="shared" si="6"/>
        <v>11</v>
      </c>
      <c r="V41" s="1">
        <f t="shared" si="7"/>
        <v>7</v>
      </c>
      <c r="W41" s="1">
        <v>55.4</v>
      </c>
      <c r="X41" s="1">
        <v>68.400000000000006</v>
      </c>
      <c r="Y41" s="1">
        <v>78.2</v>
      </c>
      <c r="Z41" s="1">
        <v>84.2</v>
      </c>
      <c r="AA41" s="1">
        <v>109.8</v>
      </c>
      <c r="AB41" s="1">
        <v>140</v>
      </c>
      <c r="AC41" s="1">
        <v>145</v>
      </c>
      <c r="AD41" s="1">
        <v>131.6</v>
      </c>
      <c r="AE41" s="1">
        <v>130.4</v>
      </c>
      <c r="AF41" s="1">
        <v>140.80000000000001</v>
      </c>
      <c r="AG41" s="1" t="s">
        <v>75</v>
      </c>
      <c r="AH41" s="1">
        <f t="shared" si="8"/>
        <v>104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179.08</v>
      </c>
      <c r="D42" s="1">
        <v>426.36200000000002</v>
      </c>
      <c r="E42" s="1">
        <v>291.43099999999998</v>
      </c>
      <c r="F42" s="1">
        <v>296.89299999999997</v>
      </c>
      <c r="G42" s="7">
        <v>1</v>
      </c>
      <c r="H42" s="1">
        <v>40</v>
      </c>
      <c r="I42" s="1" t="s">
        <v>38</v>
      </c>
      <c r="J42" s="1">
        <v>290.55</v>
      </c>
      <c r="K42" s="1">
        <f t="shared" si="12"/>
        <v>0.88099999999997181</v>
      </c>
      <c r="L42" s="1"/>
      <c r="M42" s="1"/>
      <c r="N42" s="1">
        <v>175.69800000000001</v>
      </c>
      <c r="O42" s="1"/>
      <c r="P42" s="1">
        <f t="shared" si="3"/>
        <v>58.286199999999994</v>
      </c>
      <c r="Q42" s="5">
        <f t="shared" si="9"/>
        <v>168.55720000000002</v>
      </c>
      <c r="R42" s="5">
        <f t="shared" si="5"/>
        <v>168.55720000000002</v>
      </c>
      <c r="S42" s="5"/>
      <c r="T42" s="1"/>
      <c r="U42" s="1">
        <f t="shared" si="6"/>
        <v>11.000000000000004</v>
      </c>
      <c r="V42" s="1">
        <f t="shared" si="7"/>
        <v>8.1081113539740119</v>
      </c>
      <c r="W42" s="1">
        <v>52.076000000000001</v>
      </c>
      <c r="X42" s="1">
        <v>52.982799999999997</v>
      </c>
      <c r="Y42" s="1">
        <v>59.021400000000007</v>
      </c>
      <c r="Z42" s="1">
        <v>48.4604</v>
      </c>
      <c r="AA42" s="1">
        <v>47.186</v>
      </c>
      <c r="AB42" s="1">
        <v>58.925199999999997</v>
      </c>
      <c r="AC42" s="1">
        <v>57.936199999999999</v>
      </c>
      <c r="AD42" s="1">
        <v>48.518599999999999</v>
      </c>
      <c r="AE42" s="1">
        <v>50.168799999999997</v>
      </c>
      <c r="AF42" s="1">
        <v>60.056199999999997</v>
      </c>
      <c r="AG42" s="1"/>
      <c r="AH42" s="1">
        <f t="shared" si="8"/>
        <v>169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85</v>
      </c>
      <c r="B43" s="21" t="s">
        <v>43</v>
      </c>
      <c r="C43" s="21">
        <v>772</v>
      </c>
      <c r="D43" s="21">
        <v>744</v>
      </c>
      <c r="E43" s="21">
        <v>656</v>
      </c>
      <c r="F43" s="21">
        <v>722</v>
      </c>
      <c r="G43" s="22">
        <v>0.35</v>
      </c>
      <c r="H43" s="21">
        <v>40</v>
      </c>
      <c r="I43" s="21" t="s">
        <v>38</v>
      </c>
      <c r="J43" s="21">
        <v>669</v>
      </c>
      <c r="K43" s="21">
        <f t="shared" si="12"/>
        <v>-13</v>
      </c>
      <c r="L43" s="21"/>
      <c r="M43" s="21"/>
      <c r="N43" s="21">
        <v>380</v>
      </c>
      <c r="O43" s="21"/>
      <c r="P43" s="21">
        <f t="shared" si="3"/>
        <v>131.19999999999999</v>
      </c>
      <c r="Q43" s="23">
        <f>12*P43-O43-N43-F43</f>
        <v>472.39999999999986</v>
      </c>
      <c r="R43" s="5">
        <f>Q43+P43</f>
        <v>603.59999999999991</v>
      </c>
      <c r="S43" s="23"/>
      <c r="T43" s="21"/>
      <c r="U43" s="1">
        <f t="shared" si="6"/>
        <v>13</v>
      </c>
      <c r="V43" s="21">
        <f t="shared" si="7"/>
        <v>8.3993902439024399</v>
      </c>
      <c r="W43" s="21">
        <v>126.4</v>
      </c>
      <c r="X43" s="21">
        <v>124.6</v>
      </c>
      <c r="Y43" s="21">
        <v>141.80000000000001</v>
      </c>
      <c r="Z43" s="21">
        <v>147</v>
      </c>
      <c r="AA43" s="21">
        <v>147.6</v>
      </c>
      <c r="AB43" s="21">
        <v>150</v>
      </c>
      <c r="AC43" s="21">
        <v>136</v>
      </c>
      <c r="AD43" s="21">
        <v>146.80000000000001</v>
      </c>
      <c r="AE43" s="21">
        <v>155.19999999999999</v>
      </c>
      <c r="AF43" s="21">
        <v>138.4</v>
      </c>
      <c r="AG43" s="24" t="s">
        <v>147</v>
      </c>
      <c r="AH43" s="1">
        <f t="shared" si="8"/>
        <v>211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43</v>
      </c>
      <c r="C44" s="1">
        <v>511</v>
      </c>
      <c r="D44" s="1">
        <v>552</v>
      </c>
      <c r="E44" s="1">
        <v>566</v>
      </c>
      <c r="F44" s="1">
        <v>397</v>
      </c>
      <c r="G44" s="7">
        <v>0.4</v>
      </c>
      <c r="H44" s="1">
        <v>40</v>
      </c>
      <c r="I44" s="1" t="s">
        <v>38</v>
      </c>
      <c r="J44" s="1">
        <v>571</v>
      </c>
      <c r="K44" s="1">
        <f t="shared" si="12"/>
        <v>-5</v>
      </c>
      <c r="L44" s="1"/>
      <c r="M44" s="1"/>
      <c r="N44" s="1">
        <v>584</v>
      </c>
      <c r="O44" s="1"/>
      <c r="P44" s="1">
        <f t="shared" si="3"/>
        <v>113.2</v>
      </c>
      <c r="Q44" s="5">
        <f t="shared" si="9"/>
        <v>264.20000000000005</v>
      </c>
      <c r="R44" s="5">
        <f t="shared" si="5"/>
        <v>264.20000000000005</v>
      </c>
      <c r="S44" s="5"/>
      <c r="T44" s="1"/>
      <c r="U44" s="1">
        <f t="shared" si="6"/>
        <v>11</v>
      </c>
      <c r="V44" s="1">
        <f t="shared" si="7"/>
        <v>8.6660777385159005</v>
      </c>
      <c r="W44" s="1">
        <v>109.8</v>
      </c>
      <c r="X44" s="1">
        <v>87.2</v>
      </c>
      <c r="Y44" s="1">
        <v>86.4</v>
      </c>
      <c r="Z44" s="1">
        <v>94.2</v>
      </c>
      <c r="AA44" s="1">
        <v>94.2</v>
      </c>
      <c r="AB44" s="1">
        <v>119.2</v>
      </c>
      <c r="AC44" s="1">
        <v>118.2</v>
      </c>
      <c r="AD44" s="1">
        <v>108</v>
      </c>
      <c r="AE44" s="1">
        <v>129.80000000000001</v>
      </c>
      <c r="AF44" s="1">
        <v>123.6</v>
      </c>
      <c r="AG44" s="1"/>
      <c r="AH44" s="1">
        <f t="shared" si="8"/>
        <v>106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37</v>
      </c>
      <c r="C45" s="1">
        <v>602.25699999999995</v>
      </c>
      <c r="D45" s="1">
        <v>613.76800000000003</v>
      </c>
      <c r="E45" s="1">
        <v>476.39699999999999</v>
      </c>
      <c r="F45" s="1">
        <v>639.952</v>
      </c>
      <c r="G45" s="7">
        <v>1</v>
      </c>
      <c r="H45" s="1">
        <v>50</v>
      </c>
      <c r="I45" s="1" t="s">
        <v>38</v>
      </c>
      <c r="J45" s="1">
        <v>463.5</v>
      </c>
      <c r="K45" s="1">
        <f t="shared" si="12"/>
        <v>12.896999999999991</v>
      </c>
      <c r="L45" s="1"/>
      <c r="M45" s="1"/>
      <c r="N45" s="1">
        <v>172.71621999999999</v>
      </c>
      <c r="O45" s="1"/>
      <c r="P45" s="1">
        <f t="shared" si="3"/>
        <v>95.279399999999995</v>
      </c>
      <c r="Q45" s="5">
        <f t="shared" si="9"/>
        <v>235.40517999999997</v>
      </c>
      <c r="R45" s="5">
        <f>Q45+P45</f>
        <v>330.68457999999998</v>
      </c>
      <c r="S45" s="5"/>
      <c r="T45" s="1"/>
      <c r="U45" s="1">
        <f t="shared" si="6"/>
        <v>12.000000000000002</v>
      </c>
      <c r="V45" s="1">
        <f t="shared" si="7"/>
        <v>8.5293171451541472</v>
      </c>
      <c r="W45" s="1">
        <v>90.767399999999995</v>
      </c>
      <c r="X45" s="1">
        <v>100.724</v>
      </c>
      <c r="Y45" s="1">
        <v>102.1494</v>
      </c>
      <c r="Z45" s="1">
        <v>107.59059999999999</v>
      </c>
      <c r="AA45" s="1">
        <v>105.8282</v>
      </c>
      <c r="AB45" s="1">
        <v>101.6326</v>
      </c>
      <c r="AC45" s="1">
        <v>98.513999999999996</v>
      </c>
      <c r="AD45" s="1">
        <v>103.414</v>
      </c>
      <c r="AE45" s="1">
        <v>119.30840000000001</v>
      </c>
      <c r="AF45" s="1">
        <v>118.9104</v>
      </c>
      <c r="AG45" s="1"/>
      <c r="AH45" s="1">
        <f t="shared" si="8"/>
        <v>331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1154.682</v>
      </c>
      <c r="D46" s="1">
        <v>1814.037</v>
      </c>
      <c r="E46" s="1">
        <v>1290.491</v>
      </c>
      <c r="F46" s="1">
        <v>1476.3240000000001</v>
      </c>
      <c r="G46" s="7">
        <v>1</v>
      </c>
      <c r="H46" s="1">
        <v>50</v>
      </c>
      <c r="I46" s="1" t="s">
        <v>38</v>
      </c>
      <c r="J46" s="1">
        <v>1258.9000000000001</v>
      </c>
      <c r="K46" s="1">
        <f t="shared" si="12"/>
        <v>31.590999999999894</v>
      </c>
      <c r="L46" s="1"/>
      <c r="M46" s="1"/>
      <c r="N46" s="1">
        <v>426.42523999999997</v>
      </c>
      <c r="O46" s="1">
        <v>600</v>
      </c>
      <c r="P46" s="1">
        <f t="shared" si="3"/>
        <v>258.09820000000002</v>
      </c>
      <c r="Q46" s="5">
        <f t="shared" si="9"/>
        <v>336.33096000000023</v>
      </c>
      <c r="R46" s="5">
        <v>0</v>
      </c>
      <c r="S46" s="5">
        <v>0</v>
      </c>
      <c r="T46" s="1" t="s">
        <v>152</v>
      </c>
      <c r="U46" s="1">
        <f t="shared" si="6"/>
        <v>9.6968876187435633</v>
      </c>
      <c r="V46" s="1">
        <f t="shared" si="7"/>
        <v>9.6968876187435633</v>
      </c>
      <c r="W46" s="1">
        <v>260.9708</v>
      </c>
      <c r="X46" s="1">
        <v>249.76740000000001</v>
      </c>
      <c r="Y46" s="1">
        <v>254.047</v>
      </c>
      <c r="Z46" s="1">
        <v>245.80179999999999</v>
      </c>
      <c r="AA46" s="1">
        <v>241.0044</v>
      </c>
      <c r="AB46" s="1">
        <v>168.96340000000001</v>
      </c>
      <c r="AC46" s="1">
        <v>153.9452</v>
      </c>
      <c r="AD46" s="1">
        <v>166.167</v>
      </c>
      <c r="AE46" s="1">
        <v>184.31800000000001</v>
      </c>
      <c r="AF46" s="1">
        <v>164.56979999999999</v>
      </c>
      <c r="AG46" s="1" t="s">
        <v>156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89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2"/>
        <v>0</v>
      </c>
      <c r="L47" s="13"/>
      <c r="M47" s="13"/>
      <c r="N47" s="13">
        <v>0</v>
      </c>
      <c r="O47" s="13"/>
      <c r="P47" s="13">
        <f t="shared" si="3"/>
        <v>0</v>
      </c>
      <c r="Q47" s="15"/>
      <c r="R47" s="5">
        <f t="shared" si="5"/>
        <v>0</v>
      </c>
      <c r="S47" s="15"/>
      <c r="T47" s="13"/>
      <c r="U47" s="1" t="e">
        <f t="shared" si="6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50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43</v>
      </c>
      <c r="C48" s="1">
        <v>497</v>
      </c>
      <c r="D48" s="1">
        <v>770</v>
      </c>
      <c r="E48" s="1">
        <v>658</v>
      </c>
      <c r="F48" s="1">
        <v>497</v>
      </c>
      <c r="G48" s="7">
        <v>0.45</v>
      </c>
      <c r="H48" s="1">
        <v>50</v>
      </c>
      <c r="I48" s="1" t="s">
        <v>38</v>
      </c>
      <c r="J48" s="1">
        <v>658</v>
      </c>
      <c r="K48" s="1">
        <f t="shared" si="12"/>
        <v>0</v>
      </c>
      <c r="L48" s="1"/>
      <c r="M48" s="1"/>
      <c r="N48" s="1">
        <v>620</v>
      </c>
      <c r="O48" s="1"/>
      <c r="P48" s="1">
        <f t="shared" si="3"/>
        <v>131.6</v>
      </c>
      <c r="Q48" s="5">
        <f t="shared" ref="Q48:Q74" si="13">11*P48-O48-N48-F48</f>
        <v>330.59999999999991</v>
      </c>
      <c r="R48" s="5">
        <f t="shared" si="5"/>
        <v>330.59999999999991</v>
      </c>
      <c r="S48" s="5"/>
      <c r="T48" s="1"/>
      <c r="U48" s="1">
        <f t="shared" si="6"/>
        <v>11</v>
      </c>
      <c r="V48" s="1">
        <f t="shared" si="7"/>
        <v>8.4878419452887535</v>
      </c>
      <c r="W48" s="1">
        <v>124.8</v>
      </c>
      <c r="X48" s="1">
        <v>87.8</v>
      </c>
      <c r="Y48" s="1">
        <v>108</v>
      </c>
      <c r="Z48" s="1">
        <v>104.4</v>
      </c>
      <c r="AA48" s="1">
        <v>96.2</v>
      </c>
      <c r="AB48" s="1">
        <v>79.599999999999994</v>
      </c>
      <c r="AC48" s="1">
        <v>73.8</v>
      </c>
      <c r="AD48" s="1">
        <v>70.2</v>
      </c>
      <c r="AE48" s="1">
        <v>69.8</v>
      </c>
      <c r="AF48" s="1">
        <v>66.599999999999994</v>
      </c>
      <c r="AG48" s="1" t="s">
        <v>91</v>
      </c>
      <c r="AH48" s="1">
        <f t="shared" si="8"/>
        <v>149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37</v>
      </c>
      <c r="C49" s="1">
        <v>216.26</v>
      </c>
      <c r="D49" s="1">
        <v>47.89</v>
      </c>
      <c r="E49" s="1">
        <v>200.25399999999999</v>
      </c>
      <c r="F49" s="1">
        <v>21.244</v>
      </c>
      <c r="G49" s="7">
        <v>1</v>
      </c>
      <c r="H49" s="1">
        <v>40</v>
      </c>
      <c r="I49" s="1" t="s">
        <v>38</v>
      </c>
      <c r="J49" s="1">
        <v>201.85</v>
      </c>
      <c r="K49" s="1">
        <f t="shared" si="12"/>
        <v>-1.5960000000000036</v>
      </c>
      <c r="L49" s="1"/>
      <c r="M49" s="1"/>
      <c r="N49" s="1">
        <v>263.94380000000001</v>
      </c>
      <c r="O49" s="1"/>
      <c r="P49" s="1">
        <f t="shared" si="3"/>
        <v>40.050799999999995</v>
      </c>
      <c r="Q49" s="5">
        <f t="shared" si="13"/>
        <v>155.37099999999995</v>
      </c>
      <c r="R49" s="5">
        <f t="shared" si="5"/>
        <v>155.37099999999995</v>
      </c>
      <c r="S49" s="5"/>
      <c r="T49" s="1"/>
      <c r="U49" s="1">
        <f t="shared" si="6"/>
        <v>11.000000000000002</v>
      </c>
      <c r="V49" s="1">
        <f t="shared" si="7"/>
        <v>7.1206517722492455</v>
      </c>
      <c r="W49" s="1">
        <v>40.622599999999998</v>
      </c>
      <c r="X49" s="1">
        <v>45.607999999999997</v>
      </c>
      <c r="Y49" s="1">
        <v>39.416400000000003</v>
      </c>
      <c r="Z49" s="1">
        <v>39.8628</v>
      </c>
      <c r="AA49" s="1">
        <v>40.385199999999998</v>
      </c>
      <c r="AB49" s="1">
        <v>40.035200000000003</v>
      </c>
      <c r="AC49" s="1">
        <v>42.963799999999999</v>
      </c>
      <c r="AD49" s="1">
        <v>62.046000000000006</v>
      </c>
      <c r="AE49" s="1">
        <v>66.080399999999997</v>
      </c>
      <c r="AF49" s="1">
        <v>51.001199999999997</v>
      </c>
      <c r="AG49" s="1" t="s">
        <v>117</v>
      </c>
      <c r="AH49" s="1">
        <f t="shared" si="8"/>
        <v>155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43</v>
      </c>
      <c r="C50" s="1">
        <v>216</v>
      </c>
      <c r="D50" s="1">
        <v>96</v>
      </c>
      <c r="E50" s="19">
        <f>129+E89</f>
        <v>133</v>
      </c>
      <c r="F50" s="1">
        <v>154</v>
      </c>
      <c r="G50" s="7">
        <v>0.4</v>
      </c>
      <c r="H50" s="1">
        <v>40</v>
      </c>
      <c r="I50" s="1" t="s">
        <v>38</v>
      </c>
      <c r="J50" s="1">
        <v>130</v>
      </c>
      <c r="K50" s="1">
        <f t="shared" si="12"/>
        <v>3</v>
      </c>
      <c r="L50" s="1"/>
      <c r="M50" s="1"/>
      <c r="N50" s="1">
        <v>0</v>
      </c>
      <c r="O50" s="1"/>
      <c r="P50" s="1">
        <f t="shared" si="3"/>
        <v>26.6</v>
      </c>
      <c r="Q50" s="5">
        <f t="shared" si="13"/>
        <v>138.60000000000002</v>
      </c>
      <c r="R50" s="5">
        <f t="shared" si="5"/>
        <v>138.60000000000002</v>
      </c>
      <c r="S50" s="5"/>
      <c r="T50" s="1"/>
      <c r="U50" s="1">
        <f t="shared" si="6"/>
        <v>11</v>
      </c>
      <c r="V50" s="1">
        <f t="shared" si="7"/>
        <v>5.7894736842105257</v>
      </c>
      <c r="W50" s="1">
        <v>19</v>
      </c>
      <c r="X50" s="1">
        <v>24.6</v>
      </c>
      <c r="Y50" s="1">
        <v>32.4</v>
      </c>
      <c r="Z50" s="1">
        <v>34.4</v>
      </c>
      <c r="AA50" s="1">
        <v>37.6</v>
      </c>
      <c r="AB50" s="1">
        <v>39.200000000000003</v>
      </c>
      <c r="AC50" s="1">
        <v>36.200000000000003</v>
      </c>
      <c r="AD50" s="1">
        <v>34.4</v>
      </c>
      <c r="AE50" s="1">
        <v>31.8</v>
      </c>
      <c r="AF50" s="1">
        <v>35</v>
      </c>
      <c r="AG50" s="1" t="s">
        <v>94</v>
      </c>
      <c r="AH50" s="1">
        <f t="shared" si="8"/>
        <v>55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43</v>
      </c>
      <c r="C51" s="1">
        <v>138</v>
      </c>
      <c r="D51" s="1">
        <v>42</v>
      </c>
      <c r="E51" s="1">
        <v>104</v>
      </c>
      <c r="F51" s="1">
        <v>61</v>
      </c>
      <c r="G51" s="7">
        <v>0.4</v>
      </c>
      <c r="H51" s="1">
        <v>40</v>
      </c>
      <c r="I51" s="1" t="s">
        <v>38</v>
      </c>
      <c r="J51" s="1">
        <v>102</v>
      </c>
      <c r="K51" s="1">
        <f t="shared" si="12"/>
        <v>2</v>
      </c>
      <c r="L51" s="1"/>
      <c r="M51" s="1"/>
      <c r="N51" s="1">
        <v>93</v>
      </c>
      <c r="O51" s="1"/>
      <c r="P51" s="1">
        <f t="shared" si="3"/>
        <v>20.8</v>
      </c>
      <c r="Q51" s="5">
        <f t="shared" si="13"/>
        <v>74.800000000000011</v>
      </c>
      <c r="R51" s="5">
        <f t="shared" si="5"/>
        <v>74.800000000000011</v>
      </c>
      <c r="S51" s="5"/>
      <c r="T51" s="1"/>
      <c r="U51" s="1">
        <f t="shared" si="6"/>
        <v>11</v>
      </c>
      <c r="V51" s="1">
        <f t="shared" si="7"/>
        <v>7.4038461538461533</v>
      </c>
      <c r="W51" s="1">
        <v>18.2</v>
      </c>
      <c r="X51" s="1">
        <v>15.2</v>
      </c>
      <c r="Y51" s="1">
        <v>16.8</v>
      </c>
      <c r="Z51" s="1">
        <v>22.2</v>
      </c>
      <c r="AA51" s="1">
        <v>21.6</v>
      </c>
      <c r="AB51" s="1">
        <v>16.399999999999999</v>
      </c>
      <c r="AC51" s="1">
        <v>17.2</v>
      </c>
      <c r="AD51" s="1">
        <v>21.4</v>
      </c>
      <c r="AE51" s="1">
        <v>20.6</v>
      </c>
      <c r="AF51" s="1">
        <v>22.8</v>
      </c>
      <c r="AG51" s="1"/>
      <c r="AH51" s="1">
        <f t="shared" si="8"/>
        <v>30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37</v>
      </c>
      <c r="C52" s="1">
        <v>346.166</v>
      </c>
      <c r="D52" s="1">
        <v>475.54</v>
      </c>
      <c r="E52" s="1">
        <v>454.81299999999999</v>
      </c>
      <c r="F52" s="1">
        <v>315.88</v>
      </c>
      <c r="G52" s="7">
        <v>1</v>
      </c>
      <c r="H52" s="1">
        <v>50</v>
      </c>
      <c r="I52" s="1" t="s">
        <v>38</v>
      </c>
      <c r="J52" s="1">
        <v>442</v>
      </c>
      <c r="K52" s="1">
        <f t="shared" si="12"/>
        <v>12.812999999999988</v>
      </c>
      <c r="L52" s="1"/>
      <c r="M52" s="1"/>
      <c r="N52" s="1">
        <v>415.51625999999999</v>
      </c>
      <c r="O52" s="1"/>
      <c r="P52" s="1">
        <f t="shared" si="3"/>
        <v>90.962599999999995</v>
      </c>
      <c r="Q52" s="5">
        <f t="shared" si="13"/>
        <v>269.19233999999994</v>
      </c>
      <c r="R52" s="5">
        <f t="shared" ref="R52:R53" si="14">Q52+P52</f>
        <v>360.15493999999995</v>
      </c>
      <c r="S52" s="5"/>
      <c r="T52" s="1"/>
      <c r="U52" s="1">
        <f t="shared" si="6"/>
        <v>12</v>
      </c>
      <c r="V52" s="1">
        <f t="shared" si="7"/>
        <v>8.0406261474496112</v>
      </c>
      <c r="W52" s="1">
        <v>80.864200000000011</v>
      </c>
      <c r="X52" s="1">
        <v>69.453000000000003</v>
      </c>
      <c r="Y52" s="1">
        <v>75.691600000000008</v>
      </c>
      <c r="Z52" s="1">
        <v>78.375599999999991</v>
      </c>
      <c r="AA52" s="1">
        <v>75.148600000000002</v>
      </c>
      <c r="AB52" s="1">
        <v>90.614000000000004</v>
      </c>
      <c r="AC52" s="1">
        <v>90.802400000000006</v>
      </c>
      <c r="AD52" s="1">
        <v>95.362200000000001</v>
      </c>
      <c r="AE52" s="1">
        <v>99.406800000000004</v>
      </c>
      <c r="AF52" s="1">
        <v>87.414000000000001</v>
      </c>
      <c r="AG52" s="1"/>
      <c r="AH52" s="1">
        <f t="shared" si="8"/>
        <v>360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37</v>
      </c>
      <c r="C53" s="1">
        <v>1468.1320000000001</v>
      </c>
      <c r="D53" s="1">
        <v>247.673</v>
      </c>
      <c r="E53" s="1">
        <v>854.10500000000002</v>
      </c>
      <c r="F53" s="1">
        <v>748.81</v>
      </c>
      <c r="G53" s="7">
        <v>1</v>
      </c>
      <c r="H53" s="1">
        <v>50</v>
      </c>
      <c r="I53" s="1" t="s">
        <v>38</v>
      </c>
      <c r="J53" s="1">
        <v>830.15</v>
      </c>
      <c r="K53" s="1">
        <f t="shared" si="12"/>
        <v>23.955000000000041</v>
      </c>
      <c r="L53" s="1"/>
      <c r="M53" s="1"/>
      <c r="N53" s="1">
        <v>290.36559999999997</v>
      </c>
      <c r="O53" s="1">
        <v>500</v>
      </c>
      <c r="P53" s="1">
        <f t="shared" si="3"/>
        <v>170.821</v>
      </c>
      <c r="Q53" s="5">
        <f t="shared" si="13"/>
        <v>339.85539999999992</v>
      </c>
      <c r="R53" s="5">
        <f t="shared" si="14"/>
        <v>510.67639999999994</v>
      </c>
      <c r="S53" s="5"/>
      <c r="T53" s="1"/>
      <c r="U53" s="1">
        <f t="shared" si="6"/>
        <v>12</v>
      </c>
      <c r="V53" s="1">
        <f t="shared" si="7"/>
        <v>9.010458901423128</v>
      </c>
      <c r="W53" s="1">
        <v>163.80199999999999</v>
      </c>
      <c r="X53" s="1">
        <v>145.31460000000001</v>
      </c>
      <c r="Y53" s="1">
        <v>154.2002</v>
      </c>
      <c r="Z53" s="1">
        <v>158.2176</v>
      </c>
      <c r="AA53" s="1">
        <v>177.751</v>
      </c>
      <c r="AB53" s="1">
        <v>222.18520000000001</v>
      </c>
      <c r="AC53" s="1">
        <v>203.40280000000001</v>
      </c>
      <c r="AD53" s="1">
        <v>185.30680000000001</v>
      </c>
      <c r="AE53" s="1">
        <v>201.53899999999999</v>
      </c>
      <c r="AF53" s="1">
        <v>193.87639999999999</v>
      </c>
      <c r="AG53" s="1"/>
      <c r="AH53" s="1">
        <f t="shared" si="8"/>
        <v>511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37</v>
      </c>
      <c r="C54" s="1">
        <v>136.524</v>
      </c>
      <c r="D54" s="1">
        <v>215.90100000000001</v>
      </c>
      <c r="E54" s="1">
        <v>166.36</v>
      </c>
      <c r="F54" s="1">
        <v>151.11099999999999</v>
      </c>
      <c r="G54" s="7">
        <v>1</v>
      </c>
      <c r="H54" s="1">
        <v>50</v>
      </c>
      <c r="I54" s="1" t="s">
        <v>38</v>
      </c>
      <c r="J54" s="1">
        <v>163.15</v>
      </c>
      <c r="K54" s="1">
        <f t="shared" si="12"/>
        <v>3.210000000000008</v>
      </c>
      <c r="L54" s="1"/>
      <c r="M54" s="1"/>
      <c r="N54" s="1">
        <v>206.14155999999991</v>
      </c>
      <c r="O54" s="1"/>
      <c r="P54" s="1">
        <f t="shared" si="3"/>
        <v>33.272000000000006</v>
      </c>
      <c r="Q54" s="5">
        <f t="shared" si="13"/>
        <v>8.7394400000001724</v>
      </c>
      <c r="R54" s="5">
        <f t="shared" si="5"/>
        <v>8.7394400000001724</v>
      </c>
      <c r="S54" s="5"/>
      <c r="T54" s="1"/>
      <c r="U54" s="1">
        <f t="shared" si="6"/>
        <v>11</v>
      </c>
      <c r="V54" s="1">
        <f t="shared" si="7"/>
        <v>10.737333493628272</v>
      </c>
      <c r="W54" s="1">
        <v>36.747799999999998</v>
      </c>
      <c r="X54" s="1">
        <v>27.192399999999999</v>
      </c>
      <c r="Y54" s="1">
        <v>22.622399999999999</v>
      </c>
      <c r="Z54" s="1">
        <v>22.773199999999999</v>
      </c>
      <c r="AA54" s="1">
        <v>24.156400000000001</v>
      </c>
      <c r="AB54" s="1">
        <v>30.990200000000002</v>
      </c>
      <c r="AC54" s="1">
        <v>31.298400000000001</v>
      </c>
      <c r="AD54" s="1">
        <v>33.322600000000001</v>
      </c>
      <c r="AE54" s="1">
        <v>35.502000000000002</v>
      </c>
      <c r="AF54" s="1">
        <v>33.849800000000002</v>
      </c>
      <c r="AG54" s="1"/>
      <c r="AH54" s="1">
        <f t="shared" si="8"/>
        <v>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43</v>
      </c>
      <c r="C55" s="1">
        <v>267</v>
      </c>
      <c r="D55" s="1">
        <v>260</v>
      </c>
      <c r="E55" s="1">
        <v>204</v>
      </c>
      <c r="F55" s="1">
        <v>280</v>
      </c>
      <c r="G55" s="7">
        <v>0.4</v>
      </c>
      <c r="H55" s="1">
        <v>50</v>
      </c>
      <c r="I55" s="1" t="s">
        <v>38</v>
      </c>
      <c r="J55" s="1">
        <v>204</v>
      </c>
      <c r="K55" s="1">
        <f t="shared" si="12"/>
        <v>0</v>
      </c>
      <c r="L55" s="1"/>
      <c r="M55" s="1"/>
      <c r="N55" s="1">
        <v>0</v>
      </c>
      <c r="O55" s="1"/>
      <c r="P55" s="1">
        <f t="shared" si="3"/>
        <v>40.799999999999997</v>
      </c>
      <c r="Q55" s="5">
        <f t="shared" si="13"/>
        <v>168.79999999999995</v>
      </c>
      <c r="R55" s="5">
        <f t="shared" si="5"/>
        <v>168.79999999999995</v>
      </c>
      <c r="S55" s="5"/>
      <c r="T55" s="1"/>
      <c r="U55" s="1">
        <f t="shared" si="6"/>
        <v>11</v>
      </c>
      <c r="V55" s="1">
        <f t="shared" si="7"/>
        <v>6.8627450980392162</v>
      </c>
      <c r="W55" s="1">
        <v>35.200000000000003</v>
      </c>
      <c r="X55" s="1">
        <v>38.200000000000003</v>
      </c>
      <c r="Y55" s="1">
        <v>54.8</v>
      </c>
      <c r="Z55" s="1">
        <v>44.2</v>
      </c>
      <c r="AA55" s="1">
        <v>49.4</v>
      </c>
      <c r="AB55" s="1">
        <v>61.6</v>
      </c>
      <c r="AC55" s="1">
        <v>57.4</v>
      </c>
      <c r="AD55" s="1">
        <v>85</v>
      </c>
      <c r="AE55" s="1">
        <v>102.4</v>
      </c>
      <c r="AF55" s="1">
        <v>89.8</v>
      </c>
      <c r="AG55" s="1" t="s">
        <v>100</v>
      </c>
      <c r="AH55" s="1">
        <f t="shared" si="8"/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43</v>
      </c>
      <c r="C56" s="1">
        <v>862</v>
      </c>
      <c r="D56" s="1">
        <v>900</v>
      </c>
      <c r="E56" s="1">
        <v>944</v>
      </c>
      <c r="F56" s="1">
        <v>669</v>
      </c>
      <c r="G56" s="7">
        <v>0.4</v>
      </c>
      <c r="H56" s="1">
        <v>40</v>
      </c>
      <c r="I56" s="1" t="s">
        <v>38</v>
      </c>
      <c r="J56" s="1">
        <v>949</v>
      </c>
      <c r="K56" s="1">
        <f t="shared" si="12"/>
        <v>-5</v>
      </c>
      <c r="L56" s="1"/>
      <c r="M56" s="1"/>
      <c r="N56" s="1">
        <v>974</v>
      </c>
      <c r="O56" s="1"/>
      <c r="P56" s="1">
        <f t="shared" si="3"/>
        <v>188.8</v>
      </c>
      <c r="Q56" s="5">
        <f t="shared" si="13"/>
        <v>433.80000000000018</v>
      </c>
      <c r="R56" s="5">
        <f t="shared" si="5"/>
        <v>433.80000000000018</v>
      </c>
      <c r="S56" s="5"/>
      <c r="T56" s="1"/>
      <c r="U56" s="1">
        <f t="shared" si="6"/>
        <v>11</v>
      </c>
      <c r="V56" s="1">
        <f t="shared" si="7"/>
        <v>8.7023305084745761</v>
      </c>
      <c r="W56" s="1">
        <v>182.4</v>
      </c>
      <c r="X56" s="1">
        <v>146.19999999999999</v>
      </c>
      <c r="Y56" s="1">
        <v>140.80000000000001</v>
      </c>
      <c r="Z56" s="1">
        <v>152.80000000000001</v>
      </c>
      <c r="AA56" s="1">
        <v>155.80000000000001</v>
      </c>
      <c r="AB56" s="1">
        <v>180.4</v>
      </c>
      <c r="AC56" s="1">
        <v>183</v>
      </c>
      <c r="AD56" s="1">
        <v>181.6</v>
      </c>
      <c r="AE56" s="1">
        <v>204.2</v>
      </c>
      <c r="AF56" s="1">
        <v>203.2</v>
      </c>
      <c r="AG56" s="1"/>
      <c r="AH56" s="1">
        <f t="shared" si="8"/>
        <v>174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707</v>
      </c>
      <c r="D57" s="1">
        <v>696</v>
      </c>
      <c r="E57" s="1">
        <v>802</v>
      </c>
      <c r="F57" s="1">
        <v>481</v>
      </c>
      <c r="G57" s="7">
        <v>0.4</v>
      </c>
      <c r="H57" s="1">
        <v>40</v>
      </c>
      <c r="I57" s="1" t="s">
        <v>38</v>
      </c>
      <c r="J57" s="1">
        <v>806</v>
      </c>
      <c r="K57" s="1">
        <f t="shared" si="12"/>
        <v>-4</v>
      </c>
      <c r="L57" s="1"/>
      <c r="M57" s="1"/>
      <c r="N57" s="1">
        <v>896</v>
      </c>
      <c r="O57" s="1"/>
      <c r="P57" s="1">
        <f t="shared" si="3"/>
        <v>160.4</v>
      </c>
      <c r="Q57" s="5">
        <f t="shared" si="13"/>
        <v>387.40000000000009</v>
      </c>
      <c r="R57" s="5">
        <f t="shared" si="5"/>
        <v>387.40000000000009</v>
      </c>
      <c r="S57" s="5"/>
      <c r="T57" s="1"/>
      <c r="U57" s="1">
        <f t="shared" si="6"/>
        <v>11</v>
      </c>
      <c r="V57" s="1">
        <f t="shared" si="7"/>
        <v>8.5847880299251873</v>
      </c>
      <c r="W57" s="1">
        <v>153</v>
      </c>
      <c r="X57" s="1">
        <v>116.4</v>
      </c>
      <c r="Y57" s="1">
        <v>113.6</v>
      </c>
      <c r="Z57" s="1">
        <v>125</v>
      </c>
      <c r="AA57" s="1">
        <v>126.2</v>
      </c>
      <c r="AB57" s="1">
        <v>162.6</v>
      </c>
      <c r="AC57" s="1">
        <v>160.6</v>
      </c>
      <c r="AD57" s="1">
        <v>162</v>
      </c>
      <c r="AE57" s="1">
        <v>184.2</v>
      </c>
      <c r="AF57" s="1">
        <v>169.8</v>
      </c>
      <c r="AG57" s="1"/>
      <c r="AH57" s="1">
        <f t="shared" si="8"/>
        <v>155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>
        <v>734.553</v>
      </c>
      <c r="D58" s="1">
        <v>204.70400000000001</v>
      </c>
      <c r="E58" s="1">
        <v>594.03200000000004</v>
      </c>
      <c r="F58" s="1">
        <v>278.77</v>
      </c>
      <c r="G58" s="7">
        <v>1</v>
      </c>
      <c r="H58" s="1">
        <v>40</v>
      </c>
      <c r="I58" s="1" t="s">
        <v>38</v>
      </c>
      <c r="J58" s="1">
        <v>586.35</v>
      </c>
      <c r="K58" s="1">
        <f t="shared" si="12"/>
        <v>7.6820000000000164</v>
      </c>
      <c r="L58" s="1"/>
      <c r="M58" s="1"/>
      <c r="N58" s="1">
        <v>763.34739999999988</v>
      </c>
      <c r="O58" s="1"/>
      <c r="P58" s="1">
        <f t="shared" si="3"/>
        <v>118.80640000000001</v>
      </c>
      <c r="Q58" s="5">
        <f t="shared" si="13"/>
        <v>264.75300000000016</v>
      </c>
      <c r="R58" s="5">
        <f t="shared" si="5"/>
        <v>264.75300000000016</v>
      </c>
      <c r="S58" s="5"/>
      <c r="T58" s="1"/>
      <c r="U58" s="1">
        <f t="shared" si="6"/>
        <v>11</v>
      </c>
      <c r="V58" s="1">
        <f t="shared" si="7"/>
        <v>8.7715594446090428</v>
      </c>
      <c r="W58" s="1">
        <v>121.6146</v>
      </c>
      <c r="X58" s="1">
        <v>78.779399999999995</v>
      </c>
      <c r="Y58" s="1">
        <v>79.445799999999991</v>
      </c>
      <c r="Z58" s="1">
        <v>112.238</v>
      </c>
      <c r="AA58" s="1">
        <v>112.24</v>
      </c>
      <c r="AB58" s="1">
        <v>107.9432</v>
      </c>
      <c r="AC58" s="1">
        <v>107.0176</v>
      </c>
      <c r="AD58" s="1">
        <v>106.4194</v>
      </c>
      <c r="AE58" s="1">
        <v>125.1662</v>
      </c>
      <c r="AF58" s="1">
        <v>137.16059999999999</v>
      </c>
      <c r="AG58" s="1"/>
      <c r="AH58" s="1">
        <f t="shared" si="8"/>
        <v>265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614.25099999999998</v>
      </c>
      <c r="D59" s="1">
        <v>86.92</v>
      </c>
      <c r="E59" s="1">
        <v>436.52</v>
      </c>
      <c r="F59" s="1">
        <v>211.50700000000001</v>
      </c>
      <c r="G59" s="7">
        <v>1</v>
      </c>
      <c r="H59" s="1">
        <v>40</v>
      </c>
      <c r="I59" s="1" t="s">
        <v>38</v>
      </c>
      <c r="J59" s="1">
        <v>432.7</v>
      </c>
      <c r="K59" s="1">
        <f t="shared" si="12"/>
        <v>3.8199999999999932</v>
      </c>
      <c r="L59" s="1"/>
      <c r="M59" s="1"/>
      <c r="N59" s="1">
        <v>541.00980000000004</v>
      </c>
      <c r="O59" s="1"/>
      <c r="P59" s="1">
        <f t="shared" si="3"/>
        <v>87.304000000000002</v>
      </c>
      <c r="Q59" s="5">
        <f t="shared" si="13"/>
        <v>207.8272</v>
      </c>
      <c r="R59" s="5">
        <f t="shared" si="5"/>
        <v>207.8272</v>
      </c>
      <c r="S59" s="5"/>
      <c r="T59" s="1"/>
      <c r="U59" s="1">
        <f t="shared" si="6"/>
        <v>11</v>
      </c>
      <c r="V59" s="1">
        <f t="shared" si="7"/>
        <v>8.6194996792815921</v>
      </c>
      <c r="W59" s="1">
        <v>88.727200000000011</v>
      </c>
      <c r="X59" s="1">
        <v>52.353200000000001</v>
      </c>
      <c r="Y59" s="1">
        <v>51.728599999999993</v>
      </c>
      <c r="Z59" s="1">
        <v>85.974000000000004</v>
      </c>
      <c r="AA59" s="1">
        <v>86.384600000000006</v>
      </c>
      <c r="AB59" s="1">
        <v>80.246000000000009</v>
      </c>
      <c r="AC59" s="1">
        <v>81.642200000000003</v>
      </c>
      <c r="AD59" s="1">
        <v>86.718600000000009</v>
      </c>
      <c r="AE59" s="1">
        <v>101.9462</v>
      </c>
      <c r="AF59" s="1">
        <v>105.6904</v>
      </c>
      <c r="AG59" s="1"/>
      <c r="AH59" s="1">
        <f t="shared" si="8"/>
        <v>208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625.54600000000005</v>
      </c>
      <c r="D60" s="1">
        <v>150.01599999999999</v>
      </c>
      <c r="E60" s="1">
        <v>535.27200000000005</v>
      </c>
      <c r="F60" s="1">
        <v>176.88800000000001</v>
      </c>
      <c r="G60" s="7">
        <v>1</v>
      </c>
      <c r="H60" s="1">
        <v>40</v>
      </c>
      <c r="I60" s="1" t="s">
        <v>38</v>
      </c>
      <c r="J60" s="1">
        <v>530.15</v>
      </c>
      <c r="K60" s="1">
        <f t="shared" si="12"/>
        <v>5.1220000000000709</v>
      </c>
      <c r="L60" s="1"/>
      <c r="M60" s="1"/>
      <c r="N60" s="1">
        <v>630.10120000000006</v>
      </c>
      <c r="O60" s="1"/>
      <c r="P60" s="1">
        <f t="shared" si="3"/>
        <v>107.05440000000002</v>
      </c>
      <c r="Q60" s="5">
        <f t="shared" si="13"/>
        <v>370.60919999999999</v>
      </c>
      <c r="R60" s="5">
        <f t="shared" si="5"/>
        <v>370.60919999999999</v>
      </c>
      <c r="S60" s="5"/>
      <c r="T60" s="1"/>
      <c r="U60" s="1">
        <f t="shared" si="6"/>
        <v>11</v>
      </c>
      <c r="V60" s="1">
        <f t="shared" si="7"/>
        <v>7.5381226740797205</v>
      </c>
      <c r="W60" s="1">
        <v>108.00539999999999</v>
      </c>
      <c r="X60" s="1">
        <v>63.811</v>
      </c>
      <c r="Y60" s="1">
        <v>64.664000000000001</v>
      </c>
      <c r="Z60" s="1">
        <v>96.909000000000006</v>
      </c>
      <c r="AA60" s="1">
        <v>93.413199999999989</v>
      </c>
      <c r="AB60" s="1">
        <v>86.7988</v>
      </c>
      <c r="AC60" s="1">
        <v>89.770200000000003</v>
      </c>
      <c r="AD60" s="1">
        <v>99.047200000000004</v>
      </c>
      <c r="AE60" s="1">
        <v>126.09820000000001</v>
      </c>
      <c r="AF60" s="1">
        <v>120.8554</v>
      </c>
      <c r="AG60" s="1"/>
      <c r="AH60" s="1">
        <f t="shared" si="8"/>
        <v>371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37</v>
      </c>
      <c r="C61" s="1">
        <v>128.36699999999999</v>
      </c>
      <c r="D61" s="1">
        <v>108.196</v>
      </c>
      <c r="E61" s="1">
        <v>124.83</v>
      </c>
      <c r="F61" s="1">
        <v>84.319000000000003</v>
      </c>
      <c r="G61" s="7">
        <v>1</v>
      </c>
      <c r="H61" s="1">
        <v>30</v>
      </c>
      <c r="I61" s="1" t="s">
        <v>38</v>
      </c>
      <c r="J61" s="1">
        <v>123.45</v>
      </c>
      <c r="K61" s="1">
        <f t="shared" si="12"/>
        <v>1.3799999999999955</v>
      </c>
      <c r="L61" s="1"/>
      <c r="M61" s="1"/>
      <c r="N61" s="1">
        <v>91.835000000000022</v>
      </c>
      <c r="O61" s="1"/>
      <c r="P61" s="1">
        <f t="shared" si="3"/>
        <v>24.966000000000001</v>
      </c>
      <c r="Q61" s="5">
        <f t="shared" si="13"/>
        <v>98.471999999999994</v>
      </c>
      <c r="R61" s="5">
        <f t="shared" si="5"/>
        <v>98.471999999999994</v>
      </c>
      <c r="S61" s="5"/>
      <c r="T61" s="1"/>
      <c r="U61" s="1">
        <f t="shared" si="6"/>
        <v>11</v>
      </c>
      <c r="V61" s="1">
        <f t="shared" si="7"/>
        <v>7.0557558279259798</v>
      </c>
      <c r="W61" s="1">
        <v>21.8932</v>
      </c>
      <c r="X61" s="1">
        <v>18.638999999999999</v>
      </c>
      <c r="Y61" s="1">
        <v>21.760400000000001</v>
      </c>
      <c r="Z61" s="1">
        <v>25.026399999999999</v>
      </c>
      <c r="AA61" s="1">
        <v>22.1798</v>
      </c>
      <c r="AB61" s="1">
        <v>25.658000000000001</v>
      </c>
      <c r="AC61" s="1">
        <v>25.0672</v>
      </c>
      <c r="AD61" s="1">
        <v>31.573399999999999</v>
      </c>
      <c r="AE61" s="1">
        <v>31.979800000000001</v>
      </c>
      <c r="AF61" s="1">
        <v>21.0702</v>
      </c>
      <c r="AG61" s="1" t="s">
        <v>75</v>
      </c>
      <c r="AH61" s="1">
        <f t="shared" si="8"/>
        <v>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43</v>
      </c>
      <c r="C62" s="1">
        <v>318</v>
      </c>
      <c r="D62" s="1"/>
      <c r="E62" s="1">
        <v>43</v>
      </c>
      <c r="F62" s="1">
        <v>217</v>
      </c>
      <c r="G62" s="7">
        <v>0.6</v>
      </c>
      <c r="H62" s="1">
        <v>60</v>
      </c>
      <c r="I62" s="1" t="s">
        <v>38</v>
      </c>
      <c r="J62" s="1">
        <v>47</v>
      </c>
      <c r="K62" s="1">
        <f t="shared" si="12"/>
        <v>-4</v>
      </c>
      <c r="L62" s="1"/>
      <c r="M62" s="1"/>
      <c r="N62" s="1">
        <v>0</v>
      </c>
      <c r="O62" s="1"/>
      <c r="P62" s="1">
        <f t="shared" si="3"/>
        <v>8.6</v>
      </c>
      <c r="Q62" s="5"/>
      <c r="R62" s="5">
        <f t="shared" si="5"/>
        <v>0</v>
      </c>
      <c r="S62" s="5"/>
      <c r="T62" s="1"/>
      <c r="U62" s="1">
        <f t="shared" si="6"/>
        <v>25.232558139534884</v>
      </c>
      <c r="V62" s="1">
        <f t="shared" si="7"/>
        <v>25.232558139534884</v>
      </c>
      <c r="W62" s="1">
        <v>13.6</v>
      </c>
      <c r="X62" s="1">
        <v>13</v>
      </c>
      <c r="Y62" s="1">
        <v>14</v>
      </c>
      <c r="Z62" s="1">
        <v>17.399999999999999</v>
      </c>
      <c r="AA62" s="1">
        <v>20.8</v>
      </c>
      <c r="AB62" s="1">
        <v>23.2</v>
      </c>
      <c r="AC62" s="1">
        <v>30.4</v>
      </c>
      <c r="AD62" s="1">
        <v>30.2</v>
      </c>
      <c r="AE62" s="1">
        <v>37.4</v>
      </c>
      <c r="AF62" s="1">
        <v>39</v>
      </c>
      <c r="AG62" s="29" t="s">
        <v>150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43</v>
      </c>
      <c r="C63" s="1">
        <v>270</v>
      </c>
      <c r="D63" s="1"/>
      <c r="E63" s="1">
        <v>124</v>
      </c>
      <c r="F63" s="1">
        <v>97</v>
      </c>
      <c r="G63" s="7">
        <v>0.35</v>
      </c>
      <c r="H63" s="1">
        <v>50</v>
      </c>
      <c r="I63" s="1" t="s">
        <v>38</v>
      </c>
      <c r="J63" s="1">
        <v>125</v>
      </c>
      <c r="K63" s="1">
        <f t="shared" si="12"/>
        <v>-1</v>
      </c>
      <c r="L63" s="1"/>
      <c r="M63" s="1"/>
      <c r="N63" s="1">
        <v>147</v>
      </c>
      <c r="O63" s="1"/>
      <c r="P63" s="1">
        <f t="shared" si="3"/>
        <v>24.8</v>
      </c>
      <c r="Q63" s="5">
        <f t="shared" si="13"/>
        <v>28.800000000000011</v>
      </c>
      <c r="R63" s="5">
        <f t="shared" si="5"/>
        <v>28.800000000000011</v>
      </c>
      <c r="S63" s="5"/>
      <c r="T63" s="1"/>
      <c r="U63" s="1">
        <f t="shared" si="6"/>
        <v>11</v>
      </c>
      <c r="V63" s="1">
        <f t="shared" si="7"/>
        <v>9.8387096774193541</v>
      </c>
      <c r="W63" s="1">
        <v>27.8</v>
      </c>
      <c r="X63" s="1">
        <v>20</v>
      </c>
      <c r="Y63" s="1">
        <v>24.2</v>
      </c>
      <c r="Z63" s="1">
        <v>27.6</v>
      </c>
      <c r="AA63" s="1">
        <v>34.4</v>
      </c>
      <c r="AB63" s="1">
        <v>41.8</v>
      </c>
      <c r="AC63" s="1">
        <v>39.200000000000003</v>
      </c>
      <c r="AD63" s="1">
        <v>44.4</v>
      </c>
      <c r="AE63" s="1">
        <v>41.6</v>
      </c>
      <c r="AF63" s="1">
        <v>40.6</v>
      </c>
      <c r="AG63" s="1"/>
      <c r="AH63" s="1">
        <f t="shared" si="8"/>
        <v>10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43</v>
      </c>
      <c r="C64" s="1">
        <v>307</v>
      </c>
      <c r="D64" s="1">
        <v>720</v>
      </c>
      <c r="E64" s="1">
        <v>458</v>
      </c>
      <c r="F64" s="1">
        <v>497</v>
      </c>
      <c r="G64" s="7">
        <v>0.37</v>
      </c>
      <c r="H64" s="1">
        <v>50</v>
      </c>
      <c r="I64" s="1" t="s">
        <v>38</v>
      </c>
      <c r="J64" s="1">
        <v>458</v>
      </c>
      <c r="K64" s="1">
        <f t="shared" si="12"/>
        <v>0</v>
      </c>
      <c r="L64" s="1"/>
      <c r="M64" s="1"/>
      <c r="N64" s="1">
        <v>284</v>
      </c>
      <c r="O64" s="1"/>
      <c r="P64" s="1">
        <f t="shared" si="3"/>
        <v>91.6</v>
      </c>
      <c r="Q64" s="5">
        <f t="shared" si="13"/>
        <v>226.59999999999991</v>
      </c>
      <c r="R64" s="5">
        <f t="shared" si="5"/>
        <v>226.59999999999991</v>
      </c>
      <c r="S64" s="5"/>
      <c r="T64" s="1"/>
      <c r="U64" s="1">
        <f t="shared" si="6"/>
        <v>11</v>
      </c>
      <c r="V64" s="1">
        <f t="shared" si="7"/>
        <v>8.5262008733624466</v>
      </c>
      <c r="W64" s="1">
        <v>87.4</v>
      </c>
      <c r="X64" s="1">
        <v>84.6</v>
      </c>
      <c r="Y64" s="1">
        <v>106.8</v>
      </c>
      <c r="Z64" s="1">
        <v>99.2</v>
      </c>
      <c r="AA64" s="1">
        <v>84</v>
      </c>
      <c r="AB64" s="1">
        <v>65.400000000000006</v>
      </c>
      <c r="AC64" s="1">
        <v>58.2</v>
      </c>
      <c r="AD64" s="1">
        <v>58.8</v>
      </c>
      <c r="AE64" s="1">
        <v>62.8</v>
      </c>
      <c r="AF64" s="1">
        <v>55.8</v>
      </c>
      <c r="AG64" s="1" t="s">
        <v>91</v>
      </c>
      <c r="AH64" s="1">
        <f t="shared" si="8"/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43</v>
      </c>
      <c r="C65" s="1">
        <v>100</v>
      </c>
      <c r="D65" s="1"/>
      <c r="E65" s="1">
        <v>34</v>
      </c>
      <c r="F65" s="1">
        <v>48</v>
      </c>
      <c r="G65" s="7">
        <v>0.4</v>
      </c>
      <c r="H65" s="1">
        <v>30</v>
      </c>
      <c r="I65" s="1" t="s">
        <v>38</v>
      </c>
      <c r="J65" s="1">
        <v>33</v>
      </c>
      <c r="K65" s="1">
        <f t="shared" si="12"/>
        <v>1</v>
      </c>
      <c r="L65" s="1"/>
      <c r="M65" s="1"/>
      <c r="N65" s="1">
        <v>0</v>
      </c>
      <c r="O65" s="1"/>
      <c r="P65" s="1">
        <f t="shared" si="3"/>
        <v>6.8</v>
      </c>
      <c r="Q65" s="5">
        <f t="shared" si="13"/>
        <v>26.799999999999997</v>
      </c>
      <c r="R65" s="5">
        <f t="shared" si="5"/>
        <v>26.799999999999997</v>
      </c>
      <c r="S65" s="5"/>
      <c r="T65" s="1"/>
      <c r="U65" s="1">
        <f t="shared" si="6"/>
        <v>11</v>
      </c>
      <c r="V65" s="1">
        <f t="shared" si="7"/>
        <v>7.0588235294117645</v>
      </c>
      <c r="W65" s="1">
        <v>6.4</v>
      </c>
      <c r="X65" s="1">
        <v>5</v>
      </c>
      <c r="Y65" s="1">
        <v>6.8</v>
      </c>
      <c r="Z65" s="1">
        <v>9.4</v>
      </c>
      <c r="AA65" s="1">
        <v>8.6</v>
      </c>
      <c r="AB65" s="1">
        <v>12.8</v>
      </c>
      <c r="AC65" s="1">
        <v>8.8000000000000007</v>
      </c>
      <c r="AD65" s="1">
        <v>6.6</v>
      </c>
      <c r="AE65" s="1">
        <v>10.6</v>
      </c>
      <c r="AF65" s="1">
        <v>7.8</v>
      </c>
      <c r="AG65" s="1"/>
      <c r="AH65" s="1">
        <f t="shared" si="8"/>
        <v>11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43</v>
      </c>
      <c r="C66" s="1">
        <v>151</v>
      </c>
      <c r="D66" s="1"/>
      <c r="E66" s="1">
        <v>36</v>
      </c>
      <c r="F66" s="1">
        <v>87</v>
      </c>
      <c r="G66" s="7">
        <v>0.6</v>
      </c>
      <c r="H66" s="1">
        <v>55</v>
      </c>
      <c r="I66" s="1" t="s">
        <v>38</v>
      </c>
      <c r="J66" s="1">
        <v>36</v>
      </c>
      <c r="K66" s="1">
        <f t="shared" si="12"/>
        <v>0</v>
      </c>
      <c r="L66" s="1"/>
      <c r="M66" s="1"/>
      <c r="N66" s="1">
        <v>0</v>
      </c>
      <c r="O66" s="1"/>
      <c r="P66" s="1">
        <f t="shared" si="3"/>
        <v>7.2</v>
      </c>
      <c r="Q66" s="5"/>
      <c r="R66" s="5">
        <f t="shared" si="5"/>
        <v>0</v>
      </c>
      <c r="S66" s="5"/>
      <c r="T66" s="1"/>
      <c r="U66" s="1">
        <f t="shared" si="6"/>
        <v>12.083333333333332</v>
      </c>
      <c r="V66" s="1">
        <f t="shared" si="7"/>
        <v>12.083333333333332</v>
      </c>
      <c r="W66" s="1">
        <v>8</v>
      </c>
      <c r="X66" s="1">
        <v>9.4</v>
      </c>
      <c r="Y66" s="1">
        <v>20.399999999999999</v>
      </c>
      <c r="Z66" s="1">
        <v>22.4</v>
      </c>
      <c r="AA66" s="1">
        <v>27</v>
      </c>
      <c r="AB66" s="1">
        <v>41.2</v>
      </c>
      <c r="AC66" s="1">
        <v>43.6</v>
      </c>
      <c r="AD66" s="1">
        <v>32.799999999999997</v>
      </c>
      <c r="AE66" s="1">
        <v>34</v>
      </c>
      <c r="AF66" s="1">
        <v>31.4</v>
      </c>
      <c r="AG66" s="18" t="s">
        <v>112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43</v>
      </c>
      <c r="C67" s="1">
        <v>60</v>
      </c>
      <c r="D67" s="1">
        <v>120</v>
      </c>
      <c r="E67" s="1">
        <v>97</v>
      </c>
      <c r="F67" s="1">
        <v>22</v>
      </c>
      <c r="G67" s="7">
        <v>0.45</v>
      </c>
      <c r="H67" s="1">
        <v>40</v>
      </c>
      <c r="I67" s="1" t="s">
        <v>38</v>
      </c>
      <c r="J67" s="1">
        <v>97</v>
      </c>
      <c r="K67" s="1">
        <f t="shared" si="12"/>
        <v>0</v>
      </c>
      <c r="L67" s="1"/>
      <c r="M67" s="1"/>
      <c r="N67" s="1">
        <v>80</v>
      </c>
      <c r="O67" s="1"/>
      <c r="P67" s="1">
        <f t="shared" si="3"/>
        <v>19.399999999999999</v>
      </c>
      <c r="Q67" s="5">
        <f t="shared" si="13"/>
        <v>111.39999999999998</v>
      </c>
      <c r="R67" s="5">
        <v>30</v>
      </c>
      <c r="S67" s="5">
        <v>30</v>
      </c>
      <c r="T67" s="1" t="s">
        <v>154</v>
      </c>
      <c r="U67" s="1">
        <f t="shared" si="6"/>
        <v>6.8041237113402069</v>
      </c>
      <c r="V67" s="1">
        <f t="shared" si="7"/>
        <v>5.2577319587628866</v>
      </c>
      <c r="W67" s="1">
        <v>15.8</v>
      </c>
      <c r="X67" s="1">
        <v>20.6</v>
      </c>
      <c r="Y67" s="1">
        <v>24</v>
      </c>
      <c r="Z67" s="1">
        <v>22.8</v>
      </c>
      <c r="AA67" s="1">
        <v>16.2</v>
      </c>
      <c r="AB67" s="1">
        <v>16.399999999999999</v>
      </c>
      <c r="AC67" s="1">
        <v>15.8</v>
      </c>
      <c r="AD67" s="1">
        <v>16</v>
      </c>
      <c r="AE67" s="1">
        <v>19.600000000000001</v>
      </c>
      <c r="AF67" s="1">
        <v>19.2</v>
      </c>
      <c r="AG67" s="1" t="s">
        <v>114</v>
      </c>
      <c r="AH67" s="1">
        <f t="shared" si="8"/>
        <v>14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43</v>
      </c>
      <c r="C68" s="1">
        <v>576</v>
      </c>
      <c r="D68" s="1"/>
      <c r="E68" s="1">
        <v>130</v>
      </c>
      <c r="F68" s="1">
        <v>376</v>
      </c>
      <c r="G68" s="7">
        <v>0.4</v>
      </c>
      <c r="H68" s="1">
        <v>50</v>
      </c>
      <c r="I68" s="1" t="s">
        <v>38</v>
      </c>
      <c r="J68" s="1">
        <v>132</v>
      </c>
      <c r="K68" s="1">
        <f t="shared" si="12"/>
        <v>-2</v>
      </c>
      <c r="L68" s="1"/>
      <c r="M68" s="1"/>
      <c r="N68" s="1">
        <v>0</v>
      </c>
      <c r="O68" s="1"/>
      <c r="P68" s="1">
        <f t="shared" si="3"/>
        <v>26</v>
      </c>
      <c r="Q68" s="5"/>
      <c r="R68" s="5">
        <f t="shared" si="5"/>
        <v>0</v>
      </c>
      <c r="S68" s="5"/>
      <c r="T68" s="1"/>
      <c r="U68" s="1">
        <f t="shared" si="6"/>
        <v>14.461538461538462</v>
      </c>
      <c r="V68" s="1">
        <f t="shared" si="7"/>
        <v>14.461538461538462</v>
      </c>
      <c r="W68" s="1">
        <v>23.2</v>
      </c>
      <c r="X68" s="1">
        <v>27</v>
      </c>
      <c r="Y68" s="1">
        <v>41.6</v>
      </c>
      <c r="Z68" s="1">
        <v>43.8</v>
      </c>
      <c r="AA68" s="1">
        <v>43.8</v>
      </c>
      <c r="AB68" s="1">
        <v>77.8</v>
      </c>
      <c r="AC68" s="1">
        <v>78</v>
      </c>
      <c r="AD68" s="1">
        <v>66.2</v>
      </c>
      <c r="AE68" s="1">
        <v>64.599999999999994</v>
      </c>
      <c r="AF68" s="1">
        <v>69.400000000000006</v>
      </c>
      <c r="AG68" s="28" t="s">
        <v>47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116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2"/>
        <v>0</v>
      </c>
      <c r="L69" s="1"/>
      <c r="M69" s="1"/>
      <c r="N69" s="16"/>
      <c r="O69" s="1"/>
      <c r="P69" s="1">
        <f t="shared" si="3"/>
        <v>0</v>
      </c>
      <c r="Q69" s="17">
        <v>10</v>
      </c>
      <c r="R69" s="5">
        <f t="shared" si="5"/>
        <v>10</v>
      </c>
      <c r="S69" s="5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-0.2</v>
      </c>
      <c r="AB69" s="1">
        <v>-0.4</v>
      </c>
      <c r="AC69" s="1">
        <v>-0.2</v>
      </c>
      <c r="AD69" s="1">
        <v>0</v>
      </c>
      <c r="AE69" s="1">
        <v>0</v>
      </c>
      <c r="AF69" s="1">
        <v>1.4</v>
      </c>
      <c r="AG69" s="16" t="s">
        <v>117</v>
      </c>
      <c r="AH69" s="1">
        <f t="shared" si="8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118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5">E70-J70</f>
        <v>0</v>
      </c>
      <c r="L70" s="1"/>
      <c r="M70" s="1"/>
      <c r="N70" s="16"/>
      <c r="O70" s="1"/>
      <c r="P70" s="1">
        <f t="shared" si="3"/>
        <v>0</v>
      </c>
      <c r="Q70" s="17">
        <v>10</v>
      </c>
      <c r="R70" s="5">
        <f t="shared" si="5"/>
        <v>10</v>
      </c>
      <c r="S70" s="5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-0.4</v>
      </c>
      <c r="AC70" s="1">
        <v>-0.4</v>
      </c>
      <c r="AD70" s="1">
        <v>0</v>
      </c>
      <c r="AE70" s="1">
        <v>0</v>
      </c>
      <c r="AF70" s="1">
        <v>0</v>
      </c>
      <c r="AG70" s="16" t="s">
        <v>117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119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6"/>
      <c r="O71" s="1"/>
      <c r="P71" s="1">
        <f t="shared" ref="P71:P94" si="16">E71/5</f>
        <v>0</v>
      </c>
      <c r="Q71" s="17">
        <v>10</v>
      </c>
      <c r="R71" s="5">
        <f t="shared" ref="R71:R93" si="17">Q71</f>
        <v>10</v>
      </c>
      <c r="S71" s="5"/>
      <c r="T71" s="1"/>
      <c r="U71" s="1" t="e">
        <f t="shared" ref="U71:U94" si="18">(F71+N71+O71+R71)/P71</f>
        <v>#DIV/0!</v>
      </c>
      <c r="V71" s="1" t="e">
        <f t="shared" ref="V71:V94" si="19">(F71+N71+O71)/P71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-0.4</v>
      </c>
      <c r="AD71" s="1">
        <v>0</v>
      </c>
      <c r="AE71" s="1">
        <v>0</v>
      </c>
      <c r="AF71" s="1">
        <v>0</v>
      </c>
      <c r="AG71" s="16" t="s">
        <v>117</v>
      </c>
      <c r="AH71" s="1">
        <f t="shared" ref="AH71:AH94" si="20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43</v>
      </c>
      <c r="C72" s="1">
        <v>42</v>
      </c>
      <c r="D72" s="1"/>
      <c r="E72" s="1">
        <v>8</v>
      </c>
      <c r="F72" s="1">
        <v>33</v>
      </c>
      <c r="G72" s="7">
        <v>0.4</v>
      </c>
      <c r="H72" s="1">
        <v>55</v>
      </c>
      <c r="I72" s="1" t="s">
        <v>38</v>
      </c>
      <c r="J72" s="1">
        <v>9</v>
      </c>
      <c r="K72" s="1">
        <f t="shared" si="15"/>
        <v>-1</v>
      </c>
      <c r="L72" s="1"/>
      <c r="M72" s="1"/>
      <c r="N72" s="1">
        <v>0</v>
      </c>
      <c r="O72" s="1"/>
      <c r="P72" s="1">
        <f t="shared" si="16"/>
        <v>1.6</v>
      </c>
      <c r="Q72" s="5"/>
      <c r="R72" s="5">
        <f t="shared" si="17"/>
        <v>0</v>
      </c>
      <c r="S72" s="5"/>
      <c r="T72" s="1"/>
      <c r="U72" s="1">
        <f t="shared" si="18"/>
        <v>20.625</v>
      </c>
      <c r="V72" s="1">
        <f t="shared" si="19"/>
        <v>20.625</v>
      </c>
      <c r="W72" s="1">
        <v>0.8</v>
      </c>
      <c r="X72" s="1">
        <v>0.4</v>
      </c>
      <c r="Y72" s="1">
        <v>1</v>
      </c>
      <c r="Z72" s="1">
        <v>1.6</v>
      </c>
      <c r="AA72" s="1">
        <v>1</v>
      </c>
      <c r="AB72" s="1">
        <v>4.5999999999999996</v>
      </c>
      <c r="AC72" s="1">
        <v>5.2</v>
      </c>
      <c r="AD72" s="1">
        <v>3.2</v>
      </c>
      <c r="AE72" s="1">
        <v>3.2</v>
      </c>
      <c r="AF72" s="1">
        <v>5.8</v>
      </c>
      <c r="AG72" s="28" t="s">
        <v>47</v>
      </c>
      <c r="AH72" s="1">
        <f t="shared" si="2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37</v>
      </c>
      <c r="C73" s="1">
        <v>328.68299999999999</v>
      </c>
      <c r="D73" s="1">
        <v>403.166</v>
      </c>
      <c r="E73" s="1">
        <v>145.75</v>
      </c>
      <c r="F73" s="1">
        <v>487.51499999999999</v>
      </c>
      <c r="G73" s="7">
        <v>1</v>
      </c>
      <c r="H73" s="1">
        <v>55</v>
      </c>
      <c r="I73" s="1" t="s">
        <v>38</v>
      </c>
      <c r="J73" s="1">
        <v>139.4</v>
      </c>
      <c r="K73" s="1">
        <f t="shared" si="15"/>
        <v>6.3499999999999943</v>
      </c>
      <c r="L73" s="1"/>
      <c r="M73" s="1"/>
      <c r="N73" s="1">
        <v>0</v>
      </c>
      <c r="O73" s="1"/>
      <c r="P73" s="1">
        <f t="shared" si="16"/>
        <v>29.15</v>
      </c>
      <c r="Q73" s="5"/>
      <c r="R73" s="5">
        <f t="shared" si="17"/>
        <v>0</v>
      </c>
      <c r="S73" s="5"/>
      <c r="T73" s="1"/>
      <c r="U73" s="1">
        <f t="shared" si="18"/>
        <v>16.724356775300173</v>
      </c>
      <c r="V73" s="1">
        <f t="shared" si="19"/>
        <v>16.724356775300173</v>
      </c>
      <c r="W73" s="1">
        <v>27.264199999999999</v>
      </c>
      <c r="X73" s="1">
        <v>55.612400000000001</v>
      </c>
      <c r="Y73" s="1">
        <v>73.2</v>
      </c>
      <c r="Z73" s="1">
        <v>57.658799999999999</v>
      </c>
      <c r="AA73" s="1">
        <v>45.371600000000001</v>
      </c>
      <c r="AB73" s="1">
        <v>37.379800000000003</v>
      </c>
      <c r="AC73" s="1">
        <v>33.199399999999997</v>
      </c>
      <c r="AD73" s="1">
        <v>49.485199999999999</v>
      </c>
      <c r="AE73" s="1">
        <v>45.1038</v>
      </c>
      <c r="AF73" s="1">
        <v>28.585599999999999</v>
      </c>
      <c r="AG73" s="29" t="s">
        <v>151</v>
      </c>
      <c r="AH73" s="1">
        <f t="shared" si="2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37</v>
      </c>
      <c r="C74" s="1">
        <v>571.46299999999997</v>
      </c>
      <c r="D74" s="1">
        <v>100.211</v>
      </c>
      <c r="E74" s="1">
        <v>375.78</v>
      </c>
      <c r="F74" s="1">
        <v>216.91800000000001</v>
      </c>
      <c r="G74" s="7">
        <v>1</v>
      </c>
      <c r="H74" s="1">
        <v>50</v>
      </c>
      <c r="I74" s="1" t="s">
        <v>38</v>
      </c>
      <c r="J74" s="1">
        <v>358.95</v>
      </c>
      <c r="K74" s="1">
        <f t="shared" si="15"/>
        <v>16.829999999999984</v>
      </c>
      <c r="L74" s="1"/>
      <c r="M74" s="1"/>
      <c r="N74" s="1">
        <v>517.06256000000008</v>
      </c>
      <c r="O74" s="1"/>
      <c r="P74" s="1">
        <f t="shared" si="16"/>
        <v>75.155999999999992</v>
      </c>
      <c r="Q74" s="5">
        <f t="shared" si="13"/>
        <v>92.735439999999812</v>
      </c>
      <c r="R74" s="5">
        <f>Q74+P74</f>
        <v>167.89143999999982</v>
      </c>
      <c r="S74" s="5"/>
      <c r="T74" s="1"/>
      <c r="U74" s="1">
        <f t="shared" si="18"/>
        <v>12</v>
      </c>
      <c r="V74" s="1">
        <f t="shared" si="19"/>
        <v>9.7660939911650448</v>
      </c>
      <c r="W74" s="1">
        <v>77.6952</v>
      </c>
      <c r="X74" s="1">
        <v>53.210400000000007</v>
      </c>
      <c r="Y74" s="1">
        <v>49.611800000000002</v>
      </c>
      <c r="Z74" s="1">
        <v>79.387199999999993</v>
      </c>
      <c r="AA74" s="1">
        <v>76.5762</v>
      </c>
      <c r="AB74" s="1">
        <v>94.253799999999998</v>
      </c>
      <c r="AC74" s="1">
        <v>95.169799999999995</v>
      </c>
      <c r="AD74" s="1">
        <v>83.810599999999994</v>
      </c>
      <c r="AE74" s="1">
        <v>92.24</v>
      </c>
      <c r="AF74" s="1">
        <v>82.984200000000001</v>
      </c>
      <c r="AG74" s="1"/>
      <c r="AH74" s="1">
        <f t="shared" si="20"/>
        <v>168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123</v>
      </c>
      <c r="B75" s="13" t="s">
        <v>43</v>
      </c>
      <c r="C75" s="13"/>
      <c r="D75" s="13"/>
      <c r="E75" s="13"/>
      <c r="F75" s="13"/>
      <c r="G75" s="14">
        <v>0</v>
      </c>
      <c r="H75" s="13">
        <v>40</v>
      </c>
      <c r="I75" s="13" t="s">
        <v>38</v>
      </c>
      <c r="J75" s="13"/>
      <c r="K75" s="13">
        <f t="shared" si="15"/>
        <v>0</v>
      </c>
      <c r="L75" s="13"/>
      <c r="M75" s="13"/>
      <c r="N75" s="13">
        <v>0</v>
      </c>
      <c r="O75" s="13"/>
      <c r="P75" s="13">
        <f t="shared" si="16"/>
        <v>0</v>
      </c>
      <c r="Q75" s="15"/>
      <c r="R75" s="5">
        <f t="shared" si="17"/>
        <v>0</v>
      </c>
      <c r="S75" s="15"/>
      <c r="T75" s="13"/>
      <c r="U75" s="1" t="e">
        <f t="shared" si="18"/>
        <v>#DIV/0!</v>
      </c>
      <c r="V75" s="13" t="e">
        <f t="shared" si="19"/>
        <v>#DIV/0!</v>
      </c>
      <c r="W75" s="13">
        <v>0</v>
      </c>
      <c r="X75" s="13">
        <v>0</v>
      </c>
      <c r="Y75" s="13">
        <v>0</v>
      </c>
      <c r="Z75" s="13">
        <v>-0.6</v>
      </c>
      <c r="AA75" s="13">
        <v>-1</v>
      </c>
      <c r="AB75" s="13">
        <v>-1.2</v>
      </c>
      <c r="AC75" s="13">
        <v>-1</v>
      </c>
      <c r="AD75" s="13">
        <v>-0.4</v>
      </c>
      <c r="AE75" s="13">
        <v>-0.2</v>
      </c>
      <c r="AF75" s="13">
        <v>-0.2</v>
      </c>
      <c r="AG75" s="13" t="s">
        <v>50</v>
      </c>
      <c r="AH75" s="1">
        <f t="shared" si="2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124</v>
      </c>
      <c r="B76" s="13" t="s">
        <v>43</v>
      </c>
      <c r="C76" s="13"/>
      <c r="D76" s="13"/>
      <c r="E76" s="13"/>
      <c r="F76" s="13"/>
      <c r="G76" s="14">
        <v>0</v>
      </c>
      <c r="H76" s="13">
        <v>35</v>
      </c>
      <c r="I76" s="13" t="s">
        <v>38</v>
      </c>
      <c r="J76" s="13"/>
      <c r="K76" s="13">
        <f t="shared" si="15"/>
        <v>0</v>
      </c>
      <c r="L76" s="13"/>
      <c r="M76" s="13"/>
      <c r="N76" s="13">
        <v>0</v>
      </c>
      <c r="O76" s="13"/>
      <c r="P76" s="13">
        <f t="shared" si="16"/>
        <v>0</v>
      </c>
      <c r="Q76" s="15"/>
      <c r="R76" s="5">
        <f t="shared" si="17"/>
        <v>0</v>
      </c>
      <c r="S76" s="15"/>
      <c r="T76" s="13"/>
      <c r="U76" s="1" t="e">
        <f t="shared" si="18"/>
        <v>#DIV/0!</v>
      </c>
      <c r="V76" s="13" t="e">
        <f t="shared" si="19"/>
        <v>#DIV/0!</v>
      </c>
      <c r="W76" s="13">
        <v>0</v>
      </c>
      <c r="X76" s="13">
        <v>0</v>
      </c>
      <c r="Y76" s="13">
        <v>0</v>
      </c>
      <c r="Z76" s="13">
        <v>-0.2</v>
      </c>
      <c r="AA76" s="13">
        <v>-0.4</v>
      </c>
      <c r="AB76" s="13">
        <v>-0.6</v>
      </c>
      <c r="AC76" s="13">
        <v>-0.4</v>
      </c>
      <c r="AD76" s="13">
        <v>-0.2</v>
      </c>
      <c r="AE76" s="13">
        <v>-0.2</v>
      </c>
      <c r="AF76" s="13">
        <v>0</v>
      </c>
      <c r="AG76" s="13" t="s">
        <v>50</v>
      </c>
      <c r="AH76" s="1">
        <f t="shared" si="2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125</v>
      </c>
      <c r="B77" s="21" t="s">
        <v>37</v>
      </c>
      <c r="C77" s="21">
        <v>1216.538</v>
      </c>
      <c r="D77" s="21">
        <v>754.65</v>
      </c>
      <c r="E77" s="21">
        <v>996.25199999999995</v>
      </c>
      <c r="F77" s="21">
        <v>848.404</v>
      </c>
      <c r="G77" s="22">
        <v>1</v>
      </c>
      <c r="H77" s="21">
        <v>60</v>
      </c>
      <c r="I77" s="21" t="s">
        <v>38</v>
      </c>
      <c r="J77" s="21">
        <v>986.81</v>
      </c>
      <c r="K77" s="21">
        <f t="shared" si="15"/>
        <v>9.4420000000000073</v>
      </c>
      <c r="L77" s="21"/>
      <c r="M77" s="21"/>
      <c r="N77" s="21">
        <v>505.44161999999989</v>
      </c>
      <c r="O77" s="21">
        <v>500</v>
      </c>
      <c r="P77" s="21">
        <f t="shared" si="16"/>
        <v>199.25039999999998</v>
      </c>
      <c r="Q77" s="23">
        <f t="shared" ref="Q77:Q79" si="21">12*P77-O77-N77-F77</f>
        <v>537.15917999999988</v>
      </c>
      <c r="R77" s="5">
        <f t="shared" ref="R77:R79" si="22">Q77+P77*1.3</f>
        <v>796.18469999999979</v>
      </c>
      <c r="S77" s="23"/>
      <c r="T77" s="21"/>
      <c r="U77" s="1">
        <f t="shared" si="18"/>
        <v>13.3</v>
      </c>
      <c r="V77" s="21">
        <f t="shared" si="19"/>
        <v>9.3040998662988876</v>
      </c>
      <c r="W77" s="21">
        <v>194.49539999999999</v>
      </c>
      <c r="X77" s="21">
        <v>166.607</v>
      </c>
      <c r="Y77" s="21">
        <v>173.685</v>
      </c>
      <c r="Z77" s="21">
        <v>205.41059999999999</v>
      </c>
      <c r="AA77" s="21">
        <v>207.41820000000001</v>
      </c>
      <c r="AB77" s="21">
        <v>178.17660000000001</v>
      </c>
      <c r="AC77" s="21">
        <v>173.47120000000001</v>
      </c>
      <c r="AD77" s="21">
        <v>187.965</v>
      </c>
      <c r="AE77" s="21">
        <v>187.06100000000001</v>
      </c>
      <c r="AF77" s="21">
        <v>193.62520000000001</v>
      </c>
      <c r="AG77" s="24" t="s">
        <v>146</v>
      </c>
      <c r="AH77" s="1">
        <f t="shared" si="20"/>
        <v>796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126</v>
      </c>
      <c r="B78" s="21" t="s">
        <v>37</v>
      </c>
      <c r="C78" s="21">
        <v>1411.4449999999999</v>
      </c>
      <c r="D78" s="21">
        <v>1234.6610000000001</v>
      </c>
      <c r="E78" s="21">
        <v>1321.09</v>
      </c>
      <c r="F78" s="21">
        <v>1081.8420000000001</v>
      </c>
      <c r="G78" s="22">
        <v>1</v>
      </c>
      <c r="H78" s="21">
        <v>60</v>
      </c>
      <c r="I78" s="21" t="s">
        <v>38</v>
      </c>
      <c r="J78" s="21">
        <v>1322.5050000000001</v>
      </c>
      <c r="K78" s="21">
        <f t="shared" si="15"/>
        <v>-1.415000000000191</v>
      </c>
      <c r="L78" s="21"/>
      <c r="M78" s="21"/>
      <c r="N78" s="21">
        <v>440.03866000000022</v>
      </c>
      <c r="O78" s="21">
        <v>1000</v>
      </c>
      <c r="P78" s="21">
        <f t="shared" si="16"/>
        <v>264.21799999999996</v>
      </c>
      <c r="Q78" s="23">
        <f t="shared" si="21"/>
        <v>648.73533999999927</v>
      </c>
      <c r="R78" s="5">
        <f t="shared" si="22"/>
        <v>992.21873999999923</v>
      </c>
      <c r="S78" s="23"/>
      <c r="T78" s="21"/>
      <c r="U78" s="1">
        <f t="shared" si="18"/>
        <v>13.3</v>
      </c>
      <c r="V78" s="21">
        <f t="shared" si="19"/>
        <v>9.5446966520070564</v>
      </c>
      <c r="W78" s="21">
        <v>266.18220000000002</v>
      </c>
      <c r="X78" s="21">
        <v>215.21860000000001</v>
      </c>
      <c r="Y78" s="21">
        <v>199.64680000000001</v>
      </c>
      <c r="Z78" s="21">
        <v>215.5966</v>
      </c>
      <c r="AA78" s="21">
        <v>241.60820000000001</v>
      </c>
      <c r="AB78" s="21">
        <v>346.67219999999998</v>
      </c>
      <c r="AC78" s="21">
        <v>329.49619999999999</v>
      </c>
      <c r="AD78" s="21">
        <v>330.78179999999998</v>
      </c>
      <c r="AE78" s="21">
        <v>368.99880000000002</v>
      </c>
      <c r="AF78" s="21">
        <v>337.49880000000002</v>
      </c>
      <c r="AG78" s="24" t="s">
        <v>147</v>
      </c>
      <c r="AH78" s="1">
        <f t="shared" si="20"/>
        <v>992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1" t="s">
        <v>127</v>
      </c>
      <c r="B79" s="21" t="s">
        <v>37</v>
      </c>
      <c r="C79" s="21">
        <v>1660.4829999999999</v>
      </c>
      <c r="D79" s="21">
        <v>1393.5150000000001</v>
      </c>
      <c r="E79" s="21">
        <v>1622.6610000000001</v>
      </c>
      <c r="F79" s="21">
        <v>1150.4259999999999</v>
      </c>
      <c r="G79" s="22">
        <v>1</v>
      </c>
      <c r="H79" s="21">
        <v>60</v>
      </c>
      <c r="I79" s="21" t="s">
        <v>38</v>
      </c>
      <c r="J79" s="21">
        <v>1623.7850000000001</v>
      </c>
      <c r="K79" s="21">
        <f t="shared" si="15"/>
        <v>-1.1240000000000236</v>
      </c>
      <c r="L79" s="21"/>
      <c r="M79" s="21"/>
      <c r="N79" s="21">
        <v>690.76418000000012</v>
      </c>
      <c r="O79" s="21">
        <v>1500</v>
      </c>
      <c r="P79" s="21">
        <f t="shared" si="16"/>
        <v>324.53219999999999</v>
      </c>
      <c r="Q79" s="23">
        <f t="shared" si="21"/>
        <v>553.19621999999981</v>
      </c>
      <c r="R79" s="5">
        <f t="shared" si="22"/>
        <v>975.08807999999976</v>
      </c>
      <c r="S79" s="23"/>
      <c r="T79" s="21"/>
      <c r="U79" s="1">
        <f t="shared" si="18"/>
        <v>13.3</v>
      </c>
      <c r="V79" s="21">
        <f t="shared" si="19"/>
        <v>10.295404215667968</v>
      </c>
      <c r="W79" s="21">
        <v>342.56060000000002</v>
      </c>
      <c r="X79" s="21">
        <v>251.38419999999999</v>
      </c>
      <c r="Y79" s="21">
        <v>227.4682</v>
      </c>
      <c r="Z79" s="21">
        <v>379.67259999999999</v>
      </c>
      <c r="AA79" s="21">
        <v>518.64799999999991</v>
      </c>
      <c r="AB79" s="21">
        <v>641.245</v>
      </c>
      <c r="AC79" s="21">
        <v>540.34680000000003</v>
      </c>
      <c r="AD79" s="21">
        <v>556.29359999999997</v>
      </c>
      <c r="AE79" s="21">
        <v>654.22399999999993</v>
      </c>
      <c r="AF79" s="21">
        <v>616.10900000000004</v>
      </c>
      <c r="AG79" s="24" t="s">
        <v>147</v>
      </c>
      <c r="AH79" s="1">
        <f t="shared" si="20"/>
        <v>975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5" t="s">
        <v>128</v>
      </c>
      <c r="B80" s="25" t="s">
        <v>37</v>
      </c>
      <c r="C80" s="25">
        <v>3672.7359999999999</v>
      </c>
      <c r="D80" s="25">
        <v>1119.913</v>
      </c>
      <c r="E80" s="25">
        <v>2874.3609999999999</v>
      </c>
      <c r="F80" s="25">
        <v>1504.8130000000001</v>
      </c>
      <c r="G80" s="26">
        <v>1</v>
      </c>
      <c r="H80" s="25">
        <v>60</v>
      </c>
      <c r="I80" s="25" t="s">
        <v>38</v>
      </c>
      <c r="J80" s="25">
        <v>2879.75</v>
      </c>
      <c r="K80" s="25">
        <f t="shared" si="15"/>
        <v>-5.3890000000001237</v>
      </c>
      <c r="L80" s="25"/>
      <c r="M80" s="25"/>
      <c r="N80" s="25">
        <v>697.52520000000095</v>
      </c>
      <c r="O80" s="25">
        <v>2500</v>
      </c>
      <c r="P80" s="25">
        <f t="shared" si="16"/>
        <v>574.87220000000002</v>
      </c>
      <c r="Q80" s="27">
        <f t="shared" ref="Q80" si="23">11*P80-O80-N80-F80</f>
        <v>1621.2559999999994</v>
      </c>
      <c r="R80" s="5">
        <v>1000</v>
      </c>
      <c r="S80" s="27">
        <v>1000</v>
      </c>
      <c r="T80" s="25" t="s">
        <v>152</v>
      </c>
      <c r="U80" s="1">
        <f t="shared" si="18"/>
        <v>9.9193145885294172</v>
      </c>
      <c r="V80" s="25">
        <f t="shared" si="19"/>
        <v>8.179797527172127</v>
      </c>
      <c r="W80" s="25">
        <v>570.36080000000004</v>
      </c>
      <c r="X80" s="25">
        <v>381.52260000000001</v>
      </c>
      <c r="Y80" s="25">
        <v>386.30119999999999</v>
      </c>
      <c r="Z80" s="25">
        <v>524.75879999999995</v>
      </c>
      <c r="AA80" s="25">
        <v>482.41180000000003</v>
      </c>
      <c r="AB80" s="25">
        <v>276.77999999999997</v>
      </c>
      <c r="AC80" s="25">
        <v>270.8526</v>
      </c>
      <c r="AD80" s="25">
        <v>310.35939999999999</v>
      </c>
      <c r="AE80" s="25">
        <v>350.17219999999998</v>
      </c>
      <c r="AF80" s="25">
        <v>287.34679999999997</v>
      </c>
      <c r="AG80" s="25" t="s">
        <v>54</v>
      </c>
      <c r="AH80" s="1">
        <f t="shared" si="20"/>
        <v>1000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129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5"/>
        <v>0</v>
      </c>
      <c r="L81" s="13"/>
      <c r="M81" s="13"/>
      <c r="N81" s="13">
        <v>0</v>
      </c>
      <c r="O81" s="13"/>
      <c r="P81" s="13">
        <f t="shared" si="16"/>
        <v>0</v>
      </c>
      <c r="Q81" s="15"/>
      <c r="R81" s="5">
        <f t="shared" si="17"/>
        <v>0</v>
      </c>
      <c r="S81" s="15"/>
      <c r="T81" s="13"/>
      <c r="U81" s="1" t="e">
        <f t="shared" si="18"/>
        <v>#DIV/0!</v>
      </c>
      <c r="V81" s="13" t="e">
        <f t="shared" si="19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-0.22</v>
      </c>
      <c r="AC81" s="13">
        <v>-0.22</v>
      </c>
      <c r="AD81" s="13">
        <v>0</v>
      </c>
      <c r="AE81" s="13">
        <v>0</v>
      </c>
      <c r="AF81" s="13">
        <v>0</v>
      </c>
      <c r="AG81" s="13" t="s">
        <v>50</v>
      </c>
      <c r="AH81" s="1">
        <f t="shared" si="20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130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5"/>
        <v>0</v>
      </c>
      <c r="L82" s="13"/>
      <c r="M82" s="13"/>
      <c r="N82" s="13">
        <v>0</v>
      </c>
      <c r="O82" s="13"/>
      <c r="P82" s="13">
        <f t="shared" si="16"/>
        <v>0</v>
      </c>
      <c r="Q82" s="15"/>
      <c r="R82" s="5">
        <f t="shared" si="17"/>
        <v>0</v>
      </c>
      <c r="S82" s="15"/>
      <c r="T82" s="13"/>
      <c r="U82" s="1" t="e">
        <f t="shared" si="18"/>
        <v>#DIV/0!</v>
      </c>
      <c r="V82" s="13" t="e">
        <f t="shared" si="19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50</v>
      </c>
      <c r="AH82" s="1">
        <f t="shared" si="20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131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5"/>
        <v>0</v>
      </c>
      <c r="L83" s="13"/>
      <c r="M83" s="13"/>
      <c r="N83" s="13">
        <v>0</v>
      </c>
      <c r="O83" s="13"/>
      <c r="P83" s="13">
        <f t="shared" si="16"/>
        <v>0</v>
      </c>
      <c r="Q83" s="15"/>
      <c r="R83" s="5">
        <f t="shared" si="17"/>
        <v>0</v>
      </c>
      <c r="S83" s="15"/>
      <c r="T83" s="13"/>
      <c r="U83" s="1" t="e">
        <f t="shared" si="18"/>
        <v>#DIV/0!</v>
      </c>
      <c r="V83" s="13" t="e">
        <f t="shared" si="19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-0.16700000000000001</v>
      </c>
      <c r="AC83" s="13">
        <v>-0.16700000000000001</v>
      </c>
      <c r="AD83" s="13">
        <v>0</v>
      </c>
      <c r="AE83" s="13">
        <v>0</v>
      </c>
      <c r="AF83" s="13">
        <v>0</v>
      </c>
      <c r="AG83" s="13" t="s">
        <v>50</v>
      </c>
      <c r="AH83" s="1">
        <f t="shared" si="20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132</v>
      </c>
      <c r="B84" s="1" t="s">
        <v>37</v>
      </c>
      <c r="C84" s="1">
        <v>157.946</v>
      </c>
      <c r="D84" s="1"/>
      <c r="E84" s="1">
        <v>32</v>
      </c>
      <c r="F84" s="1">
        <v>119.542</v>
      </c>
      <c r="G84" s="7">
        <v>1</v>
      </c>
      <c r="H84" s="1">
        <v>60</v>
      </c>
      <c r="I84" s="1" t="s">
        <v>38</v>
      </c>
      <c r="J84" s="1">
        <v>32.15</v>
      </c>
      <c r="K84" s="1">
        <f t="shared" si="15"/>
        <v>-0.14999999999999858</v>
      </c>
      <c r="L84" s="1"/>
      <c r="M84" s="1"/>
      <c r="N84" s="1">
        <v>0</v>
      </c>
      <c r="O84" s="1"/>
      <c r="P84" s="1">
        <f t="shared" si="16"/>
        <v>6.4</v>
      </c>
      <c r="Q84" s="5"/>
      <c r="R84" s="5">
        <f t="shared" si="17"/>
        <v>0</v>
      </c>
      <c r="S84" s="5"/>
      <c r="T84" s="1"/>
      <c r="U84" s="1">
        <f t="shared" si="18"/>
        <v>18.678437499999998</v>
      </c>
      <c r="V84" s="1">
        <f t="shared" si="19"/>
        <v>18.678437499999998</v>
      </c>
      <c r="W84" s="1">
        <v>6.7218</v>
      </c>
      <c r="X84" s="1">
        <v>3.3794</v>
      </c>
      <c r="Y84" s="1">
        <v>2.7408000000000001</v>
      </c>
      <c r="Z84" s="1">
        <v>4.9753999999999996</v>
      </c>
      <c r="AA84" s="1">
        <v>15.9916</v>
      </c>
      <c r="AB84" s="1">
        <v>14.579599999999999</v>
      </c>
      <c r="AC84" s="1">
        <v>6.1823999999999986</v>
      </c>
      <c r="AD84" s="1">
        <v>7.0030000000000001</v>
      </c>
      <c r="AE84" s="1">
        <v>3.9054000000000002</v>
      </c>
      <c r="AF84" s="1">
        <v>7.9268000000000001</v>
      </c>
      <c r="AG84" s="28" t="s">
        <v>47</v>
      </c>
      <c r="AH84" s="1">
        <f t="shared" si="2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133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15"/>
        <v>0</v>
      </c>
      <c r="L85" s="13"/>
      <c r="M85" s="13"/>
      <c r="N85" s="13">
        <v>0</v>
      </c>
      <c r="O85" s="13"/>
      <c r="P85" s="13">
        <f t="shared" si="16"/>
        <v>0</v>
      </c>
      <c r="Q85" s="15"/>
      <c r="R85" s="5">
        <f t="shared" si="17"/>
        <v>0</v>
      </c>
      <c r="S85" s="15"/>
      <c r="T85" s="13"/>
      <c r="U85" s="1" t="e">
        <f t="shared" si="18"/>
        <v>#DIV/0!</v>
      </c>
      <c r="V85" s="13" t="e">
        <f t="shared" si="19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-1</v>
      </c>
      <c r="AB85" s="13">
        <v>-4</v>
      </c>
      <c r="AC85" s="13">
        <v>-3.6</v>
      </c>
      <c r="AD85" s="13">
        <v>-0.4</v>
      </c>
      <c r="AE85" s="13">
        <v>0</v>
      </c>
      <c r="AF85" s="13">
        <v>-0.4</v>
      </c>
      <c r="AG85" s="13" t="s">
        <v>50</v>
      </c>
      <c r="AH85" s="1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134</v>
      </c>
      <c r="B86" s="13" t="s">
        <v>43</v>
      </c>
      <c r="C86" s="13"/>
      <c r="D86" s="13"/>
      <c r="E86" s="13"/>
      <c r="F86" s="13"/>
      <c r="G86" s="14">
        <v>0</v>
      </c>
      <c r="H86" s="13">
        <v>40</v>
      </c>
      <c r="I86" s="13" t="s">
        <v>38</v>
      </c>
      <c r="J86" s="13"/>
      <c r="K86" s="13">
        <f t="shared" si="15"/>
        <v>0</v>
      </c>
      <c r="L86" s="13"/>
      <c r="M86" s="13"/>
      <c r="N86" s="13">
        <v>0</v>
      </c>
      <c r="O86" s="13"/>
      <c r="P86" s="13">
        <f t="shared" si="16"/>
        <v>0</v>
      </c>
      <c r="Q86" s="15"/>
      <c r="R86" s="5">
        <f t="shared" si="17"/>
        <v>0</v>
      </c>
      <c r="S86" s="15"/>
      <c r="T86" s="13"/>
      <c r="U86" s="1" t="e">
        <f t="shared" si="18"/>
        <v>#DIV/0!</v>
      </c>
      <c r="V86" s="13" t="e">
        <f t="shared" si="19"/>
        <v>#DIV/0!</v>
      </c>
      <c r="W86" s="13">
        <v>0</v>
      </c>
      <c r="X86" s="13">
        <v>0</v>
      </c>
      <c r="Y86" s="13">
        <v>0</v>
      </c>
      <c r="Z86" s="13">
        <v>-0.4</v>
      </c>
      <c r="AA86" s="13">
        <v>-1</v>
      </c>
      <c r="AB86" s="13">
        <v>-4.4000000000000004</v>
      </c>
      <c r="AC86" s="13">
        <v>-3.8</v>
      </c>
      <c r="AD86" s="13">
        <v>0</v>
      </c>
      <c r="AE86" s="13">
        <v>0</v>
      </c>
      <c r="AF86" s="13">
        <v>0</v>
      </c>
      <c r="AG86" s="13" t="s">
        <v>50</v>
      </c>
      <c r="AH86" s="1">
        <f t="shared" si="20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43</v>
      </c>
      <c r="C87" s="1">
        <v>285</v>
      </c>
      <c r="D87" s="1">
        <v>150</v>
      </c>
      <c r="E87" s="1">
        <v>294</v>
      </c>
      <c r="F87" s="1">
        <v>88</v>
      </c>
      <c r="G87" s="7">
        <v>0.3</v>
      </c>
      <c r="H87" s="1">
        <v>40</v>
      </c>
      <c r="I87" s="1" t="s">
        <v>38</v>
      </c>
      <c r="J87" s="1">
        <v>296</v>
      </c>
      <c r="K87" s="1">
        <f t="shared" si="15"/>
        <v>-2</v>
      </c>
      <c r="L87" s="1"/>
      <c r="M87" s="1"/>
      <c r="N87" s="1">
        <v>367.80000000000013</v>
      </c>
      <c r="O87" s="1"/>
      <c r="P87" s="1">
        <f t="shared" si="16"/>
        <v>58.8</v>
      </c>
      <c r="Q87" s="5">
        <f t="shared" ref="Q87" si="24">11*P87-O87-N87-F87</f>
        <v>190.99999999999983</v>
      </c>
      <c r="R87" s="5">
        <f t="shared" si="17"/>
        <v>190.99999999999983</v>
      </c>
      <c r="S87" s="5"/>
      <c r="T87" s="1"/>
      <c r="U87" s="1">
        <f t="shared" si="18"/>
        <v>11</v>
      </c>
      <c r="V87" s="1">
        <f t="shared" si="19"/>
        <v>7.7517006802721111</v>
      </c>
      <c r="W87" s="1">
        <v>57.2</v>
      </c>
      <c r="X87" s="1">
        <v>54</v>
      </c>
      <c r="Y87" s="1">
        <v>59.6</v>
      </c>
      <c r="Z87" s="1">
        <v>62.4</v>
      </c>
      <c r="AA87" s="1">
        <v>58.4</v>
      </c>
      <c r="AB87" s="1">
        <v>68.599999999999994</v>
      </c>
      <c r="AC87" s="1">
        <v>66</v>
      </c>
      <c r="AD87" s="1">
        <v>45</v>
      </c>
      <c r="AE87" s="1">
        <v>49.2</v>
      </c>
      <c r="AF87" s="1">
        <v>58.2</v>
      </c>
      <c r="AG87" s="1"/>
      <c r="AH87" s="1">
        <f t="shared" si="20"/>
        <v>57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136</v>
      </c>
      <c r="B88" s="21" t="s">
        <v>37</v>
      </c>
      <c r="C88" s="21">
        <v>2535.502</v>
      </c>
      <c r="D88" s="21">
        <v>1748.04</v>
      </c>
      <c r="E88" s="21">
        <v>2020.7629999999999</v>
      </c>
      <c r="F88" s="21">
        <v>2030.653</v>
      </c>
      <c r="G88" s="22">
        <v>1</v>
      </c>
      <c r="H88" s="21">
        <v>40</v>
      </c>
      <c r="I88" s="21" t="s">
        <v>38</v>
      </c>
      <c r="J88" s="21">
        <v>1902.0350000000001</v>
      </c>
      <c r="K88" s="21">
        <f t="shared" si="15"/>
        <v>118.72799999999984</v>
      </c>
      <c r="L88" s="21"/>
      <c r="M88" s="21"/>
      <c r="N88" s="21">
        <v>697.4050000000002</v>
      </c>
      <c r="O88" s="21">
        <v>1000</v>
      </c>
      <c r="P88" s="21">
        <f t="shared" si="16"/>
        <v>404.15260000000001</v>
      </c>
      <c r="Q88" s="23">
        <f>12*P88-O88-N88-F88</f>
        <v>1121.7732000000003</v>
      </c>
      <c r="R88" s="5">
        <f>Q88+P88</f>
        <v>1525.9258000000004</v>
      </c>
      <c r="S88" s="23"/>
      <c r="T88" s="21"/>
      <c r="U88" s="1">
        <f t="shared" si="18"/>
        <v>13</v>
      </c>
      <c r="V88" s="21">
        <f t="shared" si="19"/>
        <v>9.2243820774628187</v>
      </c>
      <c r="W88" s="21">
        <v>398.63060000000002</v>
      </c>
      <c r="X88" s="21">
        <v>367.23379999999997</v>
      </c>
      <c r="Y88" s="21">
        <v>370.40280000000001</v>
      </c>
      <c r="Z88" s="21">
        <v>440.17059999999998</v>
      </c>
      <c r="AA88" s="21">
        <v>438.98939999999999</v>
      </c>
      <c r="AB88" s="21">
        <v>402.43439999999998</v>
      </c>
      <c r="AC88" s="21">
        <v>404.25540000000001</v>
      </c>
      <c r="AD88" s="21">
        <v>443.90420000000012</v>
      </c>
      <c r="AE88" s="21">
        <v>450.36059999999998</v>
      </c>
      <c r="AF88" s="21">
        <v>435.49119999999999</v>
      </c>
      <c r="AG88" s="24" t="s">
        <v>146</v>
      </c>
      <c r="AH88" s="1">
        <f t="shared" si="20"/>
        <v>1526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137</v>
      </c>
      <c r="B89" s="10" t="s">
        <v>43</v>
      </c>
      <c r="C89" s="10"/>
      <c r="D89" s="10">
        <v>6</v>
      </c>
      <c r="E89" s="19">
        <v>4</v>
      </c>
      <c r="F89" s="10"/>
      <c r="G89" s="11">
        <v>0</v>
      </c>
      <c r="H89" s="10">
        <v>40</v>
      </c>
      <c r="I89" s="10" t="s">
        <v>138</v>
      </c>
      <c r="J89" s="10">
        <v>4</v>
      </c>
      <c r="K89" s="10">
        <f t="shared" si="15"/>
        <v>0</v>
      </c>
      <c r="L89" s="10"/>
      <c r="M89" s="10"/>
      <c r="N89" s="10">
        <v>0</v>
      </c>
      <c r="O89" s="10"/>
      <c r="P89" s="10">
        <f t="shared" si="16"/>
        <v>0.8</v>
      </c>
      <c r="Q89" s="12"/>
      <c r="R89" s="5">
        <f t="shared" si="17"/>
        <v>0</v>
      </c>
      <c r="S89" s="12"/>
      <c r="T89" s="10"/>
      <c r="U89" s="1">
        <f t="shared" si="18"/>
        <v>0</v>
      </c>
      <c r="V89" s="10">
        <f t="shared" si="19"/>
        <v>0</v>
      </c>
      <c r="W89" s="10">
        <v>0.8</v>
      </c>
      <c r="X89" s="10">
        <v>2</v>
      </c>
      <c r="Y89" s="10">
        <v>2</v>
      </c>
      <c r="Z89" s="10">
        <v>1.8</v>
      </c>
      <c r="AA89" s="10">
        <v>1.2</v>
      </c>
      <c r="AB89" s="10">
        <v>8.6</v>
      </c>
      <c r="AC89" s="10">
        <v>20</v>
      </c>
      <c r="AD89" s="10">
        <v>25</v>
      </c>
      <c r="AE89" s="10">
        <v>25.2</v>
      </c>
      <c r="AF89" s="10">
        <v>34.799999999999997</v>
      </c>
      <c r="AG89" s="10" t="s">
        <v>139</v>
      </c>
      <c r="AH89" s="1">
        <f t="shared" si="2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43</v>
      </c>
      <c r="C90" s="1">
        <v>356</v>
      </c>
      <c r="D90" s="1">
        <v>408</v>
      </c>
      <c r="E90" s="1">
        <v>367</v>
      </c>
      <c r="F90" s="1">
        <v>338</v>
      </c>
      <c r="G90" s="7">
        <v>0.3</v>
      </c>
      <c r="H90" s="1">
        <v>40</v>
      </c>
      <c r="I90" s="1" t="s">
        <v>38</v>
      </c>
      <c r="J90" s="1">
        <v>368</v>
      </c>
      <c r="K90" s="1">
        <f t="shared" si="15"/>
        <v>-1</v>
      </c>
      <c r="L90" s="1"/>
      <c r="M90" s="1"/>
      <c r="N90" s="1">
        <v>284</v>
      </c>
      <c r="O90" s="1"/>
      <c r="P90" s="1">
        <f t="shared" si="16"/>
        <v>73.400000000000006</v>
      </c>
      <c r="Q90" s="5">
        <f t="shared" ref="Q90:Q92" si="25">11*P90-O90-N90-F90</f>
        <v>185.40000000000009</v>
      </c>
      <c r="R90" s="5">
        <f t="shared" si="17"/>
        <v>185.40000000000009</v>
      </c>
      <c r="S90" s="5"/>
      <c r="T90" s="1"/>
      <c r="U90" s="1">
        <f t="shared" si="18"/>
        <v>11</v>
      </c>
      <c r="V90" s="1">
        <f t="shared" si="19"/>
        <v>8.4741144414168925</v>
      </c>
      <c r="W90" s="1">
        <v>69.8</v>
      </c>
      <c r="X90" s="1">
        <v>63.8</v>
      </c>
      <c r="Y90" s="1">
        <v>71.599999999999994</v>
      </c>
      <c r="Z90" s="1">
        <v>55.2</v>
      </c>
      <c r="AA90" s="1">
        <v>53.2</v>
      </c>
      <c r="AB90" s="1">
        <v>81.8</v>
      </c>
      <c r="AC90" s="1">
        <v>79</v>
      </c>
      <c r="AD90" s="1">
        <v>18</v>
      </c>
      <c r="AE90" s="1">
        <v>13.6</v>
      </c>
      <c r="AF90" s="1">
        <v>52.4</v>
      </c>
      <c r="AG90" s="1"/>
      <c r="AH90" s="1">
        <f t="shared" si="20"/>
        <v>56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43</v>
      </c>
      <c r="C91" s="1">
        <v>326</v>
      </c>
      <c r="D91" s="1">
        <v>468</v>
      </c>
      <c r="E91" s="1">
        <v>187</v>
      </c>
      <c r="F91" s="1">
        <v>576</v>
      </c>
      <c r="G91" s="7">
        <v>0.3</v>
      </c>
      <c r="H91" s="1">
        <v>40</v>
      </c>
      <c r="I91" s="1" t="s">
        <v>38</v>
      </c>
      <c r="J91" s="1">
        <v>196</v>
      </c>
      <c r="K91" s="1">
        <f t="shared" si="15"/>
        <v>-9</v>
      </c>
      <c r="L91" s="1"/>
      <c r="M91" s="1"/>
      <c r="N91" s="1">
        <v>0</v>
      </c>
      <c r="O91" s="1"/>
      <c r="P91" s="1">
        <f t="shared" si="16"/>
        <v>37.4</v>
      </c>
      <c r="Q91" s="5"/>
      <c r="R91" s="5">
        <f t="shared" si="17"/>
        <v>0</v>
      </c>
      <c r="S91" s="5"/>
      <c r="T91" s="1"/>
      <c r="U91" s="1">
        <f t="shared" si="18"/>
        <v>15.401069518716579</v>
      </c>
      <c r="V91" s="1">
        <f t="shared" si="19"/>
        <v>15.401069518716579</v>
      </c>
      <c r="W91" s="1">
        <v>31.2</v>
      </c>
      <c r="X91" s="1">
        <v>39.6</v>
      </c>
      <c r="Y91" s="1">
        <v>44.6</v>
      </c>
      <c r="Z91" s="1">
        <v>57.2</v>
      </c>
      <c r="AA91" s="1">
        <v>55.6</v>
      </c>
      <c r="AB91" s="1">
        <v>43.6</v>
      </c>
      <c r="AC91" s="1">
        <v>42.2</v>
      </c>
      <c r="AD91" s="1">
        <v>41.4</v>
      </c>
      <c r="AE91" s="1">
        <v>45.4</v>
      </c>
      <c r="AF91" s="1">
        <v>54.6</v>
      </c>
      <c r="AG91" s="28" t="s">
        <v>47</v>
      </c>
      <c r="AH91" s="1">
        <f t="shared" si="2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37</v>
      </c>
      <c r="C92" s="1">
        <v>157.53800000000001</v>
      </c>
      <c r="D92" s="1"/>
      <c r="E92" s="1">
        <v>86.174000000000007</v>
      </c>
      <c r="F92" s="1">
        <v>45.353000000000002</v>
      </c>
      <c r="G92" s="7">
        <v>1</v>
      </c>
      <c r="H92" s="1">
        <v>45</v>
      </c>
      <c r="I92" s="1" t="s">
        <v>38</v>
      </c>
      <c r="J92" s="1">
        <v>82.55</v>
      </c>
      <c r="K92" s="1">
        <f t="shared" si="15"/>
        <v>3.6240000000000094</v>
      </c>
      <c r="L92" s="1"/>
      <c r="M92" s="1"/>
      <c r="N92" s="1">
        <v>100.714</v>
      </c>
      <c r="O92" s="1"/>
      <c r="P92" s="1">
        <f t="shared" si="16"/>
        <v>17.2348</v>
      </c>
      <c r="Q92" s="5">
        <f t="shared" si="25"/>
        <v>43.515799999999992</v>
      </c>
      <c r="R92" s="5">
        <f t="shared" si="17"/>
        <v>43.515799999999992</v>
      </c>
      <c r="S92" s="5"/>
      <c r="T92" s="1"/>
      <c r="U92" s="1">
        <f t="shared" si="18"/>
        <v>11</v>
      </c>
      <c r="V92" s="1">
        <f t="shared" si="19"/>
        <v>8.4751201058323868</v>
      </c>
      <c r="W92" s="1">
        <v>17.216799999999999</v>
      </c>
      <c r="X92" s="1">
        <v>11.742599999999999</v>
      </c>
      <c r="Y92" s="1">
        <v>9.2825999999999986</v>
      </c>
      <c r="Z92" s="1">
        <v>15.7224</v>
      </c>
      <c r="AA92" s="1">
        <v>17.002400000000002</v>
      </c>
      <c r="AB92" s="1">
        <v>22.855599999999999</v>
      </c>
      <c r="AC92" s="1">
        <v>23.016200000000001</v>
      </c>
      <c r="AD92" s="1">
        <v>20.7486</v>
      </c>
      <c r="AE92" s="1">
        <v>20.085599999999999</v>
      </c>
      <c r="AF92" s="1">
        <v>25.770800000000001</v>
      </c>
      <c r="AG92" s="18" t="s">
        <v>68</v>
      </c>
      <c r="AH92" s="1">
        <f t="shared" si="20"/>
        <v>44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143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15"/>
        <v>0</v>
      </c>
      <c r="L93" s="13"/>
      <c r="M93" s="13"/>
      <c r="N93" s="13">
        <v>0</v>
      </c>
      <c r="O93" s="13"/>
      <c r="P93" s="13">
        <f t="shared" si="16"/>
        <v>0</v>
      </c>
      <c r="Q93" s="15"/>
      <c r="R93" s="5">
        <f t="shared" si="17"/>
        <v>0</v>
      </c>
      <c r="S93" s="15"/>
      <c r="T93" s="13"/>
      <c r="U93" s="1" t="e">
        <f t="shared" si="18"/>
        <v>#DIV/0!</v>
      </c>
      <c r="V93" s="13" t="e">
        <f t="shared" si="19"/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-0.4</v>
      </c>
      <c r="AB93" s="13">
        <v>-1.6</v>
      </c>
      <c r="AC93" s="13">
        <v>-1.2</v>
      </c>
      <c r="AD93" s="13">
        <v>0</v>
      </c>
      <c r="AE93" s="13">
        <v>0</v>
      </c>
      <c r="AF93" s="13">
        <v>0.2</v>
      </c>
      <c r="AG93" s="13" t="s">
        <v>50</v>
      </c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0" t="s">
        <v>144</v>
      </c>
      <c r="B94" s="1" t="s">
        <v>43</v>
      </c>
      <c r="C94" s="1"/>
      <c r="D94" s="1"/>
      <c r="E94" s="1"/>
      <c r="F94" s="1"/>
      <c r="G94" s="7">
        <v>0.3</v>
      </c>
      <c r="H94" s="1">
        <v>40</v>
      </c>
      <c r="I94" s="1" t="s">
        <v>38</v>
      </c>
      <c r="J94" s="1"/>
      <c r="K94" s="1">
        <f t="shared" si="15"/>
        <v>0</v>
      </c>
      <c r="L94" s="1"/>
      <c r="M94" s="1"/>
      <c r="N94" s="1">
        <v>200</v>
      </c>
      <c r="O94" s="1"/>
      <c r="P94" s="1">
        <f t="shared" si="16"/>
        <v>0</v>
      </c>
      <c r="Q94" s="5"/>
      <c r="R94" s="5">
        <v>100</v>
      </c>
      <c r="S94" s="5">
        <v>100</v>
      </c>
      <c r="T94" s="1" t="s">
        <v>155</v>
      </c>
      <c r="U94" s="1" t="e">
        <f t="shared" si="18"/>
        <v>#DIV/0!</v>
      </c>
      <c r="V94" s="1" t="e">
        <f t="shared" si="19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145</v>
      </c>
      <c r="AH94" s="1">
        <f t="shared" si="20"/>
        <v>30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2025-03-20T13:49:44Z</dcterms:created>
  <dcterms:modified xsi:type="dcterms:W3CDTF">2025-03-21T08:45:43Z</dcterms:modified>
</cp:coreProperties>
</file>