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"/>
    </mc:Choice>
  </mc:AlternateContent>
  <xr:revisionPtr revIDLastSave="0" documentId="13_ncr:1_{FC919662-BE10-4B35-9B79-AE3657EECE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P573" i="1" s="1"/>
  <c r="BO572" i="1"/>
  <c r="BM572" i="1"/>
  <c r="Y572" i="1"/>
  <c r="BP572" i="1" s="1"/>
  <c r="BO571" i="1"/>
  <c r="BM571" i="1"/>
  <c r="Y571" i="1"/>
  <c r="BP571" i="1" s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O557" i="1"/>
  <c r="BM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P552" i="1" s="1"/>
  <c r="BO551" i="1"/>
  <c r="BM551" i="1"/>
  <c r="Y551" i="1"/>
  <c r="BP551" i="1" s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BP548" i="1" s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BO535" i="1"/>
  <c r="BM535" i="1"/>
  <c r="Y535" i="1"/>
  <c r="Y540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X511" i="1"/>
  <c r="BO510" i="1"/>
  <c r="BM510" i="1"/>
  <c r="Y510" i="1"/>
  <c r="Y512" i="1" s="1"/>
  <c r="P510" i="1"/>
  <c r="X508" i="1"/>
  <c r="X507" i="1"/>
  <c r="BO506" i="1"/>
  <c r="BM506" i="1"/>
  <c r="Y506" i="1"/>
  <c r="AC640" i="1" s="1"/>
  <c r="P506" i="1"/>
  <c r="X503" i="1"/>
  <c r="X502" i="1"/>
  <c r="BO501" i="1"/>
  <c r="BM501" i="1"/>
  <c r="Y501" i="1"/>
  <c r="BP501" i="1" s="1"/>
  <c r="BO500" i="1"/>
  <c r="BM500" i="1"/>
  <c r="Y500" i="1"/>
  <c r="AB640" i="1" s="1"/>
  <c r="P500" i="1"/>
  <c r="X497" i="1"/>
  <c r="X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Z640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Y443" i="1" s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P425" i="1" s="1"/>
  <c r="BO424" i="1"/>
  <c r="BM424" i="1"/>
  <c r="Y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Y343" i="1" s="1"/>
  <c r="P342" i="1"/>
  <c r="X340" i="1"/>
  <c r="X339" i="1"/>
  <c r="BO338" i="1"/>
  <c r="BM338" i="1"/>
  <c r="Y338" i="1"/>
  <c r="U640" i="1" s="1"/>
  <c r="P338" i="1"/>
  <c r="X335" i="1"/>
  <c r="X334" i="1"/>
  <c r="BO333" i="1"/>
  <c r="BM333" i="1"/>
  <c r="Y333" i="1"/>
  <c r="Y334" i="1" s="1"/>
  <c r="P333" i="1"/>
  <c r="X331" i="1"/>
  <c r="X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Y315" i="1" s="1"/>
  <c r="P314" i="1"/>
  <c r="X312" i="1"/>
  <c r="X311" i="1"/>
  <c r="BO310" i="1"/>
  <c r="BM310" i="1"/>
  <c r="Y310" i="1"/>
  <c r="S640" i="1" s="1"/>
  <c r="P310" i="1"/>
  <c r="X307" i="1"/>
  <c r="X306" i="1"/>
  <c r="BO305" i="1"/>
  <c r="BM305" i="1"/>
  <c r="Y305" i="1"/>
  <c r="Y306" i="1" s="1"/>
  <c r="P305" i="1"/>
  <c r="X303" i="1"/>
  <c r="X302" i="1"/>
  <c r="BO301" i="1"/>
  <c r="BM301" i="1"/>
  <c r="Y301" i="1"/>
  <c r="Y302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640" i="1" s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Y235" i="1" s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X191" i="1"/>
  <c r="X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O171" i="1"/>
  <c r="BM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O137" i="1"/>
  <c r="BM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32" i="1" s="1"/>
  <c r="BM22" i="1"/>
  <c r="Y22" i="1"/>
  <c r="B640" i="1" s="1"/>
  <c r="P22" i="1"/>
  <c r="H10" i="1"/>
  <c r="A9" i="1"/>
  <c r="F10" i="1" s="1"/>
  <c r="D7" i="1"/>
  <c r="Q6" i="1"/>
  <c r="P2" i="1"/>
  <c r="BP54" i="1" l="1"/>
  <c r="BN54" i="1"/>
  <c r="BP62" i="1"/>
  <c r="BN62" i="1"/>
  <c r="Z62" i="1"/>
  <c r="Y80" i="1"/>
  <c r="BP74" i="1"/>
  <c r="BN74" i="1"/>
  <c r="Z74" i="1"/>
  <c r="BP91" i="1"/>
  <c r="BN91" i="1"/>
  <c r="Z91" i="1"/>
  <c r="BP110" i="1"/>
  <c r="BN110" i="1"/>
  <c r="Z110" i="1"/>
  <c r="BP120" i="1"/>
  <c r="BN120" i="1"/>
  <c r="Z120" i="1"/>
  <c r="BP148" i="1"/>
  <c r="BN148" i="1"/>
  <c r="Z148" i="1"/>
  <c r="BP171" i="1"/>
  <c r="BN171" i="1"/>
  <c r="Z171" i="1"/>
  <c r="BP188" i="1"/>
  <c r="BN188" i="1"/>
  <c r="Z188" i="1"/>
  <c r="BP206" i="1"/>
  <c r="BN206" i="1"/>
  <c r="Z206" i="1"/>
  <c r="BP218" i="1"/>
  <c r="BN218" i="1"/>
  <c r="Z218" i="1"/>
  <c r="BP226" i="1"/>
  <c r="BN226" i="1"/>
  <c r="Z226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49" i="1"/>
  <c r="BN349" i="1"/>
  <c r="Z349" i="1"/>
  <c r="BP361" i="1"/>
  <c r="BN361" i="1"/>
  <c r="Z361" i="1"/>
  <c r="BP375" i="1"/>
  <c r="BN375" i="1"/>
  <c r="Z375" i="1"/>
  <c r="BP381" i="1"/>
  <c r="BN381" i="1"/>
  <c r="Z381" i="1"/>
  <c r="Y395" i="1"/>
  <c r="BP394" i="1"/>
  <c r="BN394" i="1"/>
  <c r="Z394" i="1"/>
  <c r="Z395" i="1" s="1"/>
  <c r="Y402" i="1"/>
  <c r="BP398" i="1"/>
  <c r="BN398" i="1"/>
  <c r="Z398" i="1"/>
  <c r="BP410" i="1"/>
  <c r="BN410" i="1"/>
  <c r="Z410" i="1"/>
  <c r="BP436" i="1"/>
  <c r="BN436" i="1"/>
  <c r="Z436" i="1"/>
  <c r="Y455" i="1"/>
  <c r="BP450" i="1"/>
  <c r="BN450" i="1"/>
  <c r="Z450" i="1"/>
  <c r="BP474" i="1"/>
  <c r="BN474" i="1"/>
  <c r="Z474" i="1"/>
  <c r="Y483" i="1"/>
  <c r="BP481" i="1"/>
  <c r="BN481" i="1"/>
  <c r="Z481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P68" i="1"/>
  <c r="BN68" i="1"/>
  <c r="Z68" i="1"/>
  <c r="BP78" i="1"/>
  <c r="BN78" i="1"/>
  <c r="Z78" i="1"/>
  <c r="BP103" i="1"/>
  <c r="BN103" i="1"/>
  <c r="Z103" i="1"/>
  <c r="BP114" i="1"/>
  <c r="BN114" i="1"/>
  <c r="Z114" i="1"/>
  <c r="BP137" i="1"/>
  <c r="BN137" i="1"/>
  <c r="Z137" i="1"/>
  <c r="H640" i="1"/>
  <c r="Y167" i="1"/>
  <c r="BP163" i="1"/>
  <c r="BN163" i="1"/>
  <c r="Z163" i="1"/>
  <c r="BP183" i="1"/>
  <c r="BN183" i="1"/>
  <c r="Z183" i="1"/>
  <c r="BP200" i="1"/>
  <c r="BN200" i="1"/>
  <c r="Z200" i="1"/>
  <c r="BP210" i="1"/>
  <c r="BN210" i="1"/>
  <c r="Z210" i="1"/>
  <c r="BP222" i="1"/>
  <c r="BN222" i="1"/>
  <c r="Z222" i="1"/>
  <c r="BP231" i="1"/>
  <c r="BN231" i="1"/>
  <c r="Z231" i="1"/>
  <c r="L640" i="1"/>
  <c r="BP247" i="1"/>
  <c r="BN247" i="1"/>
  <c r="Z247" i="1"/>
  <c r="M640" i="1"/>
  <c r="BP264" i="1"/>
  <c r="BN264" i="1"/>
  <c r="Z264" i="1"/>
  <c r="BP282" i="1"/>
  <c r="BN282" i="1"/>
  <c r="Z282" i="1"/>
  <c r="T640" i="1"/>
  <c r="Y325" i="1"/>
  <c r="BP324" i="1"/>
  <c r="BN324" i="1"/>
  <c r="Z324" i="1"/>
  <c r="Z325" i="1" s="1"/>
  <c r="Y330" i="1"/>
  <c r="BP328" i="1"/>
  <c r="BN328" i="1"/>
  <c r="Z328" i="1"/>
  <c r="BP353" i="1"/>
  <c r="BN353" i="1"/>
  <c r="Z353" i="1"/>
  <c r="BP367" i="1"/>
  <c r="BN367" i="1"/>
  <c r="Z367" i="1"/>
  <c r="Y385" i="1"/>
  <c r="BP380" i="1"/>
  <c r="BN380" i="1"/>
  <c r="Z380" i="1"/>
  <c r="Y391" i="1"/>
  <c r="BP387" i="1"/>
  <c r="BN387" i="1"/>
  <c r="Z387" i="1"/>
  <c r="BP406" i="1"/>
  <c r="BN406" i="1"/>
  <c r="Z406" i="1"/>
  <c r="BP414" i="1"/>
  <c r="BN414" i="1"/>
  <c r="Z414" i="1"/>
  <c r="BP440" i="1"/>
  <c r="BN440" i="1"/>
  <c r="Z440" i="1"/>
  <c r="BP451" i="1"/>
  <c r="BN451" i="1"/>
  <c r="Z451" i="1"/>
  <c r="Y64" i="1"/>
  <c r="Y72" i="1"/>
  <c r="Y86" i="1"/>
  <c r="Y107" i="1"/>
  <c r="Y122" i="1"/>
  <c r="Y133" i="1"/>
  <c r="Y154" i="1"/>
  <c r="I640" i="1"/>
  <c r="Y212" i="1"/>
  <c r="Y228" i="1"/>
  <c r="Q640" i="1"/>
  <c r="Y371" i="1"/>
  <c r="Y384" i="1"/>
  <c r="Y390" i="1"/>
  <c r="Y401" i="1"/>
  <c r="Y417" i="1"/>
  <c r="Y427" i="1"/>
  <c r="Y456" i="1"/>
  <c r="BP469" i="1"/>
  <c r="BN469" i="1"/>
  <c r="Z469" i="1"/>
  <c r="BP475" i="1"/>
  <c r="BN475" i="1"/>
  <c r="Z475" i="1"/>
  <c r="BP518" i="1"/>
  <c r="BN518" i="1"/>
  <c r="Z518" i="1"/>
  <c r="BP526" i="1"/>
  <c r="BN526" i="1"/>
  <c r="Z526" i="1"/>
  <c r="Y554" i="1"/>
  <c r="BP542" i="1"/>
  <c r="BN542" i="1"/>
  <c r="Z542" i="1"/>
  <c r="BP544" i="1"/>
  <c r="BN544" i="1"/>
  <c r="Z544" i="1"/>
  <c r="BP546" i="1"/>
  <c r="BN546" i="1"/>
  <c r="Z546" i="1"/>
  <c r="Y560" i="1"/>
  <c r="BP557" i="1"/>
  <c r="BN557" i="1"/>
  <c r="Z557" i="1"/>
  <c r="BP564" i="1"/>
  <c r="BN564" i="1"/>
  <c r="Z564" i="1"/>
  <c r="Y585" i="1"/>
  <c r="Y584" i="1"/>
  <c r="BP580" i="1"/>
  <c r="BN580" i="1"/>
  <c r="Z580" i="1"/>
  <c r="Z584" i="1" s="1"/>
  <c r="BP582" i="1"/>
  <c r="BN582" i="1"/>
  <c r="Z582" i="1"/>
  <c r="BP598" i="1"/>
  <c r="BN598" i="1"/>
  <c r="Z598" i="1"/>
  <c r="BP600" i="1"/>
  <c r="BN600" i="1"/>
  <c r="Z600" i="1"/>
  <c r="Y484" i="1"/>
  <c r="AA640" i="1"/>
  <c r="Y497" i="1"/>
  <c r="Y577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BP195" i="1"/>
  <c r="BN195" i="1"/>
  <c r="Z195" i="1"/>
  <c r="Z196" i="1" s="1"/>
  <c r="Y197" i="1"/>
  <c r="Y202" i="1"/>
  <c r="BP199" i="1"/>
  <c r="BN199" i="1"/>
  <c r="Z199" i="1"/>
  <c r="Z201" i="1" s="1"/>
  <c r="BP207" i="1"/>
  <c r="BN207" i="1"/>
  <c r="Z207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Y179" i="1"/>
  <c r="Y191" i="1"/>
  <c r="Z182" i="1"/>
  <c r="BN182" i="1"/>
  <c r="Z184" i="1"/>
  <c r="BN184" i="1"/>
  <c r="Z187" i="1"/>
  <c r="BN187" i="1"/>
  <c r="Z189" i="1"/>
  <c r="BN189" i="1"/>
  <c r="Y190" i="1"/>
  <c r="Y201" i="1"/>
  <c r="BP205" i="1"/>
  <c r="BN205" i="1"/>
  <c r="Z205" i="1"/>
  <c r="Y213" i="1"/>
  <c r="BP209" i="1"/>
  <c r="BN209" i="1"/>
  <c r="Z209" i="1"/>
  <c r="Y227" i="1"/>
  <c r="Y234" i="1"/>
  <c r="Y243" i="1"/>
  <c r="Y256" i="1"/>
  <c r="Y260" i="1"/>
  <c r="Y273" i="1"/>
  <c r="Y278" i="1"/>
  <c r="Y285" i="1"/>
  <c r="Y294" i="1"/>
  <c r="Y299" i="1"/>
  <c r="Y303" i="1"/>
  <c r="Y307" i="1"/>
  <c r="Y312" i="1"/>
  <c r="Y316" i="1"/>
  <c r="Y320" i="1"/>
  <c r="Y331" i="1"/>
  <c r="Y335" i="1"/>
  <c r="Y340" i="1"/>
  <c r="Y344" i="1"/>
  <c r="V640" i="1"/>
  <c r="Y355" i="1"/>
  <c r="BP352" i="1"/>
  <c r="BN352" i="1"/>
  <c r="Z352" i="1"/>
  <c r="BP360" i="1"/>
  <c r="BN360" i="1"/>
  <c r="Z360" i="1"/>
  <c r="J640" i="1"/>
  <c r="Y196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Z230" i="1"/>
  <c r="BN230" i="1"/>
  <c r="BP230" i="1"/>
  <c r="Z232" i="1"/>
  <c r="BN232" i="1"/>
  <c r="K640" i="1"/>
  <c r="Z239" i="1"/>
  <c r="BN239" i="1"/>
  <c r="Z241" i="1"/>
  <c r="BN241" i="1"/>
  <c r="Y242" i="1"/>
  <c r="Z246" i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Z305" i="1"/>
  <c r="Z306" i="1" s="1"/>
  <c r="BN305" i="1"/>
  <c r="BP305" i="1"/>
  <c r="Z310" i="1"/>
  <c r="Z311" i="1" s="1"/>
  <c r="BN310" i="1"/>
  <c r="BP310" i="1"/>
  <c r="Y311" i="1"/>
  <c r="Z314" i="1"/>
  <c r="Z315" i="1" s="1"/>
  <c r="BN314" i="1"/>
  <c r="BP314" i="1"/>
  <c r="Z318" i="1"/>
  <c r="Z320" i="1" s="1"/>
  <c r="BN318" i="1"/>
  <c r="BP318" i="1"/>
  <c r="Y326" i="1"/>
  <c r="Z329" i="1"/>
  <c r="BN329" i="1"/>
  <c r="Z333" i="1"/>
  <c r="Z334" i="1" s="1"/>
  <c r="BN333" i="1"/>
  <c r="BP333" i="1"/>
  <c r="Z338" i="1"/>
  <c r="Z339" i="1" s="1"/>
  <c r="BN338" i="1"/>
  <c r="BP338" i="1"/>
  <c r="Y339" i="1"/>
  <c r="Z342" i="1"/>
  <c r="Z343" i="1" s="1"/>
  <c r="BN342" i="1"/>
  <c r="BP342" i="1"/>
  <c r="Z347" i="1"/>
  <c r="BN347" i="1"/>
  <c r="BP347" i="1"/>
  <c r="BP348" i="1"/>
  <c r="BN348" i="1"/>
  <c r="BP350" i="1"/>
  <c r="BN350" i="1"/>
  <c r="Z350" i="1"/>
  <c r="BP354" i="1"/>
  <c r="BN354" i="1"/>
  <c r="Z354" i="1"/>
  <c r="Y356" i="1"/>
  <c r="Y363" i="1"/>
  <c r="BP358" i="1"/>
  <c r="BN358" i="1"/>
  <c r="Z358" i="1"/>
  <c r="Z362" i="1" s="1"/>
  <c r="Y362" i="1"/>
  <c r="Y372" i="1"/>
  <c r="BP366" i="1"/>
  <c r="BN366" i="1"/>
  <c r="Z366" i="1"/>
  <c r="Z368" i="1"/>
  <c r="BN368" i="1"/>
  <c r="Z370" i="1"/>
  <c r="BN370" i="1"/>
  <c r="Z374" i="1"/>
  <c r="Z377" i="1" s="1"/>
  <c r="BN374" i="1"/>
  <c r="BP374" i="1"/>
  <c r="Z376" i="1"/>
  <c r="BN376" i="1"/>
  <c r="Y377" i="1"/>
  <c r="Z382" i="1"/>
  <c r="Z384" i="1" s="1"/>
  <c r="BN382" i="1"/>
  <c r="BP382" i="1"/>
  <c r="Z388" i="1"/>
  <c r="BN388" i="1"/>
  <c r="BP388" i="1"/>
  <c r="W640" i="1"/>
  <c r="Y396" i="1"/>
  <c r="Z399" i="1"/>
  <c r="Z401" i="1" s="1"/>
  <c r="BN399" i="1"/>
  <c r="BP399" i="1"/>
  <c r="X640" i="1"/>
  <c r="Z407" i="1"/>
  <c r="Z416" i="1" s="1"/>
  <c r="BN407" i="1"/>
  <c r="BP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Y422" i="1"/>
  <c r="Z424" i="1"/>
  <c r="Z426" i="1" s="1"/>
  <c r="BN424" i="1"/>
  <c r="BP424" i="1"/>
  <c r="Z425" i="1"/>
  <c r="BN425" i="1"/>
  <c r="Y426" i="1"/>
  <c r="Y640" i="1"/>
  <c r="Z435" i="1"/>
  <c r="BN435" i="1"/>
  <c r="BP435" i="1"/>
  <c r="Z437" i="1"/>
  <c r="BN437" i="1"/>
  <c r="Z439" i="1"/>
  <c r="BN439" i="1"/>
  <c r="Z441" i="1"/>
  <c r="BN441" i="1"/>
  <c r="Y442" i="1"/>
  <c r="Z445" i="1"/>
  <c r="Z447" i="1" s="1"/>
  <c r="BN445" i="1"/>
  <c r="BP445" i="1"/>
  <c r="Y448" i="1"/>
  <c r="Z452" i="1"/>
  <c r="BN452" i="1"/>
  <c r="BP452" i="1"/>
  <c r="Z454" i="1"/>
  <c r="BN454" i="1"/>
  <c r="Z464" i="1"/>
  <c r="Z478" i="1" s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Y479" i="1"/>
  <c r="Z482" i="1"/>
  <c r="Z483" i="1" s="1"/>
  <c r="BN482" i="1"/>
  <c r="BP482" i="1"/>
  <c r="Z487" i="1"/>
  <c r="Z489" i="1" s="1"/>
  <c r="BN487" i="1"/>
  <c r="BP487" i="1"/>
  <c r="Y490" i="1"/>
  <c r="Z492" i="1"/>
  <c r="BN492" i="1"/>
  <c r="BP492" i="1"/>
  <c r="Z495" i="1"/>
  <c r="BN495" i="1"/>
  <c r="Y496" i="1"/>
  <c r="Z500" i="1"/>
  <c r="BN500" i="1"/>
  <c r="BP500" i="1"/>
  <c r="Z501" i="1"/>
  <c r="BN501" i="1"/>
  <c r="Y502" i="1"/>
  <c r="Z506" i="1"/>
  <c r="Z507" i="1" s="1"/>
  <c r="BN506" i="1"/>
  <c r="BP506" i="1"/>
  <c r="Y507" i="1"/>
  <c r="Z510" i="1"/>
  <c r="Z511" i="1" s="1"/>
  <c r="BN510" i="1"/>
  <c r="BP510" i="1"/>
  <c r="Y511" i="1"/>
  <c r="BP517" i="1"/>
  <c r="BN517" i="1"/>
  <c r="Z517" i="1"/>
  <c r="BP521" i="1"/>
  <c r="BN521" i="1"/>
  <c r="Z521" i="1"/>
  <c r="BP524" i="1"/>
  <c r="BN524" i="1"/>
  <c r="Z524" i="1"/>
  <c r="Y478" i="1"/>
  <c r="Y489" i="1"/>
  <c r="Y503" i="1"/>
  <c r="Y508" i="1"/>
  <c r="BP519" i="1"/>
  <c r="BN519" i="1"/>
  <c r="Z519" i="1"/>
  <c r="BP522" i="1"/>
  <c r="BN522" i="1"/>
  <c r="Z522" i="1"/>
  <c r="AD640" i="1"/>
  <c r="Z528" i="1"/>
  <c r="BN528" i="1"/>
  <c r="Z531" i="1"/>
  <c r="BN531" i="1"/>
  <c r="Y532" i="1"/>
  <c r="Z535" i="1"/>
  <c r="BN535" i="1"/>
  <c r="BP535" i="1"/>
  <c r="Z536" i="1"/>
  <c r="BN536" i="1"/>
  <c r="Z537" i="1"/>
  <c r="BN537" i="1"/>
  <c r="Z538" i="1"/>
  <c r="BN538" i="1"/>
  <c r="Y539" i="1"/>
  <c r="Z548" i="1"/>
  <c r="BN548" i="1"/>
  <c r="Z551" i="1"/>
  <c r="BN551" i="1"/>
  <c r="Z552" i="1"/>
  <c r="BN552" i="1"/>
  <c r="Y555" i="1"/>
  <c r="Z558" i="1"/>
  <c r="BN558" i="1"/>
  <c r="Y561" i="1"/>
  <c r="Z570" i="1"/>
  <c r="BN570" i="1"/>
  <c r="BP570" i="1"/>
  <c r="Z571" i="1"/>
  <c r="BN571" i="1"/>
  <c r="Z572" i="1"/>
  <c r="BN572" i="1"/>
  <c r="Z573" i="1"/>
  <c r="BN573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Y619" i="1"/>
  <c r="BP618" i="1"/>
  <c r="BN618" i="1"/>
  <c r="Z618" i="1"/>
  <c r="Z619" i="1" s="1"/>
  <c r="Y620" i="1"/>
  <c r="Y628" i="1"/>
  <c r="BP626" i="1"/>
  <c r="BN626" i="1"/>
  <c r="Z626" i="1"/>
  <c r="Y533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BP607" i="1"/>
  <c r="BN607" i="1"/>
  <c r="Z607" i="1"/>
  <c r="AF640" i="1"/>
  <c r="BP627" i="1"/>
  <c r="BN627" i="1"/>
  <c r="Z627" i="1"/>
  <c r="Y629" i="1"/>
  <c r="AE640" i="1"/>
  <c r="Y616" i="1"/>
  <c r="Z554" i="1" l="1"/>
  <c r="Z442" i="1"/>
  <c r="Z242" i="1"/>
  <c r="Z115" i="1"/>
  <c r="Z602" i="1"/>
  <c r="Z560" i="1"/>
  <c r="Z532" i="1"/>
  <c r="Z455" i="1"/>
  <c r="Z390" i="1"/>
  <c r="Z371" i="1"/>
  <c r="Z330" i="1"/>
  <c r="Z255" i="1"/>
  <c r="Z227" i="1"/>
  <c r="Z212" i="1"/>
  <c r="Z190" i="1"/>
  <c r="Z167" i="1"/>
  <c r="Z138" i="1"/>
  <c r="Z133" i="1"/>
  <c r="Z121" i="1"/>
  <c r="Z86" i="1"/>
  <c r="Z80" i="1"/>
  <c r="Z71" i="1"/>
  <c r="Z40" i="1"/>
  <c r="Z26" i="1"/>
  <c r="Z565" i="1"/>
  <c r="Z609" i="1"/>
  <c r="Z594" i="1"/>
  <c r="Z628" i="1"/>
  <c r="Z577" i="1"/>
  <c r="Z539" i="1"/>
  <c r="Z502" i="1"/>
  <c r="Z496" i="1"/>
  <c r="Z293" i="1"/>
  <c r="Z284" i="1"/>
  <c r="Z272" i="1"/>
  <c r="Z234" i="1"/>
  <c r="Z106" i="1"/>
  <c r="Z93" i="1"/>
  <c r="Z63" i="1"/>
  <c r="Z56" i="1"/>
  <c r="Y631" i="1"/>
  <c r="Y634" i="1"/>
  <c r="Z355" i="1"/>
  <c r="Y630" i="1"/>
  <c r="Y632" i="1"/>
  <c r="Z635" i="1" l="1"/>
  <c r="Y633" i="1"/>
</calcChain>
</file>

<file path=xl/sharedStrings.xml><?xml version="1.0" encoding="utf-8"?>
<sst xmlns="http://schemas.openxmlformats.org/spreadsheetml/2006/main" count="2971" uniqueCount="1047">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</sst>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topLeftCell="A390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hidden="1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hidden="1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11</v>
      </c>
      <c r="Y35" s="728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11.443055555555555</v>
      </c>
      <c r="BN35" s="64">
        <f>IFERROR(Y35*I35/H35,"0")</f>
        <v>22.47</v>
      </c>
      <c r="BO35" s="64">
        <f>IFERROR(1/J35*(X35/H35),"0")</f>
        <v>1.591435185185185E-2</v>
      </c>
      <c r="BP35" s="64">
        <f>IFERROR(1/J35*(Y35/H35),"0")</f>
        <v>3.125E-2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44</v>
      </c>
      <c r="Y37" s="728">
        <f>IFERROR(IF(X37="",0,CEILING((X37/$H37),1)*$H37),"")</f>
        <v>44</v>
      </c>
      <c r="Z37" s="36">
        <f>IFERROR(IF(Y37=0,"",ROUNDUP(Y37/H37,0)*0.00902),"")</f>
        <v>9.9220000000000003E-2</v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46.31</v>
      </c>
      <c r="BN37" s="64">
        <f>IFERROR(Y37*I37/H37,"0")</f>
        <v>46.31</v>
      </c>
      <c r="BO37" s="64">
        <f>IFERROR(1/J37*(X37/H37),"0")</f>
        <v>8.3333333333333343E-2</v>
      </c>
      <c r="BP37" s="64">
        <f>IFERROR(1/J37*(Y37/H37),"0")</f>
        <v>8.3333333333333343E-2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12.018518518518519</v>
      </c>
      <c r="Y40" s="729">
        <f>IFERROR(Y35/H35,"0")+IFERROR(Y36/H36,"0")+IFERROR(Y37/H37,"0")+IFERROR(Y38/H38,"0")+IFERROR(Y39/H39,"0")</f>
        <v>13</v>
      </c>
      <c r="Z40" s="729">
        <f>IFERROR(IF(Z35="",0,Z35),"0")+IFERROR(IF(Z36="",0,Z36),"0")+IFERROR(IF(Z37="",0,Z37),"0")+IFERROR(IF(Z38="",0,Z38),"0")+IFERROR(IF(Z39="",0,Z39),"0")</f>
        <v>0.13718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55</v>
      </c>
      <c r="Y41" s="729">
        <f>IFERROR(SUM(Y35:Y39),"0")</f>
        <v>65.599999999999994</v>
      </c>
      <c r="Z41" s="37"/>
      <c r="AA41" s="730"/>
      <c r="AB41" s="730"/>
      <c r="AC41" s="730"/>
    </row>
    <row r="42" spans="1:68" ht="14.25" hidden="1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hidden="1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32</v>
      </c>
      <c r="Y55" s="728">
        <f t="shared" si="0"/>
        <v>36</v>
      </c>
      <c r="Z55" s="36">
        <f>IFERROR(IF(Y55=0,"",ROUNDUP(Y55/H55,0)*0.00902),"")</f>
        <v>7.2160000000000002E-2</v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33.493333333333332</v>
      </c>
      <c r="BN55" s="64">
        <f t="shared" si="2"/>
        <v>37.68</v>
      </c>
      <c r="BO55" s="64">
        <f t="shared" si="3"/>
        <v>5.387205387205387E-2</v>
      </c>
      <c r="BP55" s="64">
        <f t="shared" si="4"/>
        <v>6.0606060606060608E-2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7.1111111111111107</v>
      </c>
      <c r="Y56" s="729">
        <f>IFERROR(Y49/H49,"0")+IFERROR(Y50/H50,"0")+IFERROR(Y51/H51,"0")+IFERROR(Y52/H52,"0")+IFERROR(Y53/H53,"0")+IFERROR(Y54/H54,"0")+IFERROR(Y55/H55,"0")</f>
        <v>8</v>
      </c>
      <c r="Z56" s="729">
        <f>IFERROR(IF(Z49="",0,Z49),"0")+IFERROR(IF(Z50="",0,Z50),"0")+IFERROR(IF(Z51="",0,Z51),"0")+IFERROR(IF(Z52="",0,Z52),"0")+IFERROR(IF(Z53="",0,Z53),"0")+IFERROR(IF(Z54="",0,Z54),"0")+IFERROR(IF(Z55="",0,Z55),"0")</f>
        <v>7.2160000000000002E-2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32</v>
      </c>
      <c r="Y57" s="729">
        <f>IFERROR(SUM(Y49:Y55),"0")</f>
        <v>36</v>
      </c>
      <c r="Z57" s="37"/>
      <c r="AA57" s="730"/>
      <c r="AB57" s="730"/>
      <c r="AC57" s="730"/>
    </row>
    <row r="58" spans="1:68" ht="14.25" hidden="1" customHeight="1" x14ac:dyDescent="0.25">
      <c r="A58" s="746" t="s">
        <v>138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50</v>
      </c>
      <c r="Y59" s="728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61</v>
      </c>
      <c r="Y62" s="728">
        <f>IFERROR(IF(X62="",0,CEILING((X62/$H62),1)*$H62),"")</f>
        <v>62.1</v>
      </c>
      <c r="Z62" s="36">
        <f>IFERROR(IF(Y62=0,"",ROUNDUP(Y62/H62,0)*0.00651),"")</f>
        <v>0.14973</v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65.066666666666663</v>
      </c>
      <c r="BN62" s="64">
        <f>IFERROR(Y62*I62/H62,"0")</f>
        <v>66.239999999999995</v>
      </c>
      <c r="BO62" s="64">
        <f>IFERROR(1/J62*(X62/H62),"0")</f>
        <v>0.12413512413512413</v>
      </c>
      <c r="BP62" s="64">
        <f>IFERROR(1/J62*(Y62/H62),"0")</f>
        <v>0.1263736263736264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27.222222222222221</v>
      </c>
      <c r="Y63" s="729">
        <f>IFERROR(Y59/H59,"0")+IFERROR(Y60/H60,"0")+IFERROR(Y61/H61,"0")+IFERROR(Y62/H62,"0")</f>
        <v>28</v>
      </c>
      <c r="Z63" s="729">
        <f>IFERROR(IF(Z59="",0,Z59),"0")+IFERROR(IF(Z60="",0,Z60),"0")+IFERROR(IF(Z61="",0,Z61),"0")+IFERROR(IF(Z62="",0,Z62),"0")</f>
        <v>0.24463000000000001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111</v>
      </c>
      <c r="Y64" s="729">
        <f>IFERROR(SUM(Y59:Y62),"0")</f>
        <v>116.1</v>
      </c>
      <c r="Z64" s="37"/>
      <c r="AA64" s="730"/>
      <c r="AB64" s="730"/>
      <c r="AC64" s="730"/>
    </row>
    <row r="65" spans="1:68" ht="14.25" hidden="1" customHeight="1" x14ac:dyDescent="0.25">
      <c r="A65" s="746" t="s">
        <v>149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169</v>
      </c>
      <c r="B76" s="54" t="s">
        <v>170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46" t="s">
        <v>178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47" t="s">
        <v>186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hidden="1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hidden="1" customHeight="1" x14ac:dyDescent="0.25">
      <c r="A90" s="54" t="s">
        <v>187</v>
      </c>
      <c r="B90" s="54" t="s">
        <v>188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45</v>
      </c>
      <c r="Y92" s="728">
        <f>IFERROR(IF(X92="",0,CEILING((X92/$H92),1)*$H92),"")</f>
        <v>45</v>
      </c>
      <c r="Z92" s="36">
        <f>IFERROR(IF(Y92=0,"",ROUNDUP(Y92/H92,0)*0.00902),"")</f>
        <v>9.0200000000000002E-2</v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47.099999999999994</v>
      </c>
      <c r="BN92" s="64">
        <f>IFERROR(Y92*I92/H92,"0")</f>
        <v>47.099999999999994</v>
      </c>
      <c r="BO92" s="64">
        <f>IFERROR(1/J92*(X92/H92),"0")</f>
        <v>7.575757575757576E-2</v>
      </c>
      <c r="BP92" s="64">
        <f>IFERROR(1/J92*(Y92/H92),"0")</f>
        <v>7.575757575757576E-2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10</v>
      </c>
      <c r="Y93" s="729">
        <f>IFERROR(Y90/H90,"0")+IFERROR(Y91/H91,"0")+IFERROR(Y92/H92,"0")</f>
        <v>10</v>
      </c>
      <c r="Z93" s="729">
        <f>IFERROR(IF(Z90="",0,Z90),"0")+IFERROR(IF(Z91="",0,Z91),"0")+IFERROR(IF(Z92="",0,Z92),"0")</f>
        <v>9.0200000000000002E-2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45</v>
      </c>
      <c r="Y94" s="729">
        <f>IFERROR(SUM(Y90:Y92),"0")</f>
        <v>45</v>
      </c>
      <c r="Z94" s="37"/>
      <c r="AA94" s="730"/>
      <c r="AB94" s="730"/>
      <c r="AC94" s="730"/>
    </row>
    <row r="95" spans="1:68" ht="14.25" hidden="1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68</v>
      </c>
      <c r="X97" s="727">
        <v>46</v>
      </c>
      <c r="Y97" s="728">
        <f t="shared" si="10"/>
        <v>50.400000000000006</v>
      </c>
      <c r="Z97" s="36">
        <f>IFERROR(IF(Y97=0,"",ROUNDUP(Y97/H97,0)*0.01898),"")</f>
        <v>0.11388000000000001</v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48.842142857142854</v>
      </c>
      <c r="BN97" s="64">
        <f t="shared" si="12"/>
        <v>53.514000000000003</v>
      </c>
      <c r="BO97" s="64">
        <f t="shared" si="13"/>
        <v>8.5565476190476192E-2</v>
      </c>
      <c r="BP97" s="64">
        <f t="shared" si="14"/>
        <v>9.375E-2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28" t="s">
        <v>200</v>
      </c>
      <c r="Q98" s="734"/>
      <c r="R98" s="734"/>
      <c r="S98" s="734"/>
      <c r="T98" s="735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205</v>
      </c>
      <c r="Q99" s="734"/>
      <c r="R99" s="734"/>
      <c r="S99" s="734"/>
      <c r="T99" s="735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78</v>
      </c>
      <c r="Y100" s="728">
        <f t="shared" si="10"/>
        <v>78.300000000000011</v>
      </c>
      <c r="Z100" s="36">
        <f>IFERROR(IF(Y100=0,"",ROUNDUP(Y100/H100,0)*0.00651),"")</f>
        <v>0.18879000000000001</v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85.28</v>
      </c>
      <c r="BN100" s="64">
        <f t="shared" si="12"/>
        <v>85.608000000000004</v>
      </c>
      <c r="BO100" s="64">
        <f t="shared" si="13"/>
        <v>0.15873015873015872</v>
      </c>
      <c r="BP100" s="64">
        <f t="shared" si="14"/>
        <v>0.15934065934065939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74" t="s">
        <v>211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213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214</v>
      </c>
      <c r="B103" s="54" t="s">
        <v>215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34.36507936507936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35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0.30266999999999999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124</v>
      </c>
      <c r="Y107" s="729">
        <f>IFERROR(SUM(Y96:Y105),"0")</f>
        <v>128.70000000000002</v>
      </c>
      <c r="Z107" s="37"/>
      <c r="AA107" s="730"/>
      <c r="AB107" s="730"/>
      <c r="AC107" s="730"/>
    </row>
    <row r="108" spans="1:68" ht="16.5" hidden="1" customHeight="1" x14ac:dyDescent="0.25">
      <c r="A108" s="747" t="s">
        <v>220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hidden="1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224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225</v>
      </c>
      <c r="B112" s="54" t="s">
        <v>226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14</v>
      </c>
      <c r="Y113" s="728">
        <f>IFERROR(IF(X113="",0,CEILING((X113/$H113),1)*$H113),"")</f>
        <v>18</v>
      </c>
      <c r="Z113" s="36">
        <f>IFERROR(IF(Y113=0,"",ROUNDUP(Y113/H113,0)*0.00902),"")</f>
        <v>3.6080000000000001E-2</v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14.653333333333332</v>
      </c>
      <c r="BN113" s="64">
        <f>IFERROR(Y113*I113/H113,"0")</f>
        <v>18.84</v>
      </c>
      <c r="BO113" s="64">
        <f>IFERROR(1/J113*(X113/H113),"0")</f>
        <v>2.3569023569023569E-2</v>
      </c>
      <c r="BP113" s="64">
        <f>IFERROR(1/J113*(Y113/H113),"0")</f>
        <v>3.0303030303030304E-2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3.1111111111111112</v>
      </c>
      <c r="Y115" s="729">
        <f>IFERROR(Y110/H110,"0")+IFERROR(Y111/H111,"0")+IFERROR(Y112/H112,"0")+IFERROR(Y113/H113,"0")+IFERROR(Y114/H114,"0")</f>
        <v>4</v>
      </c>
      <c r="Z115" s="729">
        <f>IFERROR(IF(Z110="",0,Z110),"0")+IFERROR(IF(Z111="",0,Z111),"0")+IFERROR(IF(Z112="",0,Z112),"0")+IFERROR(IF(Z113="",0,Z113),"0")+IFERROR(IF(Z114="",0,Z114),"0")</f>
        <v>3.6080000000000001E-2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14</v>
      </c>
      <c r="Y116" s="729">
        <f>IFERROR(SUM(Y110:Y114),"0")</f>
        <v>18</v>
      </c>
      <c r="Z116" s="37"/>
      <c r="AA116" s="730"/>
      <c r="AB116" s="730"/>
      <c r="AC116" s="730"/>
    </row>
    <row r="117" spans="1:68" ht="14.25" hidden="1" customHeight="1" x14ac:dyDescent="0.25">
      <c r="A117" s="746" t="s">
        <v>138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2</v>
      </c>
      <c r="Y119" s="728">
        <f>IFERROR(IF(X119="",0,CEILING((X119/$H119),1)*$H119),"")</f>
        <v>2.4</v>
      </c>
      <c r="Z119" s="36">
        <f>IFERROR(IF(Y119=0,"",ROUNDUP(Y119/H119,0)*0.00502),"")</f>
        <v>5.0200000000000002E-3</v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2.0833333333333335</v>
      </c>
      <c r="BN119" s="64">
        <f>IFERROR(Y119*I119/H119,"0")</f>
        <v>2.5</v>
      </c>
      <c r="BO119" s="64">
        <f>IFERROR(1/J119*(X119/H119),"0")</f>
        <v>3.5612535612535618E-3</v>
      </c>
      <c r="BP119" s="64">
        <f>IFERROR(1/J119*(Y119/H119),"0")</f>
        <v>4.2735042735042739E-3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0.83333333333333337</v>
      </c>
      <c r="Y121" s="729">
        <f>IFERROR(Y118/H118,"0")+IFERROR(Y119/H119,"0")+IFERROR(Y120/H120,"0")</f>
        <v>1</v>
      </c>
      <c r="Z121" s="729">
        <f>IFERROR(IF(Z118="",0,Z118),"0")+IFERROR(IF(Z119="",0,Z119),"0")+IFERROR(IF(Z120="",0,Z120),"0")</f>
        <v>5.0200000000000002E-3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2</v>
      </c>
      <c r="Y122" s="729">
        <f>IFERROR(SUM(Y118:Y120),"0")</f>
        <v>2.4</v>
      </c>
      <c r="Z122" s="37"/>
      <c r="AA122" s="730"/>
      <c r="AB122" s="730"/>
      <c r="AC122" s="730"/>
    </row>
    <row r="123" spans="1:68" ht="14.25" hidden="1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238</v>
      </c>
      <c r="B125" s="54" t="s">
        <v>241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4" t="s">
        <v>244</v>
      </c>
      <c r="Q126" s="734"/>
      <c r="R126" s="734"/>
      <c r="S126" s="734"/>
      <c r="T126" s="735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092" t="s">
        <v>250</v>
      </c>
      <c r="Q128" s="734"/>
      <c r="R128" s="734"/>
      <c r="S128" s="734"/>
      <c r="T128" s="735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62</v>
      </c>
      <c r="Y129" s="728">
        <f t="shared" si="15"/>
        <v>62.1</v>
      </c>
      <c r="Z129" s="36">
        <f t="shared" si="20"/>
        <v>0.14973</v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67.786666666666662</v>
      </c>
      <c r="BN129" s="64">
        <f t="shared" si="17"/>
        <v>67.896000000000001</v>
      </c>
      <c r="BO129" s="64">
        <f t="shared" si="18"/>
        <v>0.12617012617012618</v>
      </c>
      <c r="BP129" s="64">
        <f t="shared" si="19"/>
        <v>0.1263736263736264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47" t="s">
        <v>255</v>
      </c>
      <c r="Q130" s="734"/>
      <c r="R130" s="734"/>
      <c r="S130" s="734"/>
      <c r="T130" s="735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22.962962962962962</v>
      </c>
      <c r="Y133" s="729">
        <f>IFERROR(Y124/H124,"0")+IFERROR(Y125/H125,"0")+IFERROR(Y126/H126,"0")+IFERROR(Y127/H127,"0")+IFERROR(Y128/H128,"0")+IFERROR(Y129/H129,"0")+IFERROR(Y130/H130,"0")+IFERROR(Y131/H131,"0")+IFERROR(Y132/H132,"0")</f>
        <v>23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0.14973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62</v>
      </c>
      <c r="Y134" s="729">
        <f>IFERROR(SUM(Y124:Y132),"0")</f>
        <v>62.1</v>
      </c>
      <c r="Z134" s="37"/>
      <c r="AA134" s="730"/>
      <c r="AB134" s="730"/>
      <c r="AC134" s="730"/>
    </row>
    <row r="135" spans="1:68" ht="14.25" hidden="1" customHeight="1" x14ac:dyDescent="0.25">
      <c r="A135" s="746" t="s">
        <v>178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47" t="s">
        <v>268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hidden="1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9</v>
      </c>
      <c r="Y143" s="728">
        <f>IFERROR(IF(X143="",0,CEILING((X143/$H143),1)*$H143),"")</f>
        <v>9.6000000000000014</v>
      </c>
      <c r="Z143" s="36">
        <f>IFERROR(IF(Y143=0,"",ROUNDUP(Y143/H143,0)*0.00651),"")</f>
        <v>1.9529999999999999E-2</v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9.5062499999999996</v>
      </c>
      <c r="BN143" s="64">
        <f>IFERROR(Y143*I143/H143,"0")</f>
        <v>10.139999999999999</v>
      </c>
      <c r="BO143" s="64">
        <f>IFERROR(1/J143*(X143/H143),"0")</f>
        <v>1.5453296703296704E-2</v>
      </c>
      <c r="BP143" s="64">
        <f>IFERROR(1/J143*(Y143/H143),"0")</f>
        <v>1.6483516483516487E-2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2.8125</v>
      </c>
      <c r="Y144" s="729">
        <f>IFERROR(Y142/H142,"0")+IFERROR(Y143/H143,"0")</f>
        <v>3.0000000000000004</v>
      </c>
      <c r="Z144" s="729">
        <f>IFERROR(IF(Z142="",0,Z142),"0")+IFERROR(IF(Z143="",0,Z143),"0")</f>
        <v>1.9529999999999999E-2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9</v>
      </c>
      <c r="Y145" s="729">
        <f>IFERROR(SUM(Y142:Y143),"0")</f>
        <v>9.6000000000000014</v>
      </c>
      <c r="Z145" s="37"/>
      <c r="AA145" s="730"/>
      <c r="AB145" s="730"/>
      <c r="AC145" s="730"/>
    </row>
    <row r="146" spans="1:68" ht="14.25" hidden="1" customHeight="1" x14ac:dyDescent="0.25">
      <c r="A146" s="746" t="s">
        <v>149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16</v>
      </c>
      <c r="Y147" s="728">
        <f>IFERROR(IF(X147="",0,CEILING((X147/$H147),1)*$H147),"")</f>
        <v>16.799999999999997</v>
      </c>
      <c r="Z147" s="36">
        <f>IFERROR(IF(Y147=0,"",ROUNDUP(Y147/H147,0)*0.00651),"")</f>
        <v>3.9059999999999997E-2</v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17.531428571428574</v>
      </c>
      <c r="BN147" s="64">
        <f>IFERROR(Y147*I147/H147,"0")</f>
        <v>18.407999999999998</v>
      </c>
      <c r="BO147" s="64">
        <f>IFERROR(1/J147*(X147/H147),"0")</f>
        <v>3.1397174254317116E-2</v>
      </c>
      <c r="BP147" s="64">
        <f>IFERROR(1/J147*(Y147/H147),"0")</f>
        <v>3.2967032967032968E-2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5.7142857142857144</v>
      </c>
      <c r="Y149" s="729">
        <f>IFERROR(Y147/H147,"0")+IFERROR(Y148/H148,"0")</f>
        <v>5.9999999999999991</v>
      </c>
      <c r="Z149" s="729">
        <f>IFERROR(IF(Z147="",0,Z147),"0")+IFERROR(IF(Z148="",0,Z148),"0")</f>
        <v>3.9059999999999997E-2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16</v>
      </c>
      <c r="Y150" s="729">
        <f>IFERROR(SUM(Y147:Y148),"0")</f>
        <v>16.799999999999997</v>
      </c>
      <c r="Z150" s="37"/>
      <c r="AA150" s="730"/>
      <c r="AB150" s="730"/>
      <c r="AC150" s="730"/>
    </row>
    <row r="151" spans="1:68" ht="14.25" hidden="1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hidden="1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46" t="s">
        <v>149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hidden="1" customHeight="1" x14ac:dyDescent="0.25">
      <c r="A162" s="54" t="s">
        <v>283</v>
      </c>
      <c r="B162" s="54" t="s">
        <v>284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289</v>
      </c>
      <c r="B164" s="54" t="s">
        <v>290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24</v>
      </c>
      <c r="Y171" s="728">
        <f>IFERROR(IF(X171="",0,CEILING((X171/$H171),1)*$H171),"")</f>
        <v>24</v>
      </c>
      <c r="Z171" s="36">
        <f>IFERROR(IF(Y171=0,"",ROUNDUP(Y171/H171,0)*0.00651),"")</f>
        <v>5.2080000000000001E-2</v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26.016000000000002</v>
      </c>
      <c r="BN171" s="64">
        <f>IFERROR(Y171*I171/H171,"0")</f>
        <v>26.016000000000002</v>
      </c>
      <c r="BO171" s="64">
        <f>IFERROR(1/J171*(X171/H171),"0")</f>
        <v>4.3956043956043959E-2</v>
      </c>
      <c r="BP171" s="64">
        <f>IFERROR(1/J171*(Y171/H171),"0")</f>
        <v>4.3956043956043959E-2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8</v>
      </c>
      <c r="Y172" s="729">
        <f>IFERROR(Y170/H170,"0")+IFERROR(Y171/H171,"0")</f>
        <v>8</v>
      </c>
      <c r="Z172" s="729">
        <f>IFERROR(IF(Z170="",0,Z170),"0")+IFERROR(IF(Z171="",0,Z171),"0")</f>
        <v>5.2080000000000001E-2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24</v>
      </c>
      <c r="Y173" s="729">
        <f>IFERROR(SUM(Y170:Y171),"0")</f>
        <v>24</v>
      </c>
      <c r="Z173" s="37"/>
      <c r="AA173" s="730"/>
      <c r="AB173" s="730"/>
      <c r="AC173" s="730"/>
    </row>
    <row r="174" spans="1:68" ht="27.75" hidden="1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47" t="s">
        <v>303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hidden="1" customHeight="1" x14ac:dyDescent="0.25">
      <c r="A176" s="746" t="s">
        <v>138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46" t="s">
        <v>149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10</v>
      </c>
      <c r="Y184" s="728">
        <f t="shared" si="21"/>
        <v>10.5</v>
      </c>
      <c r="Z184" s="36">
        <f>IFERROR(IF(Y184=0,"",ROUNDUP(Y184/H184,0)*0.00502),"")</f>
        <v>2.5100000000000001E-2</v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10.619047619047619</v>
      </c>
      <c r="BN184" s="64">
        <f t="shared" si="23"/>
        <v>11.149999999999999</v>
      </c>
      <c r="BO184" s="64">
        <f t="shared" si="24"/>
        <v>2.0350020350020353E-2</v>
      </c>
      <c r="BP184" s="64">
        <f t="shared" si="25"/>
        <v>2.1367521367521368E-2</v>
      </c>
    </row>
    <row r="185" spans="1:68" ht="27" hidden="1" customHeight="1" x14ac:dyDescent="0.25">
      <c r="A185" s="54" t="s">
        <v>318</v>
      </c>
      <c r="B185" s="54" t="s">
        <v>319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322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32</v>
      </c>
      <c r="Y187" s="728">
        <f t="shared" si="21"/>
        <v>33.6</v>
      </c>
      <c r="Z187" s="36">
        <f>IFERROR(IF(Y187=0,"",ROUNDUP(Y187/H187,0)*0.00502),"")</f>
        <v>8.0320000000000003E-2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33.523809523809526</v>
      </c>
      <c r="BN187" s="64">
        <f t="shared" si="23"/>
        <v>35.200000000000003</v>
      </c>
      <c r="BO187" s="64">
        <f t="shared" si="24"/>
        <v>6.5120065120065129E-2</v>
      </c>
      <c r="BP187" s="64">
        <f t="shared" si="25"/>
        <v>6.8376068376068383E-2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20</v>
      </c>
      <c r="Y190" s="729">
        <f>IFERROR(Y181/H181,"0")+IFERROR(Y182/H182,"0")+IFERROR(Y183/H183,"0")+IFERROR(Y184/H184,"0")+IFERROR(Y185/H185,"0")+IFERROR(Y186/H186,"0")+IFERROR(Y187/H187,"0")+IFERROR(Y188/H188,"0")+IFERROR(Y189/H189,"0")</f>
        <v>21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0.10542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42</v>
      </c>
      <c r="Y191" s="729">
        <f>IFERROR(SUM(Y181:Y189),"0")</f>
        <v>44.1</v>
      </c>
      <c r="Z191" s="37"/>
      <c r="AA191" s="730"/>
      <c r="AB191" s="730"/>
      <c r="AC191" s="730"/>
    </row>
    <row r="192" spans="1:68" ht="16.5" hidden="1" customHeight="1" x14ac:dyDescent="0.25">
      <c r="A192" s="747" t="s">
        <v>331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hidden="1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46" t="s">
        <v>138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46" t="s">
        <v>149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17</v>
      </c>
      <c r="Y204" s="728">
        <f t="shared" ref="Y204:Y211" si="26">IFERROR(IF(X204="",0,CEILING((X204/$H204),1)*$H204),"")</f>
        <v>21.6</v>
      </c>
      <c r="Z204" s="36">
        <f>IFERROR(IF(Y204=0,"",ROUNDUP(Y204/H204,0)*0.00902),"")</f>
        <v>3.6080000000000001E-2</v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17.661111111111111</v>
      </c>
      <c r="BN204" s="64">
        <f t="shared" ref="BN204:BN211" si="28">IFERROR(Y204*I204/H204,"0")</f>
        <v>22.44</v>
      </c>
      <c r="BO204" s="64">
        <f t="shared" ref="BO204:BO211" si="29">IFERROR(1/J204*(X204/H204),"0")</f>
        <v>2.3849607182940515E-2</v>
      </c>
      <c r="BP204" s="64">
        <f t="shared" ref="BP204:BP211" si="30">IFERROR(1/J204*(Y204/H204),"0")</f>
        <v>3.0303030303030304E-2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348</v>
      </c>
      <c r="B206" s="54" t="s">
        <v>349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351</v>
      </c>
      <c r="B207" s="54" t="s">
        <v>352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354</v>
      </c>
      <c r="B208" s="54" t="s">
        <v>355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4</v>
      </c>
      <c r="Y209" s="728">
        <f t="shared" si="26"/>
        <v>5.4</v>
      </c>
      <c r="Z209" s="36">
        <f>IFERROR(IF(Y209=0,"",ROUNDUP(Y209/H209,0)*0.00502),"")</f>
        <v>1.506E-2</v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4.2222222222222223</v>
      </c>
      <c r="BN209" s="64">
        <f t="shared" si="28"/>
        <v>5.7</v>
      </c>
      <c r="BO209" s="64">
        <f t="shared" si="29"/>
        <v>9.4966761633428314E-3</v>
      </c>
      <c r="BP209" s="64">
        <f t="shared" si="30"/>
        <v>1.2820512820512822E-2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360</v>
      </c>
      <c r="B211" s="54" t="s">
        <v>361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5.3703703703703702</v>
      </c>
      <c r="Y212" s="729">
        <f>IFERROR(Y204/H204,"0")+IFERROR(Y205/H205,"0")+IFERROR(Y206/H206,"0")+IFERROR(Y207/H207,"0")+IFERROR(Y208/H208,"0")+IFERROR(Y209/H209,"0")+IFERROR(Y210/H210,"0")+IFERROR(Y211/H211,"0")</f>
        <v>7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5.1140000000000005E-2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21</v>
      </c>
      <c r="Y213" s="729">
        <f>IFERROR(SUM(Y204:Y211),"0")</f>
        <v>27</v>
      </c>
      <c r="Z213" s="37"/>
      <c r="AA213" s="730"/>
      <c r="AB213" s="730"/>
      <c r="AC213" s="730"/>
    </row>
    <row r="214" spans="1:68" ht="14.25" hidden="1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365</v>
      </c>
      <c r="B216" s="54" t="s">
        <v>366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18</v>
      </c>
      <c r="Y221" s="728">
        <f t="shared" si="31"/>
        <v>19.2</v>
      </c>
      <c r="Z221" s="36">
        <f t="shared" si="36"/>
        <v>5.2080000000000001E-2</v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19.890000000000004</v>
      </c>
      <c r="BN221" s="64">
        <f t="shared" si="33"/>
        <v>21.216000000000001</v>
      </c>
      <c r="BO221" s="64">
        <f t="shared" si="34"/>
        <v>4.1208791208791215E-2</v>
      </c>
      <c r="BP221" s="64">
        <f t="shared" si="35"/>
        <v>4.3956043956043959E-2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3</v>
      </c>
      <c r="Y222" s="728">
        <f t="shared" si="31"/>
        <v>4.8</v>
      </c>
      <c r="Z222" s="36">
        <f t="shared" si="36"/>
        <v>1.302E-2</v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3.3150000000000004</v>
      </c>
      <c r="BN222" s="64">
        <f t="shared" si="33"/>
        <v>5.3040000000000003</v>
      </c>
      <c r="BO222" s="64">
        <f t="shared" si="34"/>
        <v>6.8681318681318689E-3</v>
      </c>
      <c r="BP222" s="64">
        <f t="shared" si="35"/>
        <v>1.098901098901099E-2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388</v>
      </c>
      <c r="B225" s="54" t="s">
        <v>389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8.75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6.5100000000000005E-2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21</v>
      </c>
      <c r="Y228" s="729">
        <f>IFERROR(SUM(Y215:Y226),"0")</f>
        <v>24</v>
      </c>
      <c r="Z228" s="37"/>
      <c r="AA228" s="730"/>
      <c r="AB228" s="730"/>
      <c r="AC228" s="730"/>
    </row>
    <row r="229" spans="1:68" ht="14.25" hidden="1" customHeight="1" x14ac:dyDescent="0.25">
      <c r="A229" s="746" t="s">
        <v>178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43" t="s">
        <v>397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47" t="s">
        <v>407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hidden="1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47" t="s">
        <v>418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hidden="1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46" t="s">
        <v>138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47" t="s">
        <v>444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hidden="1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hidden="1" customHeight="1" x14ac:dyDescent="0.25">
      <c r="A263" s="54" t="s">
        <v>445</v>
      </c>
      <c r="B263" s="54" t="s">
        <v>446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448</v>
      </c>
      <c r="B265" s="54" t="s">
        <v>451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47" t="s">
        <v>471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hidden="1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47" t="s">
        <v>474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hidden="1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47" t="s">
        <v>483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hidden="1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47" t="s">
        <v>499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hidden="1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46" t="s">
        <v>149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47" t="s">
        <v>509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hidden="1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46" t="s">
        <v>149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47" t="s">
        <v>522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hidden="1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46" t="s">
        <v>149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hidden="1" customHeight="1" x14ac:dyDescent="0.25">
      <c r="A328" s="54" t="s">
        <v>525</v>
      </c>
      <c r="B328" s="54" t="s">
        <v>526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47" t="s">
        <v>533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hidden="1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46" t="s">
        <v>149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47" t="s">
        <v>541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hidden="1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46" t="s">
        <v>149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110</v>
      </c>
      <c r="Y359" s="728">
        <f>IFERROR(IF(X359="",0,CEILING((X359/$H359),1)*$H359),"")</f>
        <v>113.4</v>
      </c>
      <c r="Z359" s="36">
        <f>IFERROR(IF(Y359=0,"",ROUNDUP(Y359/H359,0)*0.00902),"")</f>
        <v>0.24354000000000001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117.07142857142857</v>
      </c>
      <c r="BN359" s="64">
        <f>IFERROR(Y359*I359/H359,"0")</f>
        <v>120.69</v>
      </c>
      <c r="BO359" s="64">
        <f>IFERROR(1/J359*(X359/H359),"0")</f>
        <v>0.1984126984126984</v>
      </c>
      <c r="BP359" s="64">
        <f>IFERROR(1/J359*(Y359/H359),"0")</f>
        <v>0.20454545454545456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9</v>
      </c>
      <c r="Y361" s="728">
        <f>IFERROR(IF(X361="",0,CEILING((X361/$H361),1)*$H361),"")</f>
        <v>10.5</v>
      </c>
      <c r="Z361" s="36">
        <f>IFERROR(IF(Y361=0,"",ROUNDUP(Y361/H361,0)*0.00502),"")</f>
        <v>2.5100000000000001E-2</v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9.5571428571428569</v>
      </c>
      <c r="BN361" s="64">
        <f>IFERROR(Y361*I361/H361,"0")</f>
        <v>11.149999999999999</v>
      </c>
      <c r="BO361" s="64">
        <f>IFERROR(1/J361*(X361/H361),"0")</f>
        <v>1.8315018315018316E-2</v>
      </c>
      <c r="BP361" s="64">
        <f>IFERROR(1/J361*(Y361/H361),"0")</f>
        <v>2.1367521367521368E-2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30.476190476190474</v>
      </c>
      <c r="Y362" s="729">
        <f>IFERROR(Y358/H358,"0")+IFERROR(Y359/H359,"0")+IFERROR(Y360/H360,"0")+IFERROR(Y361/H361,"0")</f>
        <v>32</v>
      </c>
      <c r="Z362" s="729">
        <f>IFERROR(IF(Z358="",0,Z358),"0")+IFERROR(IF(Z359="",0,Z359),"0")+IFERROR(IF(Z360="",0,Z360),"0")+IFERROR(IF(Z361="",0,Z361),"0")</f>
        <v>0.26863999999999999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119</v>
      </c>
      <c r="Y363" s="729">
        <f>IFERROR(SUM(Y358:Y361),"0")</f>
        <v>123.9</v>
      </c>
      <c r="Z363" s="37"/>
      <c r="AA363" s="730"/>
      <c r="AB363" s="730"/>
      <c r="AC363" s="730"/>
    </row>
    <row r="364" spans="1:68" ht="14.25" hidden="1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500</v>
      </c>
      <c r="Y365" s="728">
        <f t="shared" ref="Y365:Y370" si="52">IFERROR(IF(X365="",0,CEILING((X365/$H365),1)*$H365),"")</f>
        <v>507</v>
      </c>
      <c r="Z365" s="36">
        <f>IFERROR(IF(Y365=0,"",ROUNDUP(Y365/H365,0)*0.01898),"")</f>
        <v>1.2337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532.88461538461536</v>
      </c>
      <c r="BN365" s="64">
        <f t="shared" ref="BN365:BN370" si="54">IFERROR(Y365*I365/H365,"0")</f>
        <v>540.34500000000014</v>
      </c>
      <c r="BO365" s="64">
        <f t="shared" ref="BO365:BO370" si="55">IFERROR(1/J365*(X365/H365),"0")</f>
        <v>1.0016025641025641</v>
      </c>
      <c r="BP365" s="64">
        <f t="shared" ref="BP365:BP370" si="56">IFERROR(1/J365*(Y365/H365),"0")</f>
        <v>1.015625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64.102564102564102</v>
      </c>
      <c r="Y371" s="729">
        <f>IFERROR(Y365/H365,"0")+IFERROR(Y366/H366,"0")+IFERROR(Y367/H367,"0")+IFERROR(Y368/H368,"0")+IFERROR(Y369/H369,"0")+IFERROR(Y370/H370,"0")</f>
        <v>65</v>
      </c>
      <c r="Z371" s="729">
        <f>IFERROR(IF(Z365="",0,Z365),"0")+IFERROR(IF(Z366="",0,Z366),"0")+IFERROR(IF(Z367="",0,Z367),"0")+IFERROR(IF(Z368="",0,Z368),"0")+IFERROR(IF(Z369="",0,Z369),"0")+IFERROR(IF(Z370="",0,Z370),"0")</f>
        <v>1.2337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500</v>
      </c>
      <c r="Y372" s="729">
        <f>IFERROR(SUM(Y365:Y370),"0")</f>
        <v>507</v>
      </c>
      <c r="Z372" s="37"/>
      <c r="AA372" s="730"/>
      <c r="AB372" s="730"/>
      <c r="AC372" s="730"/>
    </row>
    <row r="373" spans="1:68" ht="14.25" hidden="1" customHeight="1" x14ac:dyDescent="0.25">
      <c r="A373" s="746" t="s">
        <v>178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5</v>
      </c>
      <c r="Y383" s="728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5.6470588235294112</v>
      </c>
      <c r="BN383" s="64">
        <f>IFERROR(Y383*I383/H383,"0")</f>
        <v>5.76</v>
      </c>
      <c r="BO383" s="64">
        <f>IFERROR(1/J383*(X383/H383),"0")</f>
        <v>1.0773540185304893E-2</v>
      </c>
      <c r="BP383" s="64">
        <f>IFERROR(1/J383*(Y383/H383),"0")</f>
        <v>1.098901098901099E-2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1.9607843137254903</v>
      </c>
      <c r="Y384" s="729">
        <f>IFERROR(Y380/H380,"0")+IFERROR(Y381/H381,"0")+IFERROR(Y382/H382,"0")+IFERROR(Y383/H383,"0")</f>
        <v>2</v>
      </c>
      <c r="Z384" s="729">
        <f>IFERROR(IF(Z380="",0,Z380),"0")+IFERROR(IF(Z381="",0,Z381),"0")+IFERROR(IF(Z382="",0,Z382),"0")+IFERROR(IF(Z383="",0,Z383),"0")</f>
        <v>1.302E-2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5</v>
      </c>
      <c r="Y385" s="729">
        <f>IFERROR(SUM(Y380:Y383),"0")</f>
        <v>5.0999999999999996</v>
      </c>
      <c r="Z385" s="37"/>
      <c r="AA385" s="730"/>
      <c r="AB385" s="730"/>
      <c r="AC385" s="730"/>
    </row>
    <row r="386" spans="1:68" ht="14.25" hidden="1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12</v>
      </c>
      <c r="Y387" s="728">
        <f>IFERROR(IF(X387="",0,CEILING((X387/$H387),1)*$H387),"")</f>
        <v>12</v>
      </c>
      <c r="Z387" s="36">
        <f>IFERROR(IF(Y387=0,"",ROUNDUP(Y387/H387,0)*0.00474),"")</f>
        <v>2.844E-2</v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13.440000000000001</v>
      </c>
      <c r="BN387" s="64">
        <f>IFERROR(Y387*I387/H387,"0")</f>
        <v>13.440000000000001</v>
      </c>
      <c r="BO387" s="64">
        <f>IFERROR(1/J387*(X387/H387),"0")</f>
        <v>2.5210084033613446E-2</v>
      </c>
      <c r="BP387" s="64">
        <f>IFERROR(1/J387*(Y387/H387),"0")</f>
        <v>2.5210084033613446E-2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10</v>
      </c>
      <c r="Y389" s="728">
        <f>IFERROR(IF(X389="",0,CEILING((X389/$H389),1)*$H389),"")</f>
        <v>10</v>
      </c>
      <c r="Z389" s="36">
        <f>IFERROR(IF(Y389=0,"",ROUNDUP(Y389/H389,0)*0.00474),"")</f>
        <v>2.3700000000000002E-2</v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11.200000000000001</v>
      </c>
      <c r="BN389" s="64">
        <f>IFERROR(Y389*I389/H389,"0")</f>
        <v>11.200000000000001</v>
      </c>
      <c r="BO389" s="64">
        <f>IFERROR(1/J389*(X389/H389),"0")</f>
        <v>2.1008403361344536E-2</v>
      </c>
      <c r="BP389" s="64">
        <f>IFERROR(1/J389*(Y389/H389),"0")</f>
        <v>2.1008403361344536E-2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11</v>
      </c>
      <c r="Y390" s="729">
        <f>IFERROR(Y387/H387,"0")+IFERROR(Y388/H388,"0")+IFERROR(Y389/H389,"0")</f>
        <v>11</v>
      </c>
      <c r="Z390" s="729">
        <f>IFERROR(IF(Z387="",0,Z387),"0")+IFERROR(IF(Z388="",0,Z388),"0")+IFERROR(IF(Z389="",0,Z389),"0")</f>
        <v>5.2140000000000006E-2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22</v>
      </c>
      <c r="Y391" s="729">
        <f>IFERROR(SUM(Y387:Y389),"0")</f>
        <v>22</v>
      </c>
      <c r="Z391" s="37"/>
      <c r="AA391" s="730"/>
      <c r="AB391" s="730"/>
      <c r="AC391" s="730"/>
    </row>
    <row r="392" spans="1:68" ht="16.5" hidden="1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hidden="1" customHeight="1" x14ac:dyDescent="0.25">
      <c r="A393" s="746" t="s">
        <v>149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hidden="1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41</v>
      </c>
      <c r="Y399" s="728">
        <f>IFERROR(IF(X399="",0,CEILING((X399/$H399),1)*$H399),"")</f>
        <v>42</v>
      </c>
      <c r="Z399" s="36">
        <f>IFERROR(IF(Y399=0,"",ROUNDUP(Y399/H399,0)*0.00651),"")</f>
        <v>0.13020000000000001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45.919999999999995</v>
      </c>
      <c r="BN399" s="64">
        <f>IFERROR(Y399*I399/H399,"0")</f>
        <v>47.039999999999992</v>
      </c>
      <c r="BO399" s="64">
        <f>IFERROR(1/J399*(X399/H399),"0")</f>
        <v>0.10727367870225013</v>
      </c>
      <c r="BP399" s="64">
        <f>IFERROR(1/J399*(Y399/H399),"0")</f>
        <v>0.1098901098901099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17</v>
      </c>
      <c r="Y400" s="728">
        <f>IFERROR(IF(X400="",0,CEILING((X400/$H400),1)*$H400),"")</f>
        <v>18.900000000000002</v>
      </c>
      <c r="Z400" s="36">
        <f>IFERROR(IF(Y400=0,"",ROUNDUP(Y400/H400,0)*0.00651),"")</f>
        <v>5.8590000000000003E-2</v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18.942857142857143</v>
      </c>
      <c r="BN400" s="64">
        <f>IFERROR(Y400*I400/H400,"0")</f>
        <v>21.06</v>
      </c>
      <c r="BO400" s="64">
        <f>IFERROR(1/J400*(X400/H400),"0")</f>
        <v>4.4479330193615912E-2</v>
      </c>
      <c r="BP400" s="64">
        <f>IFERROR(1/J400*(Y400/H400),"0")</f>
        <v>4.9450549450549455E-2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27.619047619047617</v>
      </c>
      <c r="Y401" s="729">
        <f>IFERROR(Y398/H398,"0")+IFERROR(Y399/H399,"0")+IFERROR(Y400/H400,"0")</f>
        <v>29</v>
      </c>
      <c r="Z401" s="729">
        <f>IFERROR(IF(Z398="",0,Z398),"0")+IFERROR(IF(Z399="",0,Z399),"0")+IFERROR(IF(Z400="",0,Z400),"0")</f>
        <v>0.18879000000000001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58</v>
      </c>
      <c r="Y402" s="729">
        <f>IFERROR(SUM(Y398:Y400),"0")</f>
        <v>60.900000000000006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hidden="1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hidden="1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210</v>
      </c>
      <c r="Y411" s="728">
        <f t="shared" si="57"/>
        <v>210</v>
      </c>
      <c r="Z411" s="36">
        <f>IFERROR(IF(Y411=0,"",ROUNDUP(Y411/H411,0)*0.02175),"")</f>
        <v>0.30449999999999999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216.72</v>
      </c>
      <c r="BN411" s="64">
        <f t="shared" si="59"/>
        <v>216.72</v>
      </c>
      <c r="BO411" s="64">
        <f t="shared" si="60"/>
        <v>0.29166666666666663</v>
      </c>
      <c r="BP411" s="64">
        <f t="shared" si="61"/>
        <v>0.29166666666666663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15</v>
      </c>
      <c r="Y415" s="728">
        <f t="shared" si="57"/>
        <v>15</v>
      </c>
      <c r="Z415" s="36">
        <f>IFERROR(IF(Y415=0,"",ROUNDUP(Y415/H415,0)*0.00902),"")</f>
        <v>2.7060000000000001E-2</v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15.63</v>
      </c>
      <c r="BN415" s="64">
        <f t="shared" si="59"/>
        <v>15.63</v>
      </c>
      <c r="BO415" s="64">
        <f t="shared" si="60"/>
        <v>2.2727272727272728E-2</v>
      </c>
      <c r="BP415" s="64">
        <f t="shared" si="61"/>
        <v>2.2727272727272728E-2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17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17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0.33155999999999997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225</v>
      </c>
      <c r="Y417" s="729">
        <f>IFERROR(SUM(Y406:Y415),"0")</f>
        <v>225</v>
      </c>
      <c r="Z417" s="37"/>
      <c r="AA417" s="730"/>
      <c r="AB417" s="730"/>
      <c r="AC417" s="730"/>
    </row>
    <row r="418" spans="1:68" ht="14.25" hidden="1" customHeight="1" x14ac:dyDescent="0.25">
      <c r="A418" s="746" t="s">
        <v>138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329</v>
      </c>
      <c r="Y419" s="728">
        <f>IFERROR(IF(X419="",0,CEILING((X419/$H419),1)*$H419),"")</f>
        <v>330</v>
      </c>
      <c r="Z419" s="36">
        <f>IFERROR(IF(Y419=0,"",ROUNDUP(Y419/H419,0)*0.02175),"")</f>
        <v>0.47849999999999998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339.52800000000002</v>
      </c>
      <c r="BN419" s="64">
        <f>IFERROR(Y419*I419/H419,"0")</f>
        <v>340.56000000000006</v>
      </c>
      <c r="BO419" s="64">
        <f>IFERROR(1/J419*(X419/H419),"0")</f>
        <v>0.45694444444444443</v>
      </c>
      <c r="BP419" s="64">
        <f>IFERROR(1/J419*(Y419/H419),"0")</f>
        <v>0.45833333333333331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21.933333333333334</v>
      </c>
      <c r="Y421" s="729">
        <f>IFERROR(Y419/H419,"0")+IFERROR(Y420/H420,"0")</f>
        <v>22</v>
      </c>
      <c r="Z421" s="729">
        <f>IFERROR(IF(Z419="",0,Z419),"0")+IFERROR(IF(Z420="",0,Z420),"0")</f>
        <v>0.47849999999999998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329</v>
      </c>
      <c r="Y422" s="729">
        <f>IFERROR(SUM(Y419:Y420),"0")</f>
        <v>330</v>
      </c>
      <c r="Z422" s="37"/>
      <c r="AA422" s="730"/>
      <c r="AB422" s="730"/>
      <c r="AC422" s="730"/>
    </row>
    <row r="423" spans="1:68" ht="14.25" hidden="1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46" t="s">
        <v>178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hidden="1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hidden="1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46" t="s">
        <v>149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46" t="s">
        <v>178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hidden="1" customHeight="1" x14ac:dyDescent="0.25">
      <c r="A463" s="746" t="s">
        <v>149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hidden="1" customHeight="1" x14ac:dyDescent="0.25">
      <c r="A486" s="746" t="s">
        <v>138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46" t="s">
        <v>149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hidden="1" customHeight="1" x14ac:dyDescent="0.25">
      <c r="A499" s="746" t="s">
        <v>149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hidden="1" customHeight="1" x14ac:dyDescent="0.25">
      <c r="A505" s="746" t="s">
        <v>149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46" t="s">
        <v>178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hidden="1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hidden="1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7</v>
      </c>
      <c r="Y523" s="728">
        <f t="shared" si="73"/>
        <v>7.2</v>
      </c>
      <c r="Z523" s="36">
        <f>IFERROR(IF(Y523=0,"",ROUNDUP(Y523/H523,0)*0.00902),"")</f>
        <v>1.804E-2</v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7.4083333333333332</v>
      </c>
      <c r="BN523" s="64">
        <f t="shared" si="76"/>
        <v>7.62</v>
      </c>
      <c r="BO523" s="64">
        <f t="shared" si="77"/>
        <v>1.4730639730639731E-2</v>
      </c>
      <c r="BP523" s="64">
        <f t="shared" si="78"/>
        <v>1.5151515151515152E-2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1.9444444444444444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1.804E-2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7</v>
      </c>
      <c r="Y533" s="729">
        <f>IFERROR(SUM(Y516:Y531),"0")</f>
        <v>7.2</v>
      </c>
      <c r="Z533" s="37"/>
      <c r="AA533" s="730"/>
      <c r="AB533" s="730"/>
      <c r="AC533" s="730"/>
    </row>
    <row r="534" spans="1:68" ht="14.25" hidden="1" customHeight="1" x14ac:dyDescent="0.25">
      <c r="A534" s="746" t="s">
        <v>138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hidden="1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46" t="s">
        <v>149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hidden="1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21</v>
      </c>
      <c r="Y546" s="728">
        <f t="shared" si="79"/>
        <v>24</v>
      </c>
      <c r="Z546" s="36">
        <f>IFERROR(IF(Y546=0,"",ROUNDUP(Y546/H546,0)*0.00902),"")</f>
        <v>4.5100000000000001E-2</v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30.318750000000001</v>
      </c>
      <c r="BN546" s="64">
        <f t="shared" si="81"/>
        <v>34.65</v>
      </c>
      <c r="BO546" s="64">
        <f t="shared" si="82"/>
        <v>3.3143939393939392E-2</v>
      </c>
      <c r="BP546" s="64">
        <f t="shared" si="83"/>
        <v>3.787878787878788E-2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23</v>
      </c>
      <c r="Y549" s="728">
        <f t="shared" si="79"/>
        <v>25.2</v>
      </c>
      <c r="Z549" s="36">
        <f>IFERROR(IF(Y549=0,"",ROUNDUP(Y549/H549,0)*0.00902),"")</f>
        <v>6.3140000000000002E-2</v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24.341666666666665</v>
      </c>
      <c r="BN549" s="64">
        <f t="shared" si="81"/>
        <v>26.669999999999998</v>
      </c>
      <c r="BO549" s="64">
        <f t="shared" si="82"/>
        <v>4.8400673400673395E-2</v>
      </c>
      <c r="BP549" s="64">
        <f t="shared" si="83"/>
        <v>5.3030303030303032E-2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21</v>
      </c>
      <c r="Y551" s="728">
        <f t="shared" si="79"/>
        <v>21.6</v>
      </c>
      <c r="Z551" s="36">
        <f>IFERROR(IF(Y551=0,"",ROUNDUP(Y551/H551,0)*0.00902),"")</f>
        <v>5.4120000000000001E-2</v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22.225000000000001</v>
      </c>
      <c r="BN551" s="64">
        <f t="shared" si="81"/>
        <v>22.860000000000003</v>
      </c>
      <c r="BO551" s="64">
        <f t="shared" si="82"/>
        <v>4.4191919191919192E-2</v>
      </c>
      <c r="BP551" s="64">
        <f t="shared" si="83"/>
        <v>4.5454545454545456E-2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16.597222222222221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0.16236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65</v>
      </c>
      <c r="Y555" s="729">
        <f>IFERROR(SUM(Y542:Y553),"0")</f>
        <v>70.800000000000011</v>
      </c>
      <c r="Z555" s="37"/>
      <c r="AA555" s="730"/>
      <c r="AB555" s="730"/>
      <c r="AC555" s="730"/>
    </row>
    <row r="556" spans="1:68" ht="14.25" hidden="1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46" t="s">
        <v>178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hidden="1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46" t="s">
        <v>138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46" t="s">
        <v>149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46" t="s">
        <v>178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hidden="1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46" t="s">
        <v>138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46" t="s">
        <v>149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1908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1971.3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2027.1921424621132</v>
      </c>
      <c r="Y631" s="729">
        <f>IFERROR(SUM(BN22:BN627),"0")</f>
        <v>2095.3020000000006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4</v>
      </c>
      <c r="Y632" s="38">
        <f>ROUNDUP(SUM(BP22:BP627),0)</f>
        <v>4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2127.1921424621132</v>
      </c>
      <c r="Y633" s="729">
        <f>GrossWeightTotalR+PalletQtyTotalR*25</f>
        <v>2195.3020000000006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360.90508122052239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375</v>
      </c>
      <c r="Z634" s="37"/>
      <c r="AA634" s="730"/>
      <c r="AB634" s="730"/>
      <c r="AC634" s="730"/>
    </row>
    <row r="635" spans="1:68" ht="14.25" hidden="1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4.1167500000000006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302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186</v>
      </c>
      <c r="F638" s="750" t="s">
        <v>220</v>
      </c>
      <c r="G638" s="750" t="s">
        <v>268</v>
      </c>
      <c r="H638" s="750" t="s">
        <v>87</v>
      </c>
      <c r="I638" s="750" t="s">
        <v>303</v>
      </c>
      <c r="J638" s="750" t="s">
        <v>331</v>
      </c>
      <c r="K638" s="750" t="s">
        <v>407</v>
      </c>
      <c r="L638" s="750" t="s">
        <v>418</v>
      </c>
      <c r="M638" s="750" t="s">
        <v>444</v>
      </c>
      <c r="N638" s="725"/>
      <c r="O638" s="750" t="s">
        <v>471</v>
      </c>
      <c r="P638" s="750" t="s">
        <v>474</v>
      </c>
      <c r="Q638" s="750" t="s">
        <v>483</v>
      </c>
      <c r="R638" s="750" t="s">
        <v>499</v>
      </c>
      <c r="S638" s="750" t="s">
        <v>509</v>
      </c>
      <c r="T638" s="750" t="s">
        <v>522</v>
      </c>
      <c r="U638" s="750" t="s">
        <v>533</v>
      </c>
      <c r="V638" s="750" t="s">
        <v>541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65.599999999999994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152.1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173.70000000000002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82.5</v>
      </c>
      <c r="G640" s="46">
        <f>IFERROR(Y142*1,"0")+IFERROR(Y143*1,"0")+IFERROR(Y147*1,"0")+IFERROR(Y148*1,"0")+IFERROR(Y152*1,"0")+IFERROR(Y153*1,"0")</f>
        <v>26.4</v>
      </c>
      <c r="H640" s="46">
        <f>IFERROR(Y158*1,"0")+IFERROR(Y162*1,"0")+IFERROR(Y163*1,"0")+IFERROR(Y164*1,"0")+IFERROR(Y165*1,"0")+IFERROR(Y166*1,"0")+IFERROR(Y170*1,"0")+IFERROR(Y171*1,"0")</f>
        <v>24</v>
      </c>
      <c r="I640" s="46">
        <f>IFERROR(Y177*1,"0")+IFERROR(Y181*1,"0")+IFERROR(Y182*1,"0")+IFERROR(Y183*1,"0")+IFERROR(Y184*1,"0")+IFERROR(Y185*1,"0")+IFERROR(Y186*1,"0")+IFERROR(Y187*1,"0")+IFERROR(Y188*1,"0")+IFERROR(Y189*1,"0")</f>
        <v>44.1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51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658</v>
      </c>
      <c r="W640" s="46">
        <f>IFERROR(Y394*1,"0")+IFERROR(Y398*1,"0")+IFERROR(Y399*1,"0")+IFERROR(Y400*1,"0")</f>
        <v>60.900000000000006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555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78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908,00"/>
        <filter val="1,94"/>
        <filter val="1,96"/>
        <filter val="10,00"/>
        <filter val="11,00"/>
        <filter val="110,00"/>
        <filter val="111,00"/>
        <filter val="119,00"/>
        <filter val="12,00"/>
        <filter val="12,02"/>
        <filter val="124,00"/>
        <filter val="14,00"/>
        <filter val="15,00"/>
        <filter val="16,00"/>
        <filter val="16,60"/>
        <filter val="17,00"/>
        <filter val="18,00"/>
        <filter val="2 027,19"/>
        <filter val="2 127,19"/>
        <filter val="2,00"/>
        <filter val="2,81"/>
        <filter val="20,00"/>
        <filter val="21,00"/>
        <filter val="21,93"/>
        <filter val="210,00"/>
        <filter val="22,00"/>
        <filter val="22,96"/>
        <filter val="225,00"/>
        <filter val="23,00"/>
        <filter val="24,00"/>
        <filter val="27,22"/>
        <filter val="27,62"/>
        <filter val="3,00"/>
        <filter val="3,11"/>
        <filter val="30,48"/>
        <filter val="32,00"/>
        <filter val="329,00"/>
        <filter val="34,37"/>
        <filter val="360,91"/>
        <filter val="4"/>
        <filter val="4,00"/>
        <filter val="41,00"/>
        <filter val="42,00"/>
        <filter val="44,00"/>
        <filter val="45,00"/>
        <filter val="46,00"/>
        <filter val="5,00"/>
        <filter val="5,37"/>
        <filter val="5,71"/>
        <filter val="50,00"/>
        <filter val="500,00"/>
        <filter val="55,00"/>
        <filter val="58,00"/>
        <filter val="61,00"/>
        <filter val="62,00"/>
        <filter val="64,10"/>
        <filter val="65,00"/>
        <filter val="7,00"/>
        <filter val="7,11"/>
        <filter val="78,00"/>
        <filter val="8,00"/>
        <filter val="8,75"/>
        <filter val="9,00"/>
      </filters>
    </filterColumn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2025-03-18T08:50:17Z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