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23851A6-6ED3-44B6-9F8E-E3DD31BF2E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Y402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Y3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H9" i="1" l="1"/>
  <c r="A10" i="1"/>
  <c r="Y26" i="1"/>
  <c r="Y46" i="1"/>
  <c r="Y57" i="1"/>
  <c r="Y63" i="1"/>
  <c r="Y106" i="1"/>
  <c r="Y155" i="1"/>
  <c r="Y172" i="1"/>
  <c r="Y191" i="1"/>
  <c r="Y212" i="1"/>
  <c r="Y228" i="1"/>
  <c r="BP241" i="1"/>
  <c r="BN241" i="1"/>
  <c r="Z241" i="1"/>
  <c r="L640" i="1"/>
  <c r="Y255" i="1"/>
  <c r="BP246" i="1"/>
  <c r="BN246" i="1"/>
  <c r="Z246" i="1"/>
  <c r="BP254" i="1"/>
  <c r="BN254" i="1"/>
  <c r="Z254" i="1"/>
  <c r="Y259" i="1"/>
  <c r="BP258" i="1"/>
  <c r="BN258" i="1"/>
  <c r="Z258" i="1"/>
  <c r="Z259" i="1" s="1"/>
  <c r="Y260" i="1"/>
  <c r="BP267" i="1"/>
  <c r="BN267" i="1"/>
  <c r="Z267" i="1"/>
  <c r="BP271" i="1"/>
  <c r="BN271" i="1"/>
  <c r="Z271" i="1"/>
  <c r="O640" i="1"/>
  <c r="Y277" i="1"/>
  <c r="BP276" i="1"/>
  <c r="BN276" i="1"/>
  <c r="Z276" i="1"/>
  <c r="Z277" i="1" s="1"/>
  <c r="P640" i="1"/>
  <c r="Y284" i="1"/>
  <c r="BP281" i="1"/>
  <c r="BN281" i="1"/>
  <c r="Z281" i="1"/>
  <c r="BP329" i="1"/>
  <c r="BN329" i="1"/>
  <c r="Z329" i="1"/>
  <c r="Z330" i="1" s="1"/>
  <c r="Y331" i="1"/>
  <c r="Y384" i="1"/>
  <c r="BP380" i="1"/>
  <c r="BN380" i="1"/>
  <c r="Z380" i="1"/>
  <c r="Y385" i="1"/>
  <c r="BP410" i="1"/>
  <c r="BN410" i="1"/>
  <c r="Z410" i="1"/>
  <c r="Y40" i="1"/>
  <c r="Y71" i="1"/>
  <c r="Y81" i="1"/>
  <c r="Y87" i="1"/>
  <c r="Y94" i="1"/>
  <c r="Y115" i="1"/>
  <c r="Y121" i="1"/>
  <c r="Y134" i="1"/>
  <c r="Y138" i="1"/>
  <c r="Y145" i="1"/>
  <c r="Y149" i="1"/>
  <c r="Y160" i="1"/>
  <c r="Y168" i="1"/>
  <c r="Y196" i="1"/>
  <c r="Y202" i="1"/>
  <c r="BP232" i="1"/>
  <c r="BN232" i="1"/>
  <c r="Z232" i="1"/>
  <c r="Z234" i="1" s="1"/>
  <c r="Y243" i="1"/>
  <c r="BP250" i="1"/>
  <c r="BN250" i="1"/>
  <c r="Z250" i="1"/>
  <c r="Y256" i="1"/>
  <c r="M640" i="1"/>
  <c r="Y272" i="1"/>
  <c r="BP263" i="1"/>
  <c r="BN263" i="1"/>
  <c r="Z263" i="1"/>
  <c r="Y273" i="1"/>
  <c r="Y278" i="1"/>
  <c r="BP290" i="1"/>
  <c r="BN290" i="1"/>
  <c r="Z290" i="1"/>
  <c r="Y334" i="1"/>
  <c r="BP333" i="1"/>
  <c r="BN333" i="1"/>
  <c r="Z333" i="1"/>
  <c r="Z334" i="1" s="1"/>
  <c r="U640" i="1"/>
  <c r="Y339" i="1"/>
  <c r="BP338" i="1"/>
  <c r="BN338" i="1"/>
  <c r="Z338" i="1"/>
  <c r="Z339" i="1" s="1"/>
  <c r="Y343" i="1"/>
  <c r="BP342" i="1"/>
  <c r="BN342" i="1"/>
  <c r="Z342" i="1"/>
  <c r="Z343" i="1" s="1"/>
  <c r="V640" i="1"/>
  <c r="Y356" i="1"/>
  <c r="BP347" i="1"/>
  <c r="BN347" i="1"/>
  <c r="Z347" i="1"/>
  <c r="BP351" i="1"/>
  <c r="BN351" i="1"/>
  <c r="Z351" i="1"/>
  <c r="BP359" i="1"/>
  <c r="BN359" i="1"/>
  <c r="Z359" i="1"/>
  <c r="Z362" i="1" s="1"/>
  <c r="BP383" i="1"/>
  <c r="BN383" i="1"/>
  <c r="Z383" i="1"/>
  <c r="Y390" i="1"/>
  <c r="BP387" i="1"/>
  <c r="BN387" i="1"/>
  <c r="Z387" i="1"/>
  <c r="Y391" i="1"/>
  <c r="BP400" i="1"/>
  <c r="BN400" i="1"/>
  <c r="Z400" i="1"/>
  <c r="X640" i="1"/>
  <c r="Y417" i="1"/>
  <c r="BP406" i="1"/>
  <c r="BN406" i="1"/>
  <c r="Z406" i="1"/>
  <c r="Y416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609" i="1" l="1"/>
  <c r="Z594" i="1"/>
  <c r="Z577" i="1"/>
  <c r="Z539" i="1"/>
  <c r="Z455" i="1"/>
  <c r="Z442" i="1"/>
  <c r="Z293" i="1"/>
  <c r="Z167" i="1"/>
  <c r="Z86" i="1"/>
  <c r="Y630" i="1"/>
  <c r="Y632" i="1"/>
  <c r="Z26" i="1"/>
  <c r="Z390" i="1"/>
  <c r="Z272" i="1"/>
  <c r="Y634" i="1"/>
  <c r="Z371" i="1"/>
  <c r="Y631" i="1"/>
  <c r="Y633" i="1" s="1"/>
  <c r="Z416" i="1"/>
  <c r="Z355" i="1"/>
  <c r="Z384" i="1"/>
  <c r="Z284" i="1"/>
  <c r="Z255" i="1"/>
  <c r="Z635" i="1" l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<sst xmlns="http://schemas.openxmlformats.org/spreadsheetml/2006/main" count="2957" uniqueCount="1055">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</sst>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2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30</v>
      </c>
      <c r="Y181" s="728">
        <f t="shared" ref="Y181:Y189" si="21">IFERROR(IF(X181="",0,CEILING((X181/$H181),1)*$H181),"")</f>
        <v>33.6</v>
      </c>
      <c r="Z181" s="36">
        <f>IFERROR(IF(Y181=0,"",ROUNDUP(Y181/H181,0)*0.00902),"")</f>
        <v>7.2160000000000002E-2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31.928571428571427</v>
      </c>
      <c r="BN181" s="64">
        <f t="shared" ref="BN181:BN189" si="23">IFERROR(Y181*I181/H181,"0")</f>
        <v>35.76</v>
      </c>
      <c r="BO181" s="64">
        <f t="shared" ref="BO181:BO189" si="24">IFERROR(1/J181*(X181/H181),"0")</f>
        <v>5.4112554112554112E-2</v>
      </c>
      <c r="BP181" s="64">
        <f t="shared" ref="BP181:BP189" si="25">IFERROR(1/J181*(Y181/H181),"0")</f>
        <v>6.0606060606060608E-2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40</v>
      </c>
      <c r="Y182" s="728">
        <f t="shared" si="2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42.571428571428562</v>
      </c>
      <c r="BN182" s="64">
        <f t="shared" si="23"/>
        <v>44.699999999999996</v>
      </c>
      <c r="BO182" s="64">
        <f t="shared" si="24"/>
        <v>7.2150072150072145E-2</v>
      </c>
      <c r="BP182" s="64">
        <f t="shared" si="25"/>
        <v>7.575757575757576E-2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40</v>
      </c>
      <c r="Y183" s="728">
        <f t="shared" si="21"/>
        <v>42</v>
      </c>
      <c r="Z183" s="36">
        <f>IFERROR(IF(Y183=0,"",ROUNDUP(Y183/H183,0)*0.00902),"")</f>
        <v>9.0200000000000002E-2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42</v>
      </c>
      <c r="BN183" s="64">
        <f t="shared" si="23"/>
        <v>44.099999999999994</v>
      </c>
      <c r="BO183" s="64">
        <f t="shared" si="24"/>
        <v>7.2150072150072145E-2</v>
      </c>
      <c r="BP183" s="64">
        <f t="shared" si="25"/>
        <v>7.575757575757576E-2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26.19047619047619</v>
      </c>
      <c r="Y190" s="729">
        <f>IFERROR(Y181/H181,"0")+IFERROR(Y182/H182,"0")+IFERROR(Y183/H183,"0")+IFERROR(Y184/H184,"0")+IFERROR(Y185/H185,"0")+IFERROR(Y186/H186,"0")+IFERROR(Y187/H187,"0")+IFERROR(Y188/H188,"0")+IFERROR(Y189/H189,"0")</f>
        <v>28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0.25256000000000001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110</v>
      </c>
      <c r="Y191" s="729">
        <f>IFERROR(SUM(Y181:Y189),"0")</f>
        <v>117.6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200</v>
      </c>
      <c r="Y204" s="728">
        <f t="shared" ref="Y204:Y211" si="26">IFERROR(IF(X204="",0,CEILING((X204/$H204),1)*$H204),"")</f>
        <v>205.20000000000002</v>
      </c>
      <c r="Z204" s="36">
        <f>IFERROR(IF(Y204=0,"",ROUNDUP(Y204/H204,0)*0.00902),"")</f>
        <v>0.34276000000000001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207.77777777777777</v>
      </c>
      <c r="BN204" s="64">
        <f t="shared" ref="BN204:BN211" si="28">IFERROR(Y204*I204/H204,"0")</f>
        <v>213.18000000000004</v>
      </c>
      <c r="BO204" s="64">
        <f t="shared" ref="BO204:BO211" si="29">IFERROR(1/J204*(X204/H204),"0")</f>
        <v>0.28058361391694725</v>
      </c>
      <c r="BP204" s="64">
        <f t="shared" ref="BP204:BP211" si="30">IFERROR(1/J204*(Y204/H204),"0")</f>
        <v>0.2878787878787879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140</v>
      </c>
      <c r="Y205" s="728">
        <f t="shared" si="26"/>
        <v>140.4</v>
      </c>
      <c r="Z205" s="36">
        <f>IFERROR(IF(Y205=0,"",ROUNDUP(Y205/H205,0)*0.00902),"")</f>
        <v>0.23452000000000001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145.44444444444446</v>
      </c>
      <c r="BN205" s="64">
        <f t="shared" si="28"/>
        <v>145.86000000000001</v>
      </c>
      <c r="BO205" s="64">
        <f t="shared" si="29"/>
        <v>0.19640852974186307</v>
      </c>
      <c r="BP205" s="64">
        <f t="shared" si="30"/>
        <v>0.19696969696969696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200</v>
      </c>
      <c r="Y206" s="728">
        <f t="shared" si="26"/>
        <v>205.20000000000002</v>
      </c>
      <c r="Z206" s="36">
        <f>IFERROR(IF(Y206=0,"",ROUNDUP(Y206/H206,0)*0.00902),"")</f>
        <v>0.34276000000000001</v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207.77777777777777</v>
      </c>
      <c r="BN206" s="64">
        <f t="shared" si="28"/>
        <v>213.18000000000004</v>
      </c>
      <c r="BO206" s="64">
        <f t="shared" si="29"/>
        <v>0.28058361391694725</v>
      </c>
      <c r="BP206" s="64">
        <f t="shared" si="30"/>
        <v>0.2878787878787879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50</v>
      </c>
      <c r="Y207" s="728">
        <f t="shared" si="26"/>
        <v>54</v>
      </c>
      <c r="Z207" s="36">
        <f>IFERROR(IF(Y207=0,"",ROUNDUP(Y207/H207,0)*0.00902),"")</f>
        <v>9.0200000000000002E-2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51.944444444444443</v>
      </c>
      <c r="BN207" s="64">
        <f t="shared" si="28"/>
        <v>56.099999999999994</v>
      </c>
      <c r="BO207" s="64">
        <f t="shared" si="29"/>
        <v>7.0145903479236812E-2</v>
      </c>
      <c r="BP207" s="64">
        <f t="shared" si="30"/>
        <v>7.575757575757576E-2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109.25925925925927</v>
      </c>
      <c r="Y212" s="729">
        <f>IFERROR(Y204/H204,"0")+IFERROR(Y205/H205,"0")+IFERROR(Y206/H206,"0")+IFERROR(Y207/H207,"0")+IFERROR(Y208/H208,"0")+IFERROR(Y209/H209,"0")+IFERROR(Y210/H210,"0")+IFERROR(Y211/H211,"0")</f>
        <v>112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1.01024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590</v>
      </c>
      <c r="Y213" s="729">
        <f>IFERROR(SUM(Y204:Y211),"0")</f>
        <v>604.80000000000007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80</v>
      </c>
      <c r="Y215" s="728">
        <f t="shared" ref="Y215:Y226" si="31">IFERROR(IF(X215="",0,CEILING((X215/$H215),1)*$H215),"")</f>
        <v>81</v>
      </c>
      <c r="Z215" s="36">
        <f>IFERROR(IF(Y215=0,"",ROUNDUP(Y215/H215,0)*0.01898),"")</f>
        <v>0.1898</v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85.125925925925927</v>
      </c>
      <c r="BN215" s="64">
        <f t="shared" ref="BN215:BN226" si="33">IFERROR(Y215*I215/H215,"0")</f>
        <v>86.190000000000012</v>
      </c>
      <c r="BO215" s="64">
        <f t="shared" ref="BO215:BO226" si="34">IFERROR(1/J215*(X215/H215),"0")</f>
        <v>0.15432098765432101</v>
      </c>
      <c r="BP215" s="64">
        <f t="shared" ref="BP215:BP226" si="35">IFERROR(1/J215*(Y215/H215),"0")</f>
        <v>0.15625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150</v>
      </c>
      <c r="Y216" s="728">
        <f t="shared" si="31"/>
        <v>156</v>
      </c>
      <c r="Z216" s="36">
        <f>IFERROR(IF(Y216=0,"",ROUNDUP(Y216/H216,0)*0.01898),"")</f>
        <v>0.37959999999999999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159.98076923076925</v>
      </c>
      <c r="BN216" s="64">
        <f t="shared" si="33"/>
        <v>166.38000000000002</v>
      </c>
      <c r="BO216" s="64">
        <f t="shared" si="34"/>
        <v>0.30048076923076922</v>
      </c>
      <c r="BP216" s="64">
        <f t="shared" si="35"/>
        <v>0.3125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80</v>
      </c>
      <c r="Y218" s="728">
        <f t="shared" si="31"/>
        <v>87</v>
      </c>
      <c r="Z218" s="36">
        <f>IFERROR(IF(Y218=0,"",ROUNDUP(Y218/H218,0)*0.01898),"")</f>
        <v>0.1898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84.772413793103453</v>
      </c>
      <c r="BN218" s="64">
        <f t="shared" si="33"/>
        <v>92.190000000000012</v>
      </c>
      <c r="BO218" s="64">
        <f t="shared" si="34"/>
        <v>0.14367816091954025</v>
      </c>
      <c r="BP218" s="64">
        <f t="shared" si="35"/>
        <v>0.15625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240</v>
      </c>
      <c r="Y219" s="728">
        <f t="shared" si="31"/>
        <v>240</v>
      </c>
      <c r="Z219" s="36">
        <f t="shared" ref="Z219:Z226" si="36">IFERROR(IF(Y219=0,"",ROUNDUP(Y219/H219,0)*0.00651),"")</f>
        <v>0.65100000000000002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267</v>
      </c>
      <c r="BN219" s="64">
        <f t="shared" si="33"/>
        <v>267</v>
      </c>
      <c r="BO219" s="64">
        <f t="shared" si="34"/>
        <v>0.5494505494505495</v>
      </c>
      <c r="BP219" s="64">
        <f t="shared" si="35"/>
        <v>0.5494505494505495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48</v>
      </c>
      <c r="Y221" s="728">
        <f t="shared" si="31"/>
        <v>48</v>
      </c>
      <c r="Z221" s="36">
        <f t="shared" si="36"/>
        <v>0.13020000000000001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168</v>
      </c>
      <c r="Y222" s="728">
        <f t="shared" si="31"/>
        <v>168</v>
      </c>
      <c r="Z222" s="36">
        <f t="shared" si="36"/>
        <v>0.45569999999999999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185.64000000000001</v>
      </c>
      <c r="BN222" s="64">
        <f t="shared" si="33"/>
        <v>185.64000000000001</v>
      </c>
      <c r="BO222" s="64">
        <f t="shared" si="34"/>
        <v>0.38461538461538464</v>
      </c>
      <c r="BP222" s="64">
        <f t="shared" si="35"/>
        <v>0.38461538461538464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168</v>
      </c>
      <c r="Y224" s="728">
        <f t="shared" si="31"/>
        <v>168</v>
      </c>
      <c r="Z224" s="36">
        <f t="shared" si="36"/>
        <v>0.45569999999999999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185.64000000000001</v>
      </c>
      <c r="BN224" s="64">
        <f t="shared" si="33"/>
        <v>185.64000000000001</v>
      </c>
      <c r="BO224" s="64">
        <f t="shared" si="34"/>
        <v>0.38461538461538464</v>
      </c>
      <c r="BP224" s="64">
        <f t="shared" si="35"/>
        <v>0.38461538461538464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144</v>
      </c>
      <c r="Y225" s="728">
        <f t="shared" si="31"/>
        <v>144</v>
      </c>
      <c r="Z225" s="36">
        <f t="shared" si="36"/>
        <v>0.3906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159.48000000000002</v>
      </c>
      <c r="BN225" s="64">
        <f t="shared" si="33"/>
        <v>159.48000000000002</v>
      </c>
      <c r="BO225" s="64">
        <f t="shared" si="34"/>
        <v>0.32967032967032972</v>
      </c>
      <c r="BP225" s="64">
        <f t="shared" si="35"/>
        <v>0.32967032967032972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358.30271473949637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360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2.8424000000000005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1078</v>
      </c>
      <c r="Y228" s="729">
        <f>IFERROR(SUM(Y215:Y226),"0")</f>
        <v>1092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14.4</v>
      </c>
      <c r="Y233" s="728">
        <f>IFERROR(IF(X233="",0,CEILING((X233/$H233),1)*$H233),"")</f>
        <v>14.399999999999999</v>
      </c>
      <c r="Z233" s="36">
        <f>IFERROR(IF(Y233=0,"",ROUNDUP(Y233/H233,0)*0.00651),"")</f>
        <v>3.9059999999999997E-2</v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15.912000000000001</v>
      </c>
      <c r="BN233" s="64">
        <f>IFERROR(Y233*I233/H233,"0")</f>
        <v>15.912000000000001</v>
      </c>
      <c r="BO233" s="64">
        <f>IFERROR(1/J233*(X233/H233),"0")</f>
        <v>3.2967032967032968E-2</v>
      </c>
      <c r="BP233" s="64">
        <f>IFERROR(1/J233*(Y233/H233),"0")</f>
        <v>3.2967032967032968E-2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6</v>
      </c>
      <c r="Y234" s="729">
        <f>IFERROR(Y230/H230,"0")+IFERROR(Y231/H231,"0")+IFERROR(Y232/H232,"0")+IFERROR(Y233/H233,"0")</f>
        <v>6</v>
      </c>
      <c r="Z234" s="729">
        <f>IFERROR(IF(Z230="",0,Z230),"0")+IFERROR(IF(Z231="",0,Z231),"0")+IFERROR(IF(Z232="",0,Z232),"0")+IFERROR(IF(Z233="",0,Z233),"0")</f>
        <v>3.9059999999999997E-2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14.4</v>
      </c>
      <c r="Y235" s="729">
        <f>IFERROR(SUM(Y230:Y233),"0")</f>
        <v>14.399999999999999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130</v>
      </c>
      <c r="Y374" s="728">
        <f>IFERROR(IF(X374="",0,CEILING((X374/$H374),1)*$H374),"")</f>
        <v>134.4</v>
      </c>
      <c r="Z374" s="36">
        <f>IFERROR(IF(Y374=0,"",ROUNDUP(Y374/H374,0)*0.01898),"")</f>
        <v>0.30368000000000001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138.03214285714284</v>
      </c>
      <c r="BN374" s="64">
        <f>IFERROR(Y374*I374/H374,"0")</f>
        <v>142.70400000000001</v>
      </c>
      <c r="BO374" s="64">
        <f>IFERROR(1/J374*(X374/H374),"0")</f>
        <v>0.24181547619047619</v>
      </c>
      <c r="BP374" s="64">
        <f>IFERROR(1/J374*(Y374/H374),"0")</f>
        <v>0.25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70</v>
      </c>
      <c r="Y375" s="728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24.450549450549453</v>
      </c>
      <c r="Y377" s="729">
        <f>IFERROR(Y374/H374,"0")+IFERROR(Y375/H375,"0")+IFERROR(Y376/H376,"0")</f>
        <v>25</v>
      </c>
      <c r="Z377" s="729">
        <f>IFERROR(IF(Z374="",0,Z374),"0")+IFERROR(IF(Z375="",0,Z375),"0")+IFERROR(IF(Z376="",0,Z376),"0")</f>
        <v>0.47450000000000003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200</v>
      </c>
      <c r="Y378" s="729">
        <f>IFERROR(SUM(Y374:Y376),"0")</f>
        <v>204.60000000000002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2000</v>
      </c>
      <c r="Y406" s="728">
        <f t="shared" ref="Y406:Y415" si="57">IFERROR(IF(X406="",0,CEILING((X406/$H406),1)*$H406),"")</f>
        <v>2010</v>
      </c>
      <c r="Z406" s="36">
        <f>IFERROR(IF(Y406=0,"",ROUNDUP(Y406/H406,0)*0.02175),"")</f>
        <v>2.9144999999999999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2064</v>
      </c>
      <c r="BN406" s="64">
        <f t="shared" ref="BN406:BN415" si="59">IFERROR(Y406*I406/H406,"0")</f>
        <v>2074.3200000000002</v>
      </c>
      <c r="BO406" s="64">
        <f t="shared" ref="BO406:BO415" si="60">IFERROR(1/J406*(X406/H406),"0")</f>
        <v>2.7777777777777777</v>
      </c>
      <c r="BP406" s="64">
        <f t="shared" ref="BP406:BP415" si="61">IFERROR(1/J406*(Y406/H406),"0")</f>
        <v>2.7916666666666665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2000</v>
      </c>
      <c r="Y411" s="728">
        <f t="shared" si="57"/>
        <v>2010</v>
      </c>
      <c r="Z411" s="36">
        <f>IFERROR(IF(Y411=0,"",ROUNDUP(Y411/H411,0)*0.02175),"")</f>
        <v>2.9144999999999999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2064</v>
      </c>
      <c r="BN411" s="64">
        <f t="shared" si="59"/>
        <v>2074.3200000000002</v>
      </c>
      <c r="BO411" s="64">
        <f t="shared" si="60"/>
        <v>2.7777777777777777</v>
      </c>
      <c r="BP411" s="64">
        <f t="shared" si="61"/>
        <v>2.7916666666666665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333.33333333333337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335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7.286249999999999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5000</v>
      </c>
      <c r="Y417" s="729">
        <f>IFERROR(SUM(Y406:Y415),"0")</f>
        <v>5025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100</v>
      </c>
      <c r="Y425" s="728">
        <f>IFERROR(IF(X425="",0,CEILING((X425/$H425),1)*$H425),"")</f>
        <v>108</v>
      </c>
      <c r="Z425" s="36">
        <f>IFERROR(IF(Y425=0,"",ROUNDUP(Y425/H425,0)*0.01898),"")</f>
        <v>0.22776000000000002</v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105.76666666666667</v>
      </c>
      <c r="BN425" s="64">
        <f>IFERROR(Y425*I425/H425,"0")</f>
        <v>114.22799999999999</v>
      </c>
      <c r="BO425" s="64">
        <f>IFERROR(1/J425*(X425/H425),"0")</f>
        <v>0.1736111111111111</v>
      </c>
      <c r="BP425" s="64">
        <f>IFERROR(1/J425*(Y425/H425),"0")</f>
        <v>0.1875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11.111111111111111</v>
      </c>
      <c r="Y426" s="729">
        <f>IFERROR(Y424/H424,"0")+IFERROR(Y425/H425,"0")</f>
        <v>12</v>
      </c>
      <c r="Z426" s="729">
        <f>IFERROR(IF(Z424="",0,Z424),"0")+IFERROR(IF(Z425="",0,Z425),"0")</f>
        <v>0.22776000000000002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100</v>
      </c>
      <c r="Y427" s="729">
        <f>IFERROR(SUM(Y424:Y425),"0")</f>
        <v>108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600</v>
      </c>
      <c r="Y429" s="728">
        <f>IFERROR(IF(X429="",0,CEILING((X429/$H429),1)*$H429),"")</f>
        <v>603</v>
      </c>
      <c r="Z429" s="36">
        <f>IFERROR(IF(Y429=0,"",ROUNDUP(Y429/H429,0)*0.01898),"")</f>
        <v>1.27166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634.59999999999991</v>
      </c>
      <c r="BN429" s="64">
        <f>IFERROR(Y429*I429/H429,"0")</f>
        <v>637.77300000000002</v>
      </c>
      <c r="BO429" s="64">
        <f>IFERROR(1/J429*(X429/H429),"0")</f>
        <v>1.0416666666666667</v>
      </c>
      <c r="BP429" s="64">
        <f>IFERROR(1/J429*(Y429/H429),"0")</f>
        <v>1.046875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66.666666666666671</v>
      </c>
      <c r="Y430" s="729">
        <f>IFERROR(Y429/H429,"0")</f>
        <v>67</v>
      </c>
      <c r="Z430" s="729">
        <f>IFERROR(IF(Z429="",0,Z429),"0")</f>
        <v>1.27166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600</v>
      </c>
      <c r="Y431" s="729">
        <f>IFERROR(SUM(Y429:Y429),"0")</f>
        <v>603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50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52.883333333333333</v>
      </c>
      <c r="BN450" s="64">
        <f>IFERROR(Y450*I450/H450,"0")</f>
        <v>57.113999999999997</v>
      </c>
      <c r="BO450" s="64">
        <f>IFERROR(1/J450*(X450/H450),"0")</f>
        <v>8.6805555555555552E-2</v>
      </c>
      <c r="BP450" s="64">
        <f>IFERROR(1/J450*(Y450/H450),"0")</f>
        <v>9.375E-2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5.5555555555555554</v>
      </c>
      <c r="Y455" s="729">
        <f>IFERROR(Y450/H450,"0")+IFERROR(Y451/H451,"0")+IFERROR(Y452/H452,"0")+IFERROR(Y453/H453,"0")+IFERROR(Y454/H454,"0")</f>
        <v>6</v>
      </c>
      <c r="Z455" s="729">
        <f>IFERROR(IF(Z450="",0,Z450),"0")+IFERROR(IF(Z451="",0,Z451),"0")+IFERROR(IF(Z452="",0,Z452),"0")+IFERROR(IF(Z453="",0,Z453),"0")+IFERROR(IF(Z454="",0,Z454),"0")</f>
        <v>0.11388000000000001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50</v>
      </c>
      <c r="Y456" s="729">
        <f>IFERROR(SUM(Y450:Y454),"0")</f>
        <v>54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4.1999999999999993</v>
      </c>
      <c r="Y477" s="728">
        <f t="shared" si="67"/>
        <v>4.2</v>
      </c>
      <c r="Z477" s="36">
        <f t="shared" si="72"/>
        <v>1.004E-2</v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4.4599999999999991</v>
      </c>
      <c r="BN477" s="64">
        <f t="shared" si="69"/>
        <v>4.46</v>
      </c>
      <c r="BO477" s="64">
        <f t="shared" si="70"/>
        <v>8.5470085470085461E-3</v>
      </c>
      <c r="BP477" s="64">
        <f t="shared" si="71"/>
        <v>8.5470085470085479E-3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1.9999999999999996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1.004E-2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4.1999999999999993</v>
      </c>
      <c r="Y479" s="729">
        <f>IFERROR(SUM(Y464:Y477),"0")</f>
        <v>4.2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100</v>
      </c>
      <c r="Y518" s="728">
        <f t="shared" si="73"/>
        <v>100.32000000000001</v>
      </c>
      <c r="Z518" s="36">
        <f t="shared" si="74"/>
        <v>0.22724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106.81818181818181</v>
      </c>
      <c r="BN518" s="64">
        <f t="shared" si="76"/>
        <v>107.16</v>
      </c>
      <c r="BO518" s="64">
        <f t="shared" si="77"/>
        <v>0.18210955710955709</v>
      </c>
      <c r="BP518" s="64">
        <f t="shared" si="78"/>
        <v>0.18269230769230771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300</v>
      </c>
      <c r="Y520" s="728">
        <f t="shared" si="73"/>
        <v>300.96000000000004</v>
      </c>
      <c r="Z520" s="36">
        <f t="shared" si="74"/>
        <v>0.68171999999999999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320.45454545454544</v>
      </c>
      <c r="BN520" s="64">
        <f t="shared" si="76"/>
        <v>321.48</v>
      </c>
      <c r="BO520" s="64">
        <f t="shared" si="77"/>
        <v>0.54632867132867136</v>
      </c>
      <c r="BP520" s="64">
        <f t="shared" si="78"/>
        <v>0.54807692307692313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75.757575757575751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76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0.90895999999999999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400</v>
      </c>
      <c r="Y533" s="729">
        <f>IFERROR(SUM(Y516:Y531),"0")</f>
        <v>401.28000000000003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200</v>
      </c>
      <c r="Y535" s="728">
        <f>IFERROR(IF(X535="",0,CEILING((X535/$H535),1)*$H535),"")</f>
        <v>200.64000000000001</v>
      </c>
      <c r="Z535" s="36">
        <f>IFERROR(IF(Y535=0,"",ROUNDUP(Y535/H535,0)*0.01196),"")</f>
        <v>0.45448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213.63636363636363</v>
      </c>
      <c r="BN535" s="64">
        <f>IFERROR(Y535*I535/H535,"0")</f>
        <v>214.32</v>
      </c>
      <c r="BO535" s="64">
        <f>IFERROR(1/J535*(X535/H535),"0")</f>
        <v>0.36421911421911418</v>
      </c>
      <c r="BP535" s="64">
        <f>IFERROR(1/J535*(Y535/H535),"0")</f>
        <v>0.36538461538461542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37.878787878787875</v>
      </c>
      <c r="Y539" s="729">
        <f>IFERROR(Y535/H535,"0")+IFERROR(Y536/H536,"0")+IFERROR(Y537/H537,"0")+IFERROR(Y538/H538,"0")</f>
        <v>38</v>
      </c>
      <c r="Z539" s="729">
        <f>IFERROR(IF(Z535="",0,Z535),"0")+IFERROR(IF(Z536="",0,Z536),"0")+IFERROR(IF(Z537="",0,Z537),"0")+IFERROR(IF(Z538="",0,Z538),"0")</f>
        <v>0.45448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200</v>
      </c>
      <c r="Y540" s="729">
        <f>IFERROR(SUM(Y535:Y538),"0")</f>
        <v>200.64000000000001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200</v>
      </c>
      <c r="Y542" s="728">
        <f t="shared" ref="Y542:Y553" si="79">IFERROR(IF(X542="",0,CEILING((X542/$H542),1)*$H542),"")</f>
        <v>200.64000000000001</v>
      </c>
      <c r="Z542" s="36">
        <f>IFERROR(IF(Y542=0,"",ROUNDUP(Y542/H542,0)*0.01196),"")</f>
        <v>0.45448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213.63636363636363</v>
      </c>
      <c r="BN542" s="64">
        <f t="shared" ref="BN542:BN553" si="81">IFERROR(Y542*I542/H542,"0")</f>
        <v>214.32</v>
      </c>
      <c r="BO542" s="64">
        <f t="shared" ref="BO542:BO553" si="82">IFERROR(1/J542*(X542/H542),"0")</f>
        <v>0.36421911421911418</v>
      </c>
      <c r="BP542" s="64">
        <f t="shared" ref="BP542:BP553" si="83">IFERROR(1/J542*(Y542/H542),"0")</f>
        <v>0.36538461538461542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200</v>
      </c>
      <c r="Y543" s="728">
        <f t="shared" si="79"/>
        <v>200.64000000000001</v>
      </c>
      <c r="Z543" s="36">
        <f>IFERROR(IF(Y543=0,"",ROUNDUP(Y543/H543,0)*0.01196),"")</f>
        <v>0.45448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213.63636363636363</v>
      </c>
      <c r="BN543" s="64">
        <f t="shared" si="81"/>
        <v>214.32</v>
      </c>
      <c r="BO543" s="64">
        <f t="shared" si="82"/>
        <v>0.36421911421911418</v>
      </c>
      <c r="BP543" s="64">
        <f t="shared" si="83"/>
        <v>0.36538461538461542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200</v>
      </c>
      <c r="Y544" s="728">
        <f t="shared" si="79"/>
        <v>200.64000000000001</v>
      </c>
      <c r="Z544" s="36">
        <f>IFERROR(IF(Y544=0,"",ROUNDUP(Y544/H544,0)*0.01196),"")</f>
        <v>0.45448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213.63636363636363</v>
      </c>
      <c r="BN544" s="64">
        <f t="shared" si="81"/>
        <v>214.32</v>
      </c>
      <c r="BO544" s="64">
        <f t="shared" si="82"/>
        <v>0.36421911421911418</v>
      </c>
      <c r="BP544" s="64">
        <f t="shared" si="83"/>
        <v>0.36538461538461542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600</v>
      </c>
      <c r="Y555" s="729">
        <f>IFERROR(SUM(Y542:Y553),"0")</f>
        <v>601.92000000000007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100</v>
      </c>
      <c r="Y587" s="728">
        <f t="shared" ref="Y587:Y593" si="89">IFERROR(IF(X587="",0,CEILING((X587/$H587),1)*$H587),"")</f>
        <v>100.80000000000001</v>
      </c>
      <c r="Z587" s="36">
        <f>IFERROR(IF(Y587=0,"",ROUNDUP(Y587/H587,0)*0.00902),"")</f>
        <v>0.21648000000000001</v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106.42857142857143</v>
      </c>
      <c r="BN587" s="64">
        <f t="shared" ref="BN587:BN593" si="91">IFERROR(Y587*I587/H587,"0")</f>
        <v>107.28</v>
      </c>
      <c r="BO587" s="64">
        <f t="shared" ref="BO587:BO593" si="92">IFERROR(1/J587*(X587/H587),"0")</f>
        <v>0.18037518037518038</v>
      </c>
      <c r="BP587" s="64">
        <f t="shared" ref="BP587:BP593" si="93">IFERROR(1/J587*(Y587/H587),"0")</f>
        <v>0.18181818181818182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60</v>
      </c>
      <c r="Y588" s="728">
        <f t="shared" si="89"/>
        <v>63</v>
      </c>
      <c r="Z588" s="36">
        <f>IFERROR(IF(Y588=0,"",ROUNDUP(Y588/H588,0)*0.00902),"")</f>
        <v>0.1353</v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63.857142857142854</v>
      </c>
      <c r="BN588" s="64">
        <f t="shared" si="91"/>
        <v>67.049999999999983</v>
      </c>
      <c r="BO588" s="64">
        <f t="shared" si="92"/>
        <v>0.10822510822510822</v>
      </c>
      <c r="BP588" s="64">
        <f t="shared" si="93"/>
        <v>0.11363636363636365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38.095238095238095</v>
      </c>
      <c r="Y594" s="729">
        <f>IFERROR(Y587/H587,"0")+IFERROR(Y588/H588,"0")+IFERROR(Y589/H589,"0")+IFERROR(Y590/H590,"0")+IFERROR(Y591/H591,"0")+IFERROR(Y592/H592,"0")+IFERROR(Y593/H593,"0")</f>
        <v>39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0.35177999999999998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160</v>
      </c>
      <c r="Y595" s="729">
        <f>IFERROR(SUM(Y587:Y593),"0")</f>
        <v>163.80000000000001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10106.6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10200.24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10580.539284662975</v>
      </c>
      <c r="Y631" s="729">
        <f>IFERROR(SUM(BN22:BN627),"0")</f>
        <v>10678.711999999996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16</v>
      </c>
      <c r="Y632" s="38">
        <f>ROUNDUP(SUM(BP22:BP627),0)</f>
        <v>17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10980.539284662975</v>
      </c>
      <c r="Y633" s="729">
        <f>GrossWeightTotalR+PalletQtyTotalR*25</f>
        <v>11103.711999999996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1274.90429834108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1287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18.064260000000001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117.6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1711.2000000000003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204.60000000000002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6741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4.2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1203.8400000000001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163.80000000000001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2025-03-20T06:46:58Z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