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9" i="1" l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7" i="1"/>
  <c r="W67" i="1"/>
  <c r="AJ15" i="1"/>
  <c r="AJ19" i="1"/>
  <c r="AJ23" i="1"/>
  <c r="AJ27" i="1"/>
  <c r="AJ31" i="1"/>
  <c r="AJ35" i="1"/>
  <c r="AJ39" i="1"/>
  <c r="AJ43" i="1"/>
  <c r="AJ47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119" i="1"/>
  <c r="AA34" i="1"/>
  <c r="W34" i="1" s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6" i="1"/>
  <c r="AE117" i="1"/>
  <c r="AE118" i="1"/>
  <c r="AE119" i="1"/>
  <c r="AE7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6" i="1"/>
  <c r="AD117" i="1"/>
  <c r="AD118" i="1"/>
  <c r="AD119" i="1"/>
  <c r="AD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6" i="1"/>
  <c r="AA117" i="1"/>
  <c r="AA118" i="1"/>
  <c r="AA119" i="1"/>
  <c r="AA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6" i="1"/>
  <c r="P117" i="1"/>
  <c r="P118" i="1"/>
  <c r="P119" i="1"/>
  <c r="P7" i="1"/>
  <c r="P6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6" i="1"/>
  <c r="O117" i="1"/>
  <c r="O118" i="1"/>
  <c r="O119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6" i="1"/>
  <c r="N117" i="1"/>
  <c r="N118" i="1"/>
  <c r="N119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6" i="1"/>
  <c r="L117" i="1"/>
  <c r="L118" i="1"/>
  <c r="L119" i="1"/>
  <c r="L7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AB6" i="1"/>
  <c r="AC6" i="1"/>
  <c r="AL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7" i="1"/>
  <c r="E6" i="1"/>
  <c r="F6" i="1"/>
  <c r="AK6" i="1" l="1"/>
  <c r="V6" i="1"/>
  <c r="AJ30" i="1"/>
  <c r="AJ59" i="1"/>
  <c r="AJ55" i="1"/>
  <c r="AJ51" i="1"/>
  <c r="AJ11" i="1"/>
  <c r="AA6" i="1"/>
  <c r="W6" i="1"/>
  <c r="AG6" i="1"/>
  <c r="AF6" i="1"/>
  <c r="AE6" i="1"/>
  <c r="O6" i="1"/>
  <c r="L6" i="1"/>
  <c r="K6" i="1"/>
  <c r="J6" i="1"/>
  <c r="AJ6" i="1" l="1"/>
</calcChain>
</file>

<file path=xl/sharedStrings.xml><?xml version="1.0" encoding="utf-8"?>
<sst xmlns="http://schemas.openxmlformats.org/spreadsheetml/2006/main" count="287" uniqueCount="155">
  <si>
    <t>Период: 24.05.2024 - 31.05.2024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</si>
  <si>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</si>
  <si>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</si>
  <si>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</si>
  <si>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</si>
  <si>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</si>
  <si>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</si>
  <si>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</si>
  <si>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</si>
  <si>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</si>
  <si>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</si>
  <si>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</si>
  <si>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</si>
  <si>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</si>
  <si>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</si>
  <si>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</si>
  <si>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</si>
  <si>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</si>
  <si>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</si>
  <si>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</si>
  <si>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</si>
  <si>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</si>
  <si>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</si>
  <si>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</si>
  <si>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</si>
  <si>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</si>
  <si>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</si>
  <si>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</si>
  <si>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</si>
  <si>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</si>
  <si>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</si>
  <si>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</si>
  <si>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</si>
  <si>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</si>
  <si>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</si>
  <si>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</si>
  <si>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</si>
  <si>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</si>
  <si>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</si>
  <si>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</si>
  <si>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</si>
  <si>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</si>
  <si>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</si>
  <si>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</si>
  <si>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</si>
  <si>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</si>
  <si>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</si>
  <si>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</si>
  <si>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</si>
  <si>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</si>
  <si>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</si>
  <si>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</si>
  <si>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</si>
  <si>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</si>
  <si>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</si>
  <si>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</si>
  <si>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</si>
  <si>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</si>
  <si>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</si>
  <si>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</si>
  <si>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</si>
  <si>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</si>
  <si>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</si>
  <si>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</si>
  <si>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</si>
  <si>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</si>
  <si>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</si>
  <si>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</si>
  <si>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</si>
  <si>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</si>
  <si>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</si>
  <si>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</si>
  <si>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</si>
  <si>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</si>
  <si>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</si>
  <si>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</si>
  <si>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</si>
  <si>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</si>
  <si>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</si>
  <si>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</si>
  <si>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</si>
  <si>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</si>
  <si>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</si>
  <si>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</si>
  <si>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</si>
  <si>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</si>
  <si>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</si>
  <si>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</si>
  <si>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</si>
  <si>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</si>
  <si>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</si>
  <si>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</si>
  <si>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</si>
  <si>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</si>
  <si>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</si>
  <si>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</si>
  <si>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</si>
  <si>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</si>
  <si>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</si>
  <si>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</si>
  <si>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</si>
  <si>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</si>
  <si>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</si>
  <si>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</si>
  <si>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</si>
  <si>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</si>
  <si>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</si>
  <si>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</si>
  <si>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</si>
  <si>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</si>
  <si>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</si>
  <si>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</si>
  <si>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</si>
  <si>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</si>
  <si>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</si>
  <si>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</si>
  <si>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</si>
  <si>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</si>
  <si>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</si>
  <si>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</si>
  <si>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</si>
  <si>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</si>
  <si>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</si>
  <si>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</si>
  <si>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</si>
  <si>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</si>
  <si>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</si>
  <si>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</si>
  <si>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</si>
  <si>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</si>
  <si>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</si>
  <si>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</si>
  <si>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</si>
  <si>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</si>
  <si>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</si>
  <si>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</si>
  <si>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</si>
  <si>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</si>
  <si>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</si>
  <si>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зам</t>
  </si>
  <si>
    <t>31,05,</t>
  </si>
  <si>
    <t>31,05а</t>
  </si>
  <si>
    <t>02,06о</t>
  </si>
  <si>
    <t>03,06п</t>
  </si>
  <si>
    <t>03,06г</t>
  </si>
  <si>
    <t>06,06,</t>
  </si>
  <si>
    <t>10,05,</t>
  </si>
  <si>
    <t>17,05,</t>
  </si>
  <si>
    <t>24,05,</t>
  </si>
  <si>
    <t>06,06а</t>
  </si>
  <si>
    <t>07,06,</t>
  </si>
  <si>
    <t>7,5д</t>
  </si>
  <si>
    <t>8,5д</t>
  </si>
  <si>
    <t>17т</t>
  </si>
  <si>
    <t>4,2т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</si>
</sst>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5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1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22.05.2024 - 29.05.2024</v>
          </cell>
        </row>
        <row r="3">
          <cell r="V3" t="str">
            <v>6д</v>
          </cell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30,05,</v>
          </cell>
          <cell r="M5" t="str">
            <v>31,05,</v>
          </cell>
          <cell r="N5" t="str">
            <v>31,05а</v>
          </cell>
          <cell r="O5" t="str">
            <v>02,06о</v>
          </cell>
          <cell r="P5" t="str">
            <v>ат</v>
          </cell>
          <cell r="T5" t="str">
            <v>03,06,</v>
          </cell>
          <cell r="V5" t="str">
            <v>03,06п</v>
          </cell>
          <cell r="X5" t="str">
            <v>03,06г</v>
          </cell>
          <cell r="AE5" t="str">
            <v>10,05,</v>
          </cell>
          <cell r="AF5" t="str">
            <v>17,05,</v>
          </cell>
          <cell r="AG5" t="str">
            <v>24,05,</v>
          </cell>
          <cell r="AH5" t="str">
            <v>29,05,</v>
          </cell>
        </row>
        <row r="6">
          <cell r="E6">
            <v>151119.79299999998</v>
          </cell>
          <cell r="F6">
            <v>75703.967999999993</v>
          </cell>
          <cell r="J6">
            <v>147070.65000000002</v>
          </cell>
          <cell r="K6">
            <v>4049.1430000000028</v>
          </cell>
          <cell r="L6">
            <v>27390</v>
          </cell>
          <cell r="M6">
            <v>28870</v>
          </cell>
          <cell r="N6">
            <v>5150</v>
          </cell>
          <cell r="O6">
            <v>7000</v>
          </cell>
          <cell r="P6">
            <v>18544</v>
          </cell>
          <cell r="Q6">
            <v>0</v>
          </cell>
          <cell r="R6">
            <v>0</v>
          </cell>
          <cell r="S6">
            <v>0</v>
          </cell>
          <cell r="T6">
            <v>17896</v>
          </cell>
          <cell r="U6">
            <v>0</v>
          </cell>
          <cell r="V6">
            <v>15340</v>
          </cell>
          <cell r="W6">
            <v>23983.800599999995</v>
          </cell>
          <cell r="X6">
            <v>29060</v>
          </cell>
          <cell r="AA6">
            <v>2230</v>
          </cell>
          <cell r="AB6">
            <v>0</v>
          </cell>
          <cell r="AC6">
            <v>17430.79</v>
          </cell>
          <cell r="AD6">
            <v>11540</v>
          </cell>
          <cell r="AE6">
            <v>21335.383199999986</v>
          </cell>
          <cell r="AF6">
            <v>23018.1276</v>
          </cell>
          <cell r="AG6">
            <v>23152.288799999998</v>
          </cell>
          <cell r="AH6">
            <v>26596.870000000003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386.06599999999997</v>
          </cell>
          <cell r="D7">
            <v>438.01400000000001</v>
          </cell>
          <cell r="E7">
            <v>581.45699999999999</v>
          </cell>
          <cell r="F7">
            <v>231.15899999999999</v>
          </cell>
          <cell r="G7" t="str">
            <v>н</v>
          </cell>
          <cell r="H7">
            <v>1</v>
          </cell>
          <cell r="I7">
            <v>45</v>
          </cell>
          <cell r="J7">
            <v>576.92499999999995</v>
          </cell>
          <cell r="K7">
            <v>4.5320000000000391</v>
          </cell>
          <cell r="L7">
            <v>80</v>
          </cell>
          <cell r="M7">
            <v>150</v>
          </cell>
          <cell r="N7">
            <v>0</v>
          </cell>
          <cell r="O7">
            <v>0</v>
          </cell>
          <cell r="P7">
            <v>15</v>
          </cell>
          <cell r="V7">
            <v>180</v>
          </cell>
          <cell r="W7">
            <v>104.97880000000001</v>
          </cell>
          <cell r="X7">
            <v>150</v>
          </cell>
          <cell r="Y7">
            <v>7.5363692478862392</v>
          </cell>
          <cell r="Z7">
            <v>2.2019588716959992</v>
          </cell>
          <cell r="AC7">
            <v>56.563000000000002</v>
          </cell>
          <cell r="AD7">
            <v>0</v>
          </cell>
          <cell r="AE7">
            <v>102.68699999999998</v>
          </cell>
          <cell r="AF7">
            <v>104.3432</v>
          </cell>
          <cell r="AG7">
            <v>91.229600000000005</v>
          </cell>
          <cell r="AH7">
            <v>134.96299999999999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290.226</v>
          </cell>
          <cell r="D8">
            <v>948.83500000000004</v>
          </cell>
          <cell r="E8">
            <v>863.53599999999994</v>
          </cell>
          <cell r="F8">
            <v>368.19600000000003</v>
          </cell>
          <cell r="G8" t="str">
            <v>ябл</v>
          </cell>
          <cell r="H8">
            <v>1</v>
          </cell>
          <cell r="I8">
            <v>45</v>
          </cell>
          <cell r="J8">
            <v>913.73800000000006</v>
          </cell>
          <cell r="K8">
            <v>-50.202000000000112</v>
          </cell>
          <cell r="L8">
            <v>100</v>
          </cell>
          <cell r="M8">
            <v>150</v>
          </cell>
          <cell r="N8">
            <v>0</v>
          </cell>
          <cell r="O8">
            <v>0</v>
          </cell>
          <cell r="P8">
            <v>210</v>
          </cell>
          <cell r="V8">
            <v>150</v>
          </cell>
          <cell r="W8">
            <v>136.67159999999998</v>
          </cell>
          <cell r="X8">
            <v>150</v>
          </cell>
          <cell r="Y8">
            <v>6.7182648040997552</v>
          </cell>
          <cell r="Z8">
            <v>2.6940198256258072</v>
          </cell>
          <cell r="AC8">
            <v>180.178</v>
          </cell>
          <cell r="AD8">
            <v>0</v>
          </cell>
          <cell r="AE8">
            <v>107.25139999999999</v>
          </cell>
          <cell r="AF8">
            <v>131.28640000000001</v>
          </cell>
          <cell r="AG8">
            <v>131.5264</v>
          </cell>
          <cell r="AH8">
            <v>140.05500000000001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523.64499999999998</v>
          </cell>
          <cell r="D9">
            <v>1597.2080000000001</v>
          </cell>
          <cell r="E9">
            <v>1419.126</v>
          </cell>
          <cell r="F9">
            <v>684.35799999999995</v>
          </cell>
          <cell r="G9" t="str">
            <v>н</v>
          </cell>
          <cell r="H9">
            <v>1</v>
          </cell>
          <cell r="I9">
            <v>45</v>
          </cell>
          <cell r="J9">
            <v>1346.385</v>
          </cell>
          <cell r="K9">
            <v>72.740999999999985</v>
          </cell>
          <cell r="L9">
            <v>500</v>
          </cell>
          <cell r="M9">
            <v>400</v>
          </cell>
          <cell r="N9">
            <v>0</v>
          </cell>
          <cell r="O9">
            <v>0</v>
          </cell>
          <cell r="P9">
            <v>250</v>
          </cell>
          <cell r="V9">
            <v>400</v>
          </cell>
          <cell r="W9">
            <v>235.62779999999998</v>
          </cell>
          <cell r="Y9">
            <v>8.421578438537388</v>
          </cell>
          <cell r="Z9">
            <v>2.9044026214224297</v>
          </cell>
          <cell r="AC9">
            <v>240.98699999999999</v>
          </cell>
          <cell r="AD9">
            <v>0</v>
          </cell>
          <cell r="AE9">
            <v>211.3672</v>
          </cell>
          <cell r="AF9">
            <v>227.1362</v>
          </cell>
          <cell r="AG9">
            <v>228.06199999999998</v>
          </cell>
          <cell r="AH9">
            <v>279.10700000000003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45.110999999999997</v>
          </cell>
          <cell r="D10">
            <v>316.38099999999997</v>
          </cell>
          <cell r="E10">
            <v>247.54599999999999</v>
          </cell>
          <cell r="F10">
            <v>108.761</v>
          </cell>
          <cell r="G10">
            <v>0</v>
          </cell>
          <cell r="H10">
            <v>1</v>
          </cell>
          <cell r="I10">
            <v>40</v>
          </cell>
          <cell r="J10">
            <v>241.86199999999999</v>
          </cell>
          <cell r="K10">
            <v>5.6839999999999975</v>
          </cell>
          <cell r="L10">
            <v>0</v>
          </cell>
          <cell r="M10">
            <v>50</v>
          </cell>
          <cell r="N10">
            <v>0</v>
          </cell>
          <cell r="O10">
            <v>0</v>
          </cell>
          <cell r="P10">
            <v>0</v>
          </cell>
          <cell r="V10">
            <v>90</v>
          </cell>
          <cell r="W10">
            <v>42.029399999999995</v>
          </cell>
          <cell r="X10">
            <v>70</v>
          </cell>
          <cell r="Y10">
            <v>7.5842386519912255</v>
          </cell>
          <cell r="Z10">
            <v>2.5877362037050258</v>
          </cell>
          <cell r="AC10">
            <v>37.399000000000001</v>
          </cell>
          <cell r="AD10">
            <v>0</v>
          </cell>
          <cell r="AE10">
            <v>30.836399999999998</v>
          </cell>
          <cell r="AF10">
            <v>31.681999999999999</v>
          </cell>
          <cell r="AG10">
            <v>31.019200000000001</v>
          </cell>
          <cell r="AH10">
            <v>47.494999999999997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151</v>
          </cell>
          <cell r="D11">
            <v>270</v>
          </cell>
          <cell r="E11">
            <v>310</v>
          </cell>
          <cell r="F11">
            <v>104</v>
          </cell>
          <cell r="G11">
            <v>0</v>
          </cell>
          <cell r="H11">
            <v>0.5</v>
          </cell>
          <cell r="I11">
            <v>45</v>
          </cell>
          <cell r="J11">
            <v>341</v>
          </cell>
          <cell r="K11">
            <v>-31</v>
          </cell>
          <cell r="L11">
            <v>50</v>
          </cell>
          <cell r="M11">
            <v>40</v>
          </cell>
          <cell r="N11">
            <v>0</v>
          </cell>
          <cell r="O11">
            <v>0</v>
          </cell>
          <cell r="P11">
            <v>0</v>
          </cell>
          <cell r="V11">
            <v>60</v>
          </cell>
          <cell r="W11">
            <v>41.6</v>
          </cell>
          <cell r="X11">
            <v>60</v>
          </cell>
          <cell r="Y11">
            <v>7.5480769230769225</v>
          </cell>
          <cell r="Z11">
            <v>2.5</v>
          </cell>
          <cell r="AC11">
            <v>102</v>
          </cell>
          <cell r="AD11">
            <v>0</v>
          </cell>
          <cell r="AE11">
            <v>34.799999999999997</v>
          </cell>
          <cell r="AF11">
            <v>41.4</v>
          </cell>
          <cell r="AG11">
            <v>36.200000000000003</v>
          </cell>
          <cell r="AH11">
            <v>56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1048</v>
          </cell>
          <cell r="D12">
            <v>2697</v>
          </cell>
          <cell r="E12">
            <v>2808</v>
          </cell>
          <cell r="F12">
            <v>909</v>
          </cell>
          <cell r="G12" t="str">
            <v>ябл</v>
          </cell>
          <cell r="H12">
            <v>0.4</v>
          </cell>
          <cell r="I12">
            <v>45</v>
          </cell>
          <cell r="J12">
            <v>2807</v>
          </cell>
          <cell r="K12">
            <v>1</v>
          </cell>
          <cell r="L12">
            <v>300</v>
          </cell>
          <cell r="M12">
            <v>350</v>
          </cell>
          <cell r="N12">
            <v>0</v>
          </cell>
          <cell r="O12">
            <v>0</v>
          </cell>
          <cell r="P12">
            <v>100</v>
          </cell>
          <cell r="T12">
            <v>1950</v>
          </cell>
          <cell r="V12">
            <v>450</v>
          </cell>
          <cell r="W12">
            <v>363.6</v>
          </cell>
          <cell r="X12">
            <v>450</v>
          </cell>
          <cell r="Y12">
            <v>6.7629262926292624</v>
          </cell>
          <cell r="Z12">
            <v>2.5</v>
          </cell>
          <cell r="AC12">
            <v>210</v>
          </cell>
          <cell r="AD12">
            <v>780</v>
          </cell>
          <cell r="AE12">
            <v>326.39999999999998</v>
          </cell>
          <cell r="AF12">
            <v>338</v>
          </cell>
          <cell r="AG12">
            <v>338.6</v>
          </cell>
          <cell r="AH12">
            <v>378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1289</v>
          </cell>
          <cell r="D13">
            <v>5639</v>
          </cell>
          <cell r="E13">
            <v>4614</v>
          </cell>
          <cell r="F13">
            <v>2215</v>
          </cell>
          <cell r="G13">
            <v>0</v>
          </cell>
          <cell r="H13">
            <v>0.45</v>
          </cell>
          <cell r="I13">
            <v>45</v>
          </cell>
          <cell r="J13">
            <v>4634</v>
          </cell>
          <cell r="K13">
            <v>-20</v>
          </cell>
          <cell r="L13">
            <v>700</v>
          </cell>
          <cell r="M13">
            <v>800</v>
          </cell>
          <cell r="N13">
            <v>0</v>
          </cell>
          <cell r="O13">
            <v>0</v>
          </cell>
          <cell r="P13">
            <v>234</v>
          </cell>
          <cell r="T13">
            <v>1674</v>
          </cell>
          <cell r="V13">
            <v>900</v>
          </cell>
          <cell r="W13">
            <v>822</v>
          </cell>
          <cell r="X13">
            <v>1000</v>
          </cell>
          <cell r="Y13">
            <v>6.830900243309002</v>
          </cell>
          <cell r="Z13">
            <v>2.6946472019464722</v>
          </cell>
          <cell r="AC13">
            <v>0</v>
          </cell>
          <cell r="AD13">
            <v>504</v>
          </cell>
          <cell r="AE13">
            <v>622.20000000000005</v>
          </cell>
          <cell r="AF13">
            <v>752.4</v>
          </cell>
          <cell r="AG13">
            <v>824</v>
          </cell>
          <cell r="AH13">
            <v>973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1300</v>
          </cell>
          <cell r="D14">
            <v>4939</v>
          </cell>
          <cell r="E14">
            <v>4317</v>
          </cell>
          <cell r="F14">
            <v>1869</v>
          </cell>
          <cell r="G14">
            <v>0</v>
          </cell>
          <cell r="H14">
            <v>0.45</v>
          </cell>
          <cell r="I14">
            <v>45</v>
          </cell>
          <cell r="J14">
            <v>4347</v>
          </cell>
          <cell r="K14">
            <v>-30</v>
          </cell>
          <cell r="L14">
            <v>1400</v>
          </cell>
          <cell r="M14">
            <v>800</v>
          </cell>
          <cell r="N14">
            <v>0</v>
          </cell>
          <cell r="O14">
            <v>0</v>
          </cell>
          <cell r="P14">
            <v>210</v>
          </cell>
          <cell r="T14">
            <v>744</v>
          </cell>
          <cell r="V14">
            <v>1000</v>
          </cell>
          <cell r="W14">
            <v>601.79999999999995</v>
          </cell>
          <cell r="X14">
            <v>900</v>
          </cell>
          <cell r="Y14">
            <v>9.918577600531739</v>
          </cell>
          <cell r="Z14">
            <v>3.1056829511465605</v>
          </cell>
          <cell r="AC14">
            <v>198</v>
          </cell>
          <cell r="AD14">
            <v>1110</v>
          </cell>
          <cell r="AE14">
            <v>537</v>
          </cell>
          <cell r="AF14">
            <v>621.79999999999995</v>
          </cell>
          <cell r="AG14">
            <v>600.79999999999995</v>
          </cell>
          <cell r="AH14">
            <v>712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158.87200000000001</v>
          </cell>
          <cell r="D15">
            <v>218</v>
          </cell>
          <cell r="E15">
            <v>231</v>
          </cell>
          <cell r="F15">
            <v>137.87200000000001</v>
          </cell>
          <cell r="G15">
            <v>0</v>
          </cell>
          <cell r="H15">
            <v>0.5</v>
          </cell>
          <cell r="I15">
            <v>40</v>
          </cell>
          <cell r="J15">
            <v>262</v>
          </cell>
          <cell r="K15">
            <v>-31</v>
          </cell>
          <cell r="L15">
            <v>0</v>
          </cell>
          <cell r="M15">
            <v>50</v>
          </cell>
          <cell r="N15">
            <v>0</v>
          </cell>
          <cell r="O15">
            <v>0</v>
          </cell>
          <cell r="P15">
            <v>50</v>
          </cell>
          <cell r="V15">
            <v>50</v>
          </cell>
          <cell r="W15">
            <v>40.200000000000003</v>
          </cell>
          <cell r="X15">
            <v>70</v>
          </cell>
          <cell r="Y15">
            <v>7.6585074626865666</v>
          </cell>
          <cell r="Z15">
            <v>3.4296517412935326</v>
          </cell>
          <cell r="AC15">
            <v>30</v>
          </cell>
          <cell r="AD15">
            <v>0</v>
          </cell>
          <cell r="AE15">
            <v>41.4</v>
          </cell>
          <cell r="AF15">
            <v>42.6</v>
          </cell>
          <cell r="AG15">
            <v>35.6</v>
          </cell>
          <cell r="AH15">
            <v>47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65</v>
          </cell>
          <cell r="D16">
            <v>74</v>
          </cell>
          <cell r="E16">
            <v>76</v>
          </cell>
          <cell r="F16">
            <v>61</v>
          </cell>
          <cell r="G16">
            <v>0</v>
          </cell>
          <cell r="H16">
            <v>0.4</v>
          </cell>
          <cell r="I16">
            <v>50</v>
          </cell>
          <cell r="J16">
            <v>83</v>
          </cell>
          <cell r="K16">
            <v>-7</v>
          </cell>
          <cell r="L16">
            <v>0</v>
          </cell>
          <cell r="M16">
            <v>30</v>
          </cell>
          <cell r="N16">
            <v>0</v>
          </cell>
          <cell r="O16">
            <v>0</v>
          </cell>
          <cell r="P16">
            <v>0</v>
          </cell>
          <cell r="W16">
            <v>15.2</v>
          </cell>
          <cell r="X16">
            <v>30</v>
          </cell>
          <cell r="Y16">
            <v>7.9605263157894743</v>
          </cell>
          <cell r="Z16">
            <v>4.0131578947368425</v>
          </cell>
          <cell r="AC16">
            <v>0</v>
          </cell>
          <cell r="AD16">
            <v>0</v>
          </cell>
          <cell r="AE16">
            <v>11.6</v>
          </cell>
          <cell r="AF16">
            <v>16</v>
          </cell>
          <cell r="AG16">
            <v>13.4</v>
          </cell>
          <cell r="AH16">
            <v>15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256</v>
          </cell>
          <cell r="D17">
            <v>110</v>
          </cell>
          <cell r="E17">
            <v>172</v>
          </cell>
          <cell r="F17">
            <v>191</v>
          </cell>
          <cell r="G17">
            <v>0</v>
          </cell>
          <cell r="H17">
            <v>0.17</v>
          </cell>
          <cell r="I17">
            <v>180</v>
          </cell>
          <cell r="J17">
            <v>179</v>
          </cell>
          <cell r="K17">
            <v>-7</v>
          </cell>
          <cell r="L17">
            <v>0</v>
          </cell>
          <cell r="M17">
            <v>150</v>
          </cell>
          <cell r="N17">
            <v>0</v>
          </cell>
          <cell r="O17">
            <v>0</v>
          </cell>
          <cell r="P17">
            <v>0</v>
          </cell>
          <cell r="W17">
            <v>34.4</v>
          </cell>
          <cell r="Y17">
            <v>9.9127906976744189</v>
          </cell>
          <cell r="Z17">
            <v>5.5523255813953494</v>
          </cell>
          <cell r="AC17">
            <v>0</v>
          </cell>
          <cell r="AD17">
            <v>0</v>
          </cell>
          <cell r="AE17">
            <v>48.2</v>
          </cell>
          <cell r="AF17">
            <v>34.799999999999997</v>
          </cell>
          <cell r="AG17">
            <v>30.8</v>
          </cell>
          <cell r="AH17">
            <v>25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42</v>
          </cell>
          <cell r="D18">
            <v>138</v>
          </cell>
          <cell r="E18">
            <v>103</v>
          </cell>
          <cell r="F18">
            <v>77</v>
          </cell>
          <cell r="G18">
            <v>0</v>
          </cell>
          <cell r="H18">
            <v>0.45</v>
          </cell>
          <cell r="I18">
            <v>45</v>
          </cell>
          <cell r="J18">
            <v>130</v>
          </cell>
          <cell r="K18">
            <v>-27</v>
          </cell>
          <cell r="L18">
            <v>0</v>
          </cell>
          <cell r="M18">
            <v>40</v>
          </cell>
          <cell r="N18">
            <v>0</v>
          </cell>
          <cell r="O18">
            <v>0</v>
          </cell>
          <cell r="P18">
            <v>0</v>
          </cell>
          <cell r="V18">
            <v>20</v>
          </cell>
          <cell r="W18">
            <v>20.6</v>
          </cell>
          <cell r="X18">
            <v>30</v>
          </cell>
          <cell r="Y18">
            <v>8.106796116504853</v>
          </cell>
          <cell r="Z18">
            <v>3.7378640776699026</v>
          </cell>
          <cell r="AC18">
            <v>0</v>
          </cell>
          <cell r="AD18">
            <v>0</v>
          </cell>
          <cell r="AE18">
            <v>23</v>
          </cell>
          <cell r="AF18">
            <v>21.8</v>
          </cell>
          <cell r="AG18">
            <v>21.4</v>
          </cell>
          <cell r="AH18">
            <v>22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216</v>
          </cell>
          <cell r="D19">
            <v>294</v>
          </cell>
          <cell r="E19">
            <v>344</v>
          </cell>
          <cell r="F19">
            <v>155</v>
          </cell>
          <cell r="G19" t="str">
            <v>оконч</v>
          </cell>
          <cell r="H19">
            <v>0.5</v>
          </cell>
          <cell r="I19">
            <v>60</v>
          </cell>
          <cell r="J19">
            <v>355</v>
          </cell>
          <cell r="K19">
            <v>-11</v>
          </cell>
          <cell r="L19">
            <v>100</v>
          </cell>
          <cell r="M19">
            <v>100</v>
          </cell>
          <cell r="N19">
            <v>0</v>
          </cell>
          <cell r="O19">
            <v>0</v>
          </cell>
          <cell r="P19">
            <v>20</v>
          </cell>
          <cell r="W19">
            <v>58.8</v>
          </cell>
          <cell r="X19">
            <v>100</v>
          </cell>
          <cell r="Y19">
            <v>7.7380952380952381</v>
          </cell>
          <cell r="Z19">
            <v>2.6360544217687076</v>
          </cell>
          <cell r="AC19">
            <v>50</v>
          </cell>
          <cell r="AD19">
            <v>0</v>
          </cell>
          <cell r="AE19">
            <v>51.2</v>
          </cell>
          <cell r="AF19">
            <v>54.8</v>
          </cell>
          <cell r="AG19">
            <v>54.8</v>
          </cell>
          <cell r="AH19">
            <v>62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278</v>
          </cell>
          <cell r="D20">
            <v>234</v>
          </cell>
          <cell r="E20">
            <v>325</v>
          </cell>
          <cell r="F20">
            <v>178.5</v>
          </cell>
          <cell r="G20">
            <v>0</v>
          </cell>
          <cell r="H20">
            <v>0.3</v>
          </cell>
          <cell r="I20">
            <v>40</v>
          </cell>
          <cell r="J20">
            <v>324</v>
          </cell>
          <cell r="K20">
            <v>1</v>
          </cell>
          <cell r="L20">
            <v>0</v>
          </cell>
          <cell r="M20">
            <v>70</v>
          </cell>
          <cell r="N20">
            <v>0</v>
          </cell>
          <cell r="O20">
            <v>0</v>
          </cell>
          <cell r="P20">
            <v>0</v>
          </cell>
          <cell r="V20">
            <v>100</v>
          </cell>
          <cell r="W20">
            <v>59</v>
          </cell>
          <cell r="X20">
            <v>90</v>
          </cell>
          <cell r="Y20">
            <v>7.4322033898305087</v>
          </cell>
          <cell r="Z20">
            <v>3.0254237288135593</v>
          </cell>
          <cell r="AC20">
            <v>30</v>
          </cell>
          <cell r="AD20">
            <v>0</v>
          </cell>
          <cell r="AE20">
            <v>53.6</v>
          </cell>
          <cell r="AF20">
            <v>67.8</v>
          </cell>
          <cell r="AG20">
            <v>47.4</v>
          </cell>
          <cell r="AH20">
            <v>56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2090</v>
          </cell>
          <cell r="D21">
            <v>884</v>
          </cell>
          <cell r="E21">
            <v>1031</v>
          </cell>
          <cell r="F21">
            <v>1936</v>
          </cell>
          <cell r="G21">
            <v>0</v>
          </cell>
          <cell r="H21">
            <v>0.17</v>
          </cell>
          <cell r="I21">
            <v>180</v>
          </cell>
          <cell r="J21">
            <v>1027</v>
          </cell>
          <cell r="K21">
            <v>4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210</v>
          </cell>
          <cell r="W21">
            <v>194.2</v>
          </cell>
          <cell r="Y21">
            <v>9.9691040164778588</v>
          </cell>
          <cell r="Z21">
            <v>9.9691040164778588</v>
          </cell>
          <cell r="AC21">
            <v>60</v>
          </cell>
          <cell r="AD21">
            <v>0</v>
          </cell>
          <cell r="AE21">
            <v>235.6</v>
          </cell>
          <cell r="AF21">
            <v>216.2</v>
          </cell>
          <cell r="AG21">
            <v>218</v>
          </cell>
          <cell r="AH21">
            <v>215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206</v>
          </cell>
          <cell r="D22">
            <v>249</v>
          </cell>
          <cell r="E22">
            <v>310</v>
          </cell>
          <cell r="F22">
            <v>142</v>
          </cell>
          <cell r="G22">
            <v>0</v>
          </cell>
          <cell r="H22">
            <v>0.38</v>
          </cell>
          <cell r="I22">
            <v>40</v>
          </cell>
          <cell r="J22">
            <v>318</v>
          </cell>
          <cell r="K22">
            <v>-8</v>
          </cell>
          <cell r="L22">
            <v>100</v>
          </cell>
          <cell r="M22">
            <v>80</v>
          </cell>
          <cell r="N22">
            <v>0</v>
          </cell>
          <cell r="O22">
            <v>0</v>
          </cell>
          <cell r="P22">
            <v>0</v>
          </cell>
          <cell r="V22">
            <v>20</v>
          </cell>
          <cell r="W22">
            <v>56</v>
          </cell>
          <cell r="X22">
            <v>80</v>
          </cell>
          <cell r="Y22">
            <v>7.5357142857142856</v>
          </cell>
          <cell r="Z22">
            <v>2.5357142857142856</v>
          </cell>
          <cell r="AC22">
            <v>30</v>
          </cell>
          <cell r="AD22">
            <v>0</v>
          </cell>
          <cell r="AE22">
            <v>44.2</v>
          </cell>
          <cell r="AF22">
            <v>50.4</v>
          </cell>
          <cell r="AG22">
            <v>50.6</v>
          </cell>
          <cell r="AH22">
            <v>27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375</v>
          </cell>
          <cell r="D23">
            <v>963</v>
          </cell>
          <cell r="E23">
            <v>804</v>
          </cell>
          <cell r="F23">
            <v>525</v>
          </cell>
          <cell r="G23">
            <v>0</v>
          </cell>
          <cell r="H23">
            <v>0.35</v>
          </cell>
          <cell r="I23">
            <v>45</v>
          </cell>
          <cell r="J23">
            <v>800</v>
          </cell>
          <cell r="K23">
            <v>4</v>
          </cell>
          <cell r="L23">
            <v>100</v>
          </cell>
          <cell r="M23">
            <v>200</v>
          </cell>
          <cell r="N23">
            <v>0</v>
          </cell>
          <cell r="O23">
            <v>0</v>
          </cell>
          <cell r="P23">
            <v>76</v>
          </cell>
          <cell r="V23">
            <v>150</v>
          </cell>
          <cell r="W23">
            <v>156</v>
          </cell>
          <cell r="X23">
            <v>200</v>
          </cell>
          <cell r="Y23">
            <v>7.5320512820512819</v>
          </cell>
          <cell r="Z23">
            <v>3.3653846153846154</v>
          </cell>
          <cell r="AC23">
            <v>24</v>
          </cell>
          <cell r="AD23">
            <v>0</v>
          </cell>
          <cell r="AE23">
            <v>165.6</v>
          </cell>
          <cell r="AF23">
            <v>164</v>
          </cell>
          <cell r="AG23">
            <v>166.6</v>
          </cell>
          <cell r="AH23">
            <v>175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185</v>
          </cell>
          <cell r="D24">
            <v>404</v>
          </cell>
          <cell r="E24">
            <v>373</v>
          </cell>
          <cell r="F24">
            <v>160</v>
          </cell>
          <cell r="G24" t="str">
            <v>н</v>
          </cell>
          <cell r="H24">
            <v>0.35</v>
          </cell>
          <cell r="I24">
            <v>45</v>
          </cell>
          <cell r="J24">
            <v>439</v>
          </cell>
          <cell r="K24">
            <v>-66</v>
          </cell>
          <cell r="L24">
            <v>0</v>
          </cell>
          <cell r="M24">
            <v>70</v>
          </cell>
          <cell r="N24">
            <v>0</v>
          </cell>
          <cell r="O24">
            <v>0</v>
          </cell>
          <cell r="P24">
            <v>60</v>
          </cell>
          <cell r="T24">
            <v>486</v>
          </cell>
          <cell r="V24">
            <v>50</v>
          </cell>
          <cell r="W24">
            <v>39.799999999999997</v>
          </cell>
          <cell r="X24">
            <v>50</v>
          </cell>
          <cell r="Y24">
            <v>8.291457286432161</v>
          </cell>
          <cell r="Z24">
            <v>4.0201005025125633</v>
          </cell>
          <cell r="AC24">
            <v>24</v>
          </cell>
          <cell r="AD24">
            <v>150</v>
          </cell>
          <cell r="AE24">
            <v>34.4</v>
          </cell>
          <cell r="AF24">
            <v>39</v>
          </cell>
          <cell r="AG24">
            <v>36.799999999999997</v>
          </cell>
          <cell r="AH24">
            <v>36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611</v>
          </cell>
          <cell r="D25">
            <v>638</v>
          </cell>
          <cell r="E25">
            <v>759</v>
          </cell>
          <cell r="F25">
            <v>474</v>
          </cell>
          <cell r="G25">
            <v>0</v>
          </cell>
          <cell r="H25">
            <v>0.35</v>
          </cell>
          <cell r="I25">
            <v>45</v>
          </cell>
          <cell r="J25">
            <v>757</v>
          </cell>
          <cell r="K25">
            <v>2</v>
          </cell>
          <cell r="L25">
            <v>0</v>
          </cell>
          <cell r="M25">
            <v>150</v>
          </cell>
          <cell r="N25">
            <v>0</v>
          </cell>
          <cell r="O25">
            <v>0</v>
          </cell>
          <cell r="P25">
            <v>60</v>
          </cell>
          <cell r="V25">
            <v>200</v>
          </cell>
          <cell r="W25">
            <v>129</v>
          </cell>
          <cell r="X25">
            <v>150</v>
          </cell>
          <cell r="Y25">
            <v>7.5503875968992249</v>
          </cell>
          <cell r="Z25">
            <v>3.6744186046511627</v>
          </cell>
          <cell r="AC25">
            <v>24</v>
          </cell>
          <cell r="AD25">
            <v>90</v>
          </cell>
          <cell r="AE25">
            <v>110.6</v>
          </cell>
          <cell r="AF25">
            <v>162</v>
          </cell>
          <cell r="AG25">
            <v>117.2</v>
          </cell>
          <cell r="AH25">
            <v>123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678</v>
          </cell>
          <cell r="D26">
            <v>616</v>
          </cell>
          <cell r="E26">
            <v>861</v>
          </cell>
          <cell r="F26">
            <v>405</v>
          </cell>
          <cell r="G26">
            <v>0</v>
          </cell>
          <cell r="H26">
            <v>0.35</v>
          </cell>
          <cell r="I26">
            <v>45</v>
          </cell>
          <cell r="J26">
            <v>878</v>
          </cell>
          <cell r="K26">
            <v>-17</v>
          </cell>
          <cell r="L26">
            <v>350</v>
          </cell>
          <cell r="M26">
            <v>300</v>
          </cell>
          <cell r="N26">
            <v>0</v>
          </cell>
          <cell r="O26">
            <v>0</v>
          </cell>
          <cell r="P26">
            <v>60</v>
          </cell>
          <cell r="W26">
            <v>167.4</v>
          </cell>
          <cell r="X26">
            <v>200</v>
          </cell>
          <cell r="Y26">
            <v>7.4970131421744322</v>
          </cell>
          <cell r="Z26">
            <v>2.4193548387096775</v>
          </cell>
          <cell r="AC26">
            <v>24</v>
          </cell>
          <cell r="AD26">
            <v>0</v>
          </cell>
          <cell r="AE26">
            <v>167.6</v>
          </cell>
          <cell r="AF26">
            <v>169.2</v>
          </cell>
          <cell r="AG26">
            <v>157.6</v>
          </cell>
          <cell r="AH26">
            <v>178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270.113</v>
          </cell>
          <cell r="D27">
            <v>829.07500000000005</v>
          </cell>
          <cell r="E27">
            <v>569.68100000000004</v>
          </cell>
          <cell r="F27">
            <v>221.91900000000001</v>
          </cell>
          <cell r="G27">
            <v>0</v>
          </cell>
          <cell r="H27">
            <v>1</v>
          </cell>
          <cell r="I27">
            <v>50</v>
          </cell>
          <cell r="J27">
            <v>561.14200000000005</v>
          </cell>
          <cell r="K27">
            <v>8.5389999999999873</v>
          </cell>
          <cell r="L27">
            <v>100</v>
          </cell>
          <cell r="M27">
            <v>100</v>
          </cell>
          <cell r="N27">
            <v>0</v>
          </cell>
          <cell r="O27">
            <v>0</v>
          </cell>
          <cell r="P27">
            <v>150</v>
          </cell>
          <cell r="V27">
            <v>100</v>
          </cell>
          <cell r="W27">
            <v>84.517200000000003</v>
          </cell>
          <cell r="X27">
            <v>110</v>
          </cell>
          <cell r="Y27">
            <v>7.476809454170275</v>
          </cell>
          <cell r="Z27">
            <v>2.6257258877482927</v>
          </cell>
          <cell r="AC27">
            <v>147.095</v>
          </cell>
          <cell r="AD27">
            <v>0</v>
          </cell>
          <cell r="AE27">
            <v>84.302800000000005</v>
          </cell>
          <cell r="AF27">
            <v>87.815600000000018</v>
          </cell>
          <cell r="AG27">
            <v>81.400000000000006</v>
          </cell>
          <cell r="AH27">
            <v>101.232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2666.2370000000001</v>
          </cell>
          <cell r="D28">
            <v>15560.501</v>
          </cell>
          <cell r="E28">
            <v>7370.8540000000003</v>
          </cell>
          <cell r="F28">
            <v>2984.2620000000002</v>
          </cell>
          <cell r="G28">
            <v>0</v>
          </cell>
          <cell r="H28">
            <v>1</v>
          </cell>
          <cell r="I28">
            <v>50</v>
          </cell>
          <cell r="J28">
            <v>7432.74</v>
          </cell>
          <cell r="K28">
            <v>-61.885999999999513</v>
          </cell>
          <cell r="L28">
            <v>700</v>
          </cell>
          <cell r="M28">
            <v>1300</v>
          </cell>
          <cell r="N28">
            <v>800</v>
          </cell>
          <cell r="O28">
            <v>1000</v>
          </cell>
          <cell r="P28">
            <v>1420</v>
          </cell>
          <cell r="V28">
            <v>500</v>
          </cell>
          <cell r="W28">
            <v>1213.7986000000001</v>
          </cell>
          <cell r="X28">
            <v>1800</v>
          </cell>
          <cell r="Y28">
            <v>7.4841592336652889</v>
          </cell>
          <cell r="Z28">
            <v>2.4586138095726917</v>
          </cell>
          <cell r="AC28">
            <v>1301.8610000000001</v>
          </cell>
          <cell r="AD28">
            <v>0</v>
          </cell>
          <cell r="AE28">
            <v>1059.453</v>
          </cell>
          <cell r="AF28">
            <v>1123.5827999999999</v>
          </cell>
          <cell r="AG28">
            <v>1104.0452</v>
          </cell>
          <cell r="AH28">
            <v>1398.538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209.61199999999999</v>
          </cell>
          <cell r="D29">
            <v>389.19</v>
          </cell>
          <cell r="E29">
            <v>360.779</v>
          </cell>
          <cell r="F29">
            <v>222.00299999999999</v>
          </cell>
          <cell r="G29">
            <v>0</v>
          </cell>
          <cell r="H29">
            <v>1</v>
          </cell>
          <cell r="I29">
            <v>50</v>
          </cell>
          <cell r="J29">
            <v>358.10599999999999</v>
          </cell>
          <cell r="K29">
            <v>2.6730000000000018</v>
          </cell>
          <cell r="L29">
            <v>50</v>
          </cell>
          <cell r="M29">
            <v>100</v>
          </cell>
          <cell r="N29">
            <v>0</v>
          </cell>
          <cell r="O29">
            <v>0</v>
          </cell>
          <cell r="P29">
            <v>70</v>
          </cell>
          <cell r="V29">
            <v>50</v>
          </cell>
          <cell r="W29">
            <v>64.832799999999992</v>
          </cell>
          <cell r="X29">
            <v>70</v>
          </cell>
          <cell r="Y29">
            <v>7.5887976456361601</v>
          </cell>
          <cell r="Z29">
            <v>3.4242389654619267</v>
          </cell>
          <cell r="AC29">
            <v>36.615000000000002</v>
          </cell>
          <cell r="AD29">
            <v>0</v>
          </cell>
          <cell r="AE29">
            <v>67.026199999999989</v>
          </cell>
          <cell r="AF29">
            <v>64.240399999999994</v>
          </cell>
          <cell r="AG29">
            <v>66.346199999999996</v>
          </cell>
          <cell r="AH29">
            <v>118.934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170.79300000000001</v>
          </cell>
          <cell r="D30">
            <v>579.94000000000005</v>
          </cell>
          <cell r="E30">
            <v>706.56799999999998</v>
          </cell>
          <cell r="F30">
            <v>266</v>
          </cell>
          <cell r="G30">
            <v>0</v>
          </cell>
          <cell r="H30">
            <v>1</v>
          </cell>
          <cell r="I30">
            <v>50</v>
          </cell>
          <cell r="J30">
            <v>689.11500000000001</v>
          </cell>
          <cell r="K30">
            <v>17.452999999999975</v>
          </cell>
          <cell r="L30">
            <v>0</v>
          </cell>
          <cell r="M30">
            <v>120</v>
          </cell>
          <cell r="N30">
            <v>0</v>
          </cell>
          <cell r="O30">
            <v>0</v>
          </cell>
          <cell r="P30">
            <v>170</v>
          </cell>
          <cell r="V30">
            <v>230</v>
          </cell>
          <cell r="W30">
            <v>102.30760000000001</v>
          </cell>
          <cell r="X30">
            <v>150</v>
          </cell>
          <cell r="Y30">
            <v>7.4872248005035784</v>
          </cell>
          <cell r="Z30">
            <v>2.6000023458667778</v>
          </cell>
          <cell r="AC30">
            <v>195.03</v>
          </cell>
          <cell r="AD30">
            <v>0</v>
          </cell>
          <cell r="AE30">
            <v>95.917600000000007</v>
          </cell>
          <cell r="AF30">
            <v>107.0172</v>
          </cell>
          <cell r="AG30">
            <v>84.921000000000006</v>
          </cell>
          <cell r="AH30">
            <v>140.72300000000001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218.798</v>
          </cell>
          <cell r="D31">
            <v>265.43299999999999</v>
          </cell>
          <cell r="E31">
            <v>251.09</v>
          </cell>
          <cell r="F31">
            <v>232.33099999999999</v>
          </cell>
          <cell r="G31">
            <v>0</v>
          </cell>
          <cell r="H31">
            <v>1</v>
          </cell>
          <cell r="I31">
            <v>60</v>
          </cell>
          <cell r="J31">
            <v>249.53800000000001</v>
          </cell>
          <cell r="K31">
            <v>1.5519999999999925</v>
          </cell>
          <cell r="L31">
            <v>0</v>
          </cell>
          <cell r="M31">
            <v>70</v>
          </cell>
          <cell r="N31">
            <v>0</v>
          </cell>
          <cell r="O31">
            <v>0</v>
          </cell>
          <cell r="P31">
            <v>30</v>
          </cell>
          <cell r="W31">
            <v>50.218000000000004</v>
          </cell>
          <cell r="X31">
            <v>80</v>
          </cell>
          <cell r="Y31">
            <v>7.6134254649727184</v>
          </cell>
          <cell r="Z31">
            <v>4.6264486837388983</v>
          </cell>
          <cell r="AC31">
            <v>0</v>
          </cell>
          <cell r="AD31">
            <v>0</v>
          </cell>
          <cell r="AE31">
            <v>50.97</v>
          </cell>
          <cell r="AF31">
            <v>60.116</v>
          </cell>
          <cell r="AG31">
            <v>48.682000000000002</v>
          </cell>
          <cell r="AH31">
            <v>62.36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4525.9219999999996</v>
          </cell>
          <cell r="D32">
            <v>22326.081999999999</v>
          </cell>
          <cell r="E32">
            <v>12523.037</v>
          </cell>
          <cell r="F32">
            <v>5278.6350000000002</v>
          </cell>
          <cell r="G32">
            <v>0</v>
          </cell>
          <cell r="H32">
            <v>1</v>
          </cell>
          <cell r="I32">
            <v>60</v>
          </cell>
          <cell r="J32">
            <v>12602.977999999999</v>
          </cell>
          <cell r="K32">
            <v>-79.940999999998894</v>
          </cell>
          <cell r="L32">
            <v>2100</v>
          </cell>
          <cell r="M32">
            <v>1600</v>
          </cell>
          <cell r="N32">
            <v>1350</v>
          </cell>
          <cell r="O32">
            <v>2500</v>
          </cell>
          <cell r="P32">
            <v>2600</v>
          </cell>
          <cell r="W32">
            <v>2059.6873999999998</v>
          </cell>
          <cell r="X32">
            <v>2100</v>
          </cell>
          <cell r="Y32">
            <v>7.2480100621094259</v>
          </cell>
          <cell r="Z32">
            <v>2.5628330784564692</v>
          </cell>
          <cell r="AC32">
            <v>2224.6</v>
          </cell>
          <cell r="AD32">
            <v>0</v>
          </cell>
          <cell r="AE32">
            <v>1926.922</v>
          </cell>
          <cell r="AF32">
            <v>1866.6919999999998</v>
          </cell>
          <cell r="AG32">
            <v>1979.3168000000001</v>
          </cell>
          <cell r="AH32">
            <v>2431.3870000000002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365.69200000000001</v>
          </cell>
          <cell r="D33">
            <v>663.11900000000003</v>
          </cell>
          <cell r="E33">
            <v>705.54200000000003</v>
          </cell>
          <cell r="F33">
            <v>311.77</v>
          </cell>
          <cell r="G33">
            <v>0</v>
          </cell>
          <cell r="H33">
            <v>1</v>
          </cell>
          <cell r="I33">
            <v>50</v>
          </cell>
          <cell r="J33">
            <v>687.33600000000001</v>
          </cell>
          <cell r="K33">
            <v>18.206000000000017</v>
          </cell>
          <cell r="L33">
            <v>80</v>
          </cell>
          <cell r="M33">
            <v>160</v>
          </cell>
          <cell r="N33">
            <v>500</v>
          </cell>
          <cell r="O33">
            <v>0</v>
          </cell>
          <cell r="P33">
            <v>110</v>
          </cell>
          <cell r="W33">
            <v>111.60440000000001</v>
          </cell>
          <cell r="Y33">
            <v>9.4240908064556574</v>
          </cell>
          <cell r="Z33">
            <v>2.793527853740533</v>
          </cell>
          <cell r="AC33">
            <v>147.52000000000001</v>
          </cell>
          <cell r="AD33">
            <v>0</v>
          </cell>
          <cell r="AE33">
            <v>110.65540000000001</v>
          </cell>
          <cell r="AF33">
            <v>113.02680000000001</v>
          </cell>
          <cell r="AG33">
            <v>104.5098</v>
          </cell>
          <cell r="AH33">
            <v>141.28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2088.067</v>
          </cell>
          <cell r="D34">
            <v>8543.5529999999999</v>
          </cell>
          <cell r="E34">
            <v>5246.741</v>
          </cell>
          <cell r="F34">
            <v>3004.8560000000002</v>
          </cell>
          <cell r="G34">
            <v>0</v>
          </cell>
          <cell r="H34">
            <v>1</v>
          </cell>
          <cell r="I34">
            <v>60</v>
          </cell>
          <cell r="J34">
            <v>5288.5069999999996</v>
          </cell>
          <cell r="K34">
            <v>-41.765999999999622</v>
          </cell>
          <cell r="L34">
            <v>1900</v>
          </cell>
          <cell r="M34">
            <v>800</v>
          </cell>
          <cell r="N34">
            <v>1000</v>
          </cell>
          <cell r="O34">
            <v>1000</v>
          </cell>
          <cell r="P34">
            <v>1050</v>
          </cell>
          <cell r="W34">
            <v>614.03019999999992</v>
          </cell>
          <cell r="X34">
            <v>750</v>
          </cell>
          <cell r="Y34">
            <v>13.769446519080008</v>
          </cell>
          <cell r="Z34">
            <v>4.8936615821176233</v>
          </cell>
          <cell r="AA34">
            <v>1174</v>
          </cell>
          <cell r="AC34">
            <v>1002.59</v>
          </cell>
          <cell r="AD34">
            <v>0</v>
          </cell>
          <cell r="AE34">
            <v>704.63599999999997</v>
          </cell>
          <cell r="AF34">
            <v>611.63599999999997</v>
          </cell>
          <cell r="AG34">
            <v>622.66999999999996</v>
          </cell>
          <cell r="AH34">
            <v>612.28099999999995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1925.1890000000001</v>
          </cell>
          <cell r="D35">
            <v>2323.431</v>
          </cell>
          <cell r="E35">
            <v>5384</v>
          </cell>
          <cell r="F35">
            <v>3525</v>
          </cell>
          <cell r="G35">
            <v>0</v>
          </cell>
          <cell r="H35">
            <v>1</v>
          </cell>
          <cell r="I35">
            <v>60</v>
          </cell>
          <cell r="J35">
            <v>3134.6680000000001</v>
          </cell>
          <cell r="K35">
            <v>2249.3319999999999</v>
          </cell>
          <cell r="L35">
            <v>2000</v>
          </cell>
          <cell r="M35">
            <v>600</v>
          </cell>
          <cell r="N35">
            <v>500</v>
          </cell>
          <cell r="O35">
            <v>1000</v>
          </cell>
          <cell r="P35">
            <v>850</v>
          </cell>
          <cell r="V35">
            <v>500</v>
          </cell>
          <cell r="W35">
            <v>865.6</v>
          </cell>
          <cell r="X35">
            <v>600</v>
          </cell>
          <cell r="Y35">
            <v>10.079713493530498</v>
          </cell>
          <cell r="Z35">
            <v>4.0723197781885396</v>
          </cell>
          <cell r="AA35">
            <v>1056</v>
          </cell>
          <cell r="AC35">
            <v>0</v>
          </cell>
          <cell r="AD35">
            <v>0</v>
          </cell>
          <cell r="AE35">
            <v>680.72799999999995</v>
          </cell>
          <cell r="AF35">
            <v>686.88400000000001</v>
          </cell>
          <cell r="AG35">
            <v>716.90620000000001</v>
          </cell>
          <cell r="AH35">
            <v>296.351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183.05699999999999</v>
          </cell>
          <cell r="D36">
            <v>324.49299999999999</v>
          </cell>
          <cell r="E36">
            <v>298.31400000000002</v>
          </cell>
          <cell r="F36">
            <v>203.05500000000001</v>
          </cell>
          <cell r="G36">
            <v>0</v>
          </cell>
          <cell r="H36">
            <v>1</v>
          </cell>
          <cell r="I36">
            <v>60</v>
          </cell>
          <cell r="J36">
            <v>288.33999999999997</v>
          </cell>
          <cell r="K36">
            <v>9.9740000000000464</v>
          </cell>
          <cell r="L36">
            <v>50</v>
          </cell>
          <cell r="M36">
            <v>70</v>
          </cell>
          <cell r="N36">
            <v>0</v>
          </cell>
          <cell r="O36">
            <v>0</v>
          </cell>
          <cell r="P36">
            <v>68</v>
          </cell>
          <cell r="V36">
            <v>30</v>
          </cell>
          <cell r="W36">
            <v>54.392800000000001</v>
          </cell>
          <cell r="X36">
            <v>60</v>
          </cell>
          <cell r="Y36">
            <v>7.5939278728066952</v>
          </cell>
          <cell r="Z36">
            <v>3.7331227662484743</v>
          </cell>
          <cell r="AC36">
            <v>26.35</v>
          </cell>
          <cell r="AD36">
            <v>0</v>
          </cell>
          <cell r="AE36">
            <v>55.341600000000007</v>
          </cell>
          <cell r="AF36">
            <v>57.908200000000001</v>
          </cell>
          <cell r="AG36">
            <v>55.964999999999996</v>
          </cell>
          <cell r="AH36">
            <v>82.119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164.03100000000001</v>
          </cell>
          <cell r="D37">
            <v>321.04300000000001</v>
          </cell>
          <cell r="E37">
            <v>302.61399999999998</v>
          </cell>
          <cell r="F37">
            <v>180.69</v>
          </cell>
          <cell r="G37">
            <v>0</v>
          </cell>
          <cell r="H37">
            <v>1</v>
          </cell>
          <cell r="I37">
            <v>60</v>
          </cell>
          <cell r="J37">
            <v>288.7</v>
          </cell>
          <cell r="K37">
            <v>13.913999999999987</v>
          </cell>
          <cell r="L37">
            <v>30</v>
          </cell>
          <cell r="M37">
            <v>60</v>
          </cell>
          <cell r="N37">
            <v>0</v>
          </cell>
          <cell r="O37">
            <v>0</v>
          </cell>
          <cell r="P37">
            <v>12</v>
          </cell>
          <cell r="V37">
            <v>60</v>
          </cell>
          <cell r="W37">
            <v>52.039400000000001</v>
          </cell>
          <cell r="X37">
            <v>60</v>
          </cell>
          <cell r="Y37">
            <v>7.5075807945518198</v>
          </cell>
          <cell r="Z37">
            <v>3.4721768506170325</v>
          </cell>
          <cell r="AC37">
            <v>42.417000000000002</v>
          </cell>
          <cell r="AD37">
            <v>0</v>
          </cell>
          <cell r="AE37">
            <v>51.922000000000004</v>
          </cell>
          <cell r="AF37">
            <v>57.361599999999996</v>
          </cell>
          <cell r="AG37">
            <v>50.931400000000004</v>
          </cell>
          <cell r="AH37">
            <v>71.685000000000002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59.743000000000002</v>
          </cell>
          <cell r="D38">
            <v>32.667000000000002</v>
          </cell>
          <cell r="E38">
            <v>21.594999999999999</v>
          </cell>
          <cell r="F38">
            <v>69.927999999999997</v>
          </cell>
          <cell r="G38">
            <v>0</v>
          </cell>
          <cell r="H38">
            <v>1</v>
          </cell>
          <cell r="I38">
            <v>180</v>
          </cell>
          <cell r="J38">
            <v>20.489000000000001</v>
          </cell>
          <cell r="K38">
            <v>1.1059999999999981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W38">
            <v>4.319</v>
          </cell>
          <cell r="Y38">
            <v>16.190784903912942</v>
          </cell>
          <cell r="Z38">
            <v>16.190784903912942</v>
          </cell>
          <cell r="AC38">
            <v>0</v>
          </cell>
          <cell r="AD38">
            <v>0</v>
          </cell>
          <cell r="AE38">
            <v>6.2249999999999996</v>
          </cell>
          <cell r="AF38">
            <v>5.6104000000000003</v>
          </cell>
          <cell r="AG38">
            <v>3.6551999999999998</v>
          </cell>
          <cell r="AH38">
            <v>5.7149999999999999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429.34800000000001</v>
          </cell>
          <cell r="D39">
            <v>406.22800000000001</v>
          </cell>
          <cell r="E39">
            <v>569.71100000000001</v>
          </cell>
          <cell r="F39">
            <v>254.524</v>
          </cell>
          <cell r="G39">
            <v>0</v>
          </cell>
          <cell r="H39">
            <v>1</v>
          </cell>
          <cell r="I39">
            <v>60</v>
          </cell>
          <cell r="J39">
            <v>547.04700000000003</v>
          </cell>
          <cell r="K39">
            <v>22.663999999999987</v>
          </cell>
          <cell r="L39">
            <v>140</v>
          </cell>
          <cell r="M39">
            <v>100</v>
          </cell>
          <cell r="N39">
            <v>0</v>
          </cell>
          <cell r="O39">
            <v>0</v>
          </cell>
          <cell r="P39">
            <v>92</v>
          </cell>
          <cell r="V39">
            <v>160</v>
          </cell>
          <cell r="W39">
            <v>106.547</v>
          </cell>
          <cell r="X39">
            <v>150</v>
          </cell>
          <cell r="Y39">
            <v>7.5508836475921424</v>
          </cell>
          <cell r="Z39">
            <v>2.3888424826602344</v>
          </cell>
          <cell r="AC39">
            <v>36.975999999999999</v>
          </cell>
          <cell r="AD39">
            <v>0</v>
          </cell>
          <cell r="AE39">
            <v>125.5874</v>
          </cell>
          <cell r="AF39">
            <v>100.3712</v>
          </cell>
          <cell r="AG39">
            <v>97.706600000000009</v>
          </cell>
          <cell r="AH39">
            <v>138.34299999999999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77.215000000000003</v>
          </cell>
          <cell r="D40">
            <v>256.61900000000003</v>
          </cell>
          <cell r="E40">
            <v>230.77</v>
          </cell>
          <cell r="F40">
            <v>101.62</v>
          </cell>
          <cell r="G40">
            <v>0</v>
          </cell>
          <cell r="H40">
            <v>1</v>
          </cell>
          <cell r="I40">
            <v>30</v>
          </cell>
          <cell r="J40">
            <v>221.23599999999999</v>
          </cell>
          <cell r="K40">
            <v>9.5340000000000202</v>
          </cell>
          <cell r="L40">
            <v>50</v>
          </cell>
          <cell r="M40">
            <v>40</v>
          </cell>
          <cell r="N40">
            <v>0</v>
          </cell>
          <cell r="O40">
            <v>0</v>
          </cell>
          <cell r="P40">
            <v>20</v>
          </cell>
          <cell r="V40">
            <v>50</v>
          </cell>
          <cell r="W40">
            <v>39.71</v>
          </cell>
          <cell r="X40">
            <v>50</v>
          </cell>
          <cell r="Y40">
            <v>7.3437421304457313</v>
          </cell>
          <cell r="Z40">
            <v>2.5590531352304207</v>
          </cell>
          <cell r="AC40">
            <v>32.22</v>
          </cell>
          <cell r="AD40">
            <v>0</v>
          </cell>
          <cell r="AE40">
            <v>26.512999999999998</v>
          </cell>
          <cell r="AF40">
            <v>31.584399999999999</v>
          </cell>
          <cell r="AG40">
            <v>33.8504</v>
          </cell>
          <cell r="AH40">
            <v>51.262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133.71299999999999</v>
          </cell>
          <cell r="D41">
            <v>188.58600000000001</v>
          </cell>
          <cell r="E41">
            <v>251.11600000000001</v>
          </cell>
          <cell r="F41">
            <v>68.462999999999994</v>
          </cell>
          <cell r="G41" t="str">
            <v>н</v>
          </cell>
          <cell r="H41">
            <v>1</v>
          </cell>
          <cell r="I41">
            <v>30</v>
          </cell>
          <cell r="J41">
            <v>246.83699999999999</v>
          </cell>
          <cell r="K41">
            <v>4.2790000000000248</v>
          </cell>
          <cell r="L41">
            <v>40</v>
          </cell>
          <cell r="M41">
            <v>30</v>
          </cell>
          <cell r="N41">
            <v>0</v>
          </cell>
          <cell r="O41">
            <v>0</v>
          </cell>
          <cell r="P41">
            <v>48</v>
          </cell>
          <cell r="V41">
            <v>100</v>
          </cell>
          <cell r="W41">
            <v>40.5702</v>
          </cell>
          <cell r="X41">
            <v>60</v>
          </cell>
          <cell r="Y41">
            <v>7.3567051678325459</v>
          </cell>
          <cell r="Z41">
            <v>1.6875194107990592</v>
          </cell>
          <cell r="AC41">
            <v>48.265000000000001</v>
          </cell>
          <cell r="AD41">
            <v>0</v>
          </cell>
          <cell r="AE41">
            <v>21.036000000000001</v>
          </cell>
          <cell r="AF41">
            <v>25.5442</v>
          </cell>
          <cell r="AG41">
            <v>25.2212</v>
          </cell>
          <cell r="AH41">
            <v>38.799999999999997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391.15300000000002</v>
          </cell>
          <cell r="D42">
            <v>1999.829</v>
          </cell>
          <cell r="E42">
            <v>1520.511</v>
          </cell>
          <cell r="F42">
            <v>838.89</v>
          </cell>
          <cell r="G42">
            <v>0</v>
          </cell>
          <cell r="H42">
            <v>1</v>
          </cell>
          <cell r="I42">
            <v>30</v>
          </cell>
          <cell r="J42">
            <v>1522.2560000000001</v>
          </cell>
          <cell r="K42">
            <v>-1.7450000000001182</v>
          </cell>
          <cell r="L42">
            <v>500</v>
          </cell>
          <cell r="M42">
            <v>400</v>
          </cell>
          <cell r="N42">
            <v>0</v>
          </cell>
          <cell r="O42">
            <v>0</v>
          </cell>
          <cell r="P42">
            <v>140</v>
          </cell>
          <cell r="V42">
            <v>200</v>
          </cell>
          <cell r="W42">
            <v>244.28699999999998</v>
          </cell>
          <cell r="X42">
            <v>200</v>
          </cell>
          <cell r="Y42">
            <v>8.7556439761428155</v>
          </cell>
          <cell r="Z42">
            <v>3.4340345577128546</v>
          </cell>
          <cell r="AC42">
            <v>299.07600000000002</v>
          </cell>
          <cell r="AD42">
            <v>0</v>
          </cell>
          <cell r="AE42">
            <v>217.83939999999998</v>
          </cell>
          <cell r="AF42">
            <v>267.63459999999998</v>
          </cell>
          <cell r="AG42">
            <v>251.22719999999998</v>
          </cell>
          <cell r="AH42">
            <v>288.62900000000002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120.735</v>
          </cell>
          <cell r="D43">
            <v>119.68899999999999</v>
          </cell>
          <cell r="E43">
            <v>142.18899999999999</v>
          </cell>
          <cell r="F43">
            <v>94.191000000000003</v>
          </cell>
          <cell r="G43">
            <v>0</v>
          </cell>
          <cell r="H43">
            <v>1</v>
          </cell>
          <cell r="I43">
            <v>40</v>
          </cell>
          <cell r="J43">
            <v>146.86000000000001</v>
          </cell>
          <cell r="K43">
            <v>-4.6710000000000207</v>
          </cell>
          <cell r="L43">
            <v>0</v>
          </cell>
          <cell r="M43">
            <v>30</v>
          </cell>
          <cell r="N43">
            <v>0</v>
          </cell>
          <cell r="O43">
            <v>0</v>
          </cell>
          <cell r="P43">
            <v>0</v>
          </cell>
          <cell r="V43">
            <v>50</v>
          </cell>
          <cell r="W43">
            <v>28.437799999999999</v>
          </cell>
          <cell r="X43">
            <v>40</v>
          </cell>
          <cell r="Y43">
            <v>7.5319117512606466</v>
          </cell>
          <cell r="Z43">
            <v>3.3121760473735664</v>
          </cell>
          <cell r="AC43">
            <v>0</v>
          </cell>
          <cell r="AD43">
            <v>0</v>
          </cell>
          <cell r="AE43">
            <v>9.9212000000000007</v>
          </cell>
          <cell r="AF43">
            <v>25.163399999999999</v>
          </cell>
          <cell r="AG43">
            <v>21.347799999999999</v>
          </cell>
          <cell r="AH43">
            <v>16.158000000000001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98.316999999999993</v>
          </cell>
          <cell r="D44">
            <v>317.55</v>
          </cell>
          <cell r="E44">
            <v>207.90100000000001</v>
          </cell>
          <cell r="F44">
            <v>206.78200000000001</v>
          </cell>
          <cell r="G44" t="str">
            <v>н</v>
          </cell>
          <cell r="H44">
            <v>1</v>
          </cell>
          <cell r="I44">
            <v>35</v>
          </cell>
          <cell r="J44">
            <v>208.214</v>
          </cell>
          <cell r="K44">
            <v>-0.31299999999998818</v>
          </cell>
          <cell r="L44">
            <v>0</v>
          </cell>
          <cell r="M44">
            <v>50</v>
          </cell>
          <cell r="N44">
            <v>0</v>
          </cell>
          <cell r="O44">
            <v>0</v>
          </cell>
          <cell r="P44">
            <v>0</v>
          </cell>
          <cell r="W44">
            <v>28.181400000000004</v>
          </cell>
          <cell r="Y44">
            <v>9.1117545615192999</v>
          </cell>
          <cell r="Z44">
            <v>7.3375346859985662</v>
          </cell>
          <cell r="AC44">
            <v>66.994</v>
          </cell>
          <cell r="AD44">
            <v>0</v>
          </cell>
          <cell r="AE44">
            <v>20.897200000000002</v>
          </cell>
          <cell r="AF44">
            <v>31.785599999999999</v>
          </cell>
          <cell r="AG44">
            <v>34.4238</v>
          </cell>
          <cell r="AH44">
            <v>10.48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100.464</v>
          </cell>
          <cell r="D45">
            <v>138.833</v>
          </cell>
          <cell r="E45">
            <v>161.173</v>
          </cell>
          <cell r="F45">
            <v>68.921000000000006</v>
          </cell>
          <cell r="G45">
            <v>0</v>
          </cell>
          <cell r="H45">
            <v>1</v>
          </cell>
          <cell r="I45">
            <v>30</v>
          </cell>
          <cell r="J45">
            <v>160.929</v>
          </cell>
          <cell r="K45">
            <v>0.24399999999999977</v>
          </cell>
          <cell r="L45">
            <v>10</v>
          </cell>
          <cell r="M45">
            <v>30</v>
          </cell>
          <cell r="N45">
            <v>0</v>
          </cell>
          <cell r="O45">
            <v>0</v>
          </cell>
          <cell r="P45">
            <v>10</v>
          </cell>
          <cell r="V45">
            <v>50</v>
          </cell>
          <cell r="W45">
            <v>29.052</v>
          </cell>
          <cell r="X45">
            <v>50</v>
          </cell>
          <cell r="Y45">
            <v>7.1912777089357016</v>
          </cell>
          <cell r="Z45">
            <v>2.3723323695442655</v>
          </cell>
          <cell r="AC45">
            <v>15.913</v>
          </cell>
          <cell r="AD45">
            <v>0</v>
          </cell>
          <cell r="AE45">
            <v>22.527000000000001</v>
          </cell>
          <cell r="AF45">
            <v>29.558800000000002</v>
          </cell>
          <cell r="AG45">
            <v>25.016999999999999</v>
          </cell>
          <cell r="AH45">
            <v>28.245000000000001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295.13</v>
          </cell>
          <cell r="D46">
            <v>184.149</v>
          </cell>
          <cell r="E46">
            <v>357.29700000000003</v>
          </cell>
          <cell r="F46">
            <v>109.85599999999999</v>
          </cell>
          <cell r="G46" t="str">
            <v>н</v>
          </cell>
          <cell r="H46">
            <v>1</v>
          </cell>
          <cell r="I46">
            <v>45</v>
          </cell>
          <cell r="J46">
            <v>366.64600000000002</v>
          </cell>
          <cell r="K46">
            <v>-9.3489999999999895</v>
          </cell>
          <cell r="L46">
            <v>80</v>
          </cell>
          <cell r="M46">
            <v>70</v>
          </cell>
          <cell r="N46">
            <v>0</v>
          </cell>
          <cell r="O46">
            <v>0</v>
          </cell>
          <cell r="P46">
            <v>90</v>
          </cell>
          <cell r="V46">
            <v>110</v>
          </cell>
          <cell r="W46">
            <v>59.488000000000014</v>
          </cell>
          <cell r="X46">
            <v>80</v>
          </cell>
          <cell r="Y46">
            <v>7.5621301775147911</v>
          </cell>
          <cell r="Z46">
            <v>1.8466917697686924</v>
          </cell>
          <cell r="AC46">
            <v>59.856999999999999</v>
          </cell>
          <cell r="AD46">
            <v>0</v>
          </cell>
          <cell r="AE46">
            <v>52.624800000000008</v>
          </cell>
          <cell r="AF46">
            <v>59.201999999999998</v>
          </cell>
          <cell r="AG46">
            <v>52.445799999999998</v>
          </cell>
          <cell r="AH46">
            <v>77.22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373.97899999999998</v>
          </cell>
          <cell r="D47">
            <v>120.967</v>
          </cell>
          <cell r="E47">
            <v>327.98099999999999</v>
          </cell>
          <cell r="F47">
            <v>160.50299999999999</v>
          </cell>
          <cell r="G47" t="str">
            <v>н</v>
          </cell>
          <cell r="H47">
            <v>1</v>
          </cell>
          <cell r="I47">
            <v>45</v>
          </cell>
          <cell r="J47">
            <v>328.84399999999999</v>
          </cell>
          <cell r="K47">
            <v>-0.86299999999999955</v>
          </cell>
          <cell r="L47">
            <v>30</v>
          </cell>
          <cell r="M47">
            <v>50</v>
          </cell>
          <cell r="N47">
            <v>0</v>
          </cell>
          <cell r="O47">
            <v>0</v>
          </cell>
          <cell r="P47">
            <v>80</v>
          </cell>
          <cell r="V47">
            <v>90</v>
          </cell>
          <cell r="W47">
            <v>53.418399999999998</v>
          </cell>
          <cell r="X47">
            <v>70</v>
          </cell>
          <cell r="Y47">
            <v>7.4974727809144417</v>
          </cell>
          <cell r="Z47">
            <v>3.004638851032603</v>
          </cell>
          <cell r="AC47">
            <v>60.889000000000003</v>
          </cell>
          <cell r="AD47">
            <v>0</v>
          </cell>
          <cell r="AE47">
            <v>50.086200000000005</v>
          </cell>
          <cell r="AF47">
            <v>58.894199999999998</v>
          </cell>
          <cell r="AG47">
            <v>46.381799999999998</v>
          </cell>
          <cell r="AH47">
            <v>53.845999999999997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210.059</v>
          </cell>
          <cell r="D48">
            <v>180.905</v>
          </cell>
          <cell r="E48">
            <v>276.41500000000002</v>
          </cell>
          <cell r="F48">
            <v>108.072</v>
          </cell>
          <cell r="G48" t="str">
            <v>н</v>
          </cell>
          <cell r="H48">
            <v>1</v>
          </cell>
          <cell r="I48">
            <v>45</v>
          </cell>
          <cell r="J48">
            <v>276.529</v>
          </cell>
          <cell r="K48">
            <v>-0.1139999999999759</v>
          </cell>
          <cell r="L48">
            <v>50</v>
          </cell>
          <cell r="M48">
            <v>50</v>
          </cell>
          <cell r="N48">
            <v>0</v>
          </cell>
          <cell r="O48">
            <v>0</v>
          </cell>
          <cell r="P48">
            <v>0</v>
          </cell>
          <cell r="V48">
            <v>130</v>
          </cell>
          <cell r="W48">
            <v>55.283000000000001</v>
          </cell>
          <cell r="X48">
            <v>80</v>
          </cell>
          <cell r="Y48">
            <v>7.5623971202720544</v>
          </cell>
          <cell r="Z48">
            <v>1.9548866740227557</v>
          </cell>
          <cell r="AC48">
            <v>0</v>
          </cell>
          <cell r="AD48">
            <v>0</v>
          </cell>
          <cell r="AE48">
            <v>56.150800000000004</v>
          </cell>
          <cell r="AF48">
            <v>51.770399999999995</v>
          </cell>
          <cell r="AG48">
            <v>46.047600000000003</v>
          </cell>
          <cell r="AH48">
            <v>83.287999999999997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1665</v>
          </cell>
          <cell r="D49">
            <v>5085</v>
          </cell>
          <cell r="E49">
            <v>2831</v>
          </cell>
          <cell r="F49">
            <v>1673</v>
          </cell>
          <cell r="G49" t="str">
            <v>акк</v>
          </cell>
          <cell r="H49">
            <v>0.35</v>
          </cell>
          <cell r="I49">
            <v>40</v>
          </cell>
          <cell r="J49">
            <v>2273</v>
          </cell>
          <cell r="K49">
            <v>558</v>
          </cell>
          <cell r="L49">
            <v>200</v>
          </cell>
          <cell r="M49">
            <v>700</v>
          </cell>
          <cell r="N49">
            <v>0</v>
          </cell>
          <cell r="O49">
            <v>0</v>
          </cell>
          <cell r="P49">
            <v>500</v>
          </cell>
          <cell r="V49">
            <v>400</v>
          </cell>
          <cell r="W49">
            <v>495.4</v>
          </cell>
          <cell r="X49">
            <v>700</v>
          </cell>
          <cell r="Y49">
            <v>7.4142107387969318</v>
          </cell>
          <cell r="Z49">
            <v>3.3770690351231329</v>
          </cell>
          <cell r="AC49">
            <v>354</v>
          </cell>
          <cell r="AD49">
            <v>0</v>
          </cell>
          <cell r="AE49">
            <v>465.8</v>
          </cell>
          <cell r="AF49">
            <v>534.6</v>
          </cell>
          <cell r="AG49">
            <v>498.6</v>
          </cell>
          <cell r="AH49">
            <v>497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3933</v>
          </cell>
          <cell r="D50">
            <v>10856</v>
          </cell>
          <cell r="E50">
            <v>6600</v>
          </cell>
          <cell r="F50">
            <v>3765</v>
          </cell>
          <cell r="G50" t="str">
            <v>акк</v>
          </cell>
          <cell r="H50">
            <v>0.4</v>
          </cell>
          <cell r="I50">
            <v>40</v>
          </cell>
          <cell r="J50">
            <v>4950</v>
          </cell>
          <cell r="K50">
            <v>1650</v>
          </cell>
          <cell r="L50">
            <v>700</v>
          </cell>
          <cell r="M50">
            <v>1500</v>
          </cell>
          <cell r="N50">
            <v>0</v>
          </cell>
          <cell r="O50">
            <v>0</v>
          </cell>
          <cell r="P50">
            <v>350</v>
          </cell>
          <cell r="T50">
            <v>1776</v>
          </cell>
          <cell r="V50">
            <v>300</v>
          </cell>
          <cell r="W50">
            <v>1046.4000000000001</v>
          </cell>
          <cell r="X50">
            <v>1500</v>
          </cell>
          <cell r="Y50">
            <v>7.4206804281345562</v>
          </cell>
          <cell r="Z50">
            <v>3.5980504587155959</v>
          </cell>
          <cell r="AC50">
            <v>432</v>
          </cell>
          <cell r="AD50">
            <v>936</v>
          </cell>
          <cell r="AE50">
            <v>935.6</v>
          </cell>
          <cell r="AF50">
            <v>1054.8</v>
          </cell>
          <cell r="AG50">
            <v>1079.5999999999999</v>
          </cell>
          <cell r="AH50">
            <v>775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1613</v>
          </cell>
          <cell r="D51">
            <v>14986</v>
          </cell>
          <cell r="E51">
            <v>6293</v>
          </cell>
          <cell r="F51">
            <v>1789</v>
          </cell>
          <cell r="G51">
            <v>0</v>
          </cell>
          <cell r="H51">
            <v>0.45</v>
          </cell>
          <cell r="I51">
            <v>45</v>
          </cell>
          <cell r="J51">
            <v>6280</v>
          </cell>
          <cell r="K51">
            <v>13</v>
          </cell>
          <cell r="L51">
            <v>900</v>
          </cell>
          <cell r="M51">
            <v>1000</v>
          </cell>
          <cell r="N51">
            <v>0</v>
          </cell>
          <cell r="O51">
            <v>0</v>
          </cell>
          <cell r="P51">
            <v>250</v>
          </cell>
          <cell r="T51">
            <v>1830</v>
          </cell>
          <cell r="V51">
            <v>900</v>
          </cell>
          <cell r="W51">
            <v>766.6</v>
          </cell>
          <cell r="X51">
            <v>1100</v>
          </cell>
          <cell r="Y51">
            <v>7.4210800939212103</v>
          </cell>
          <cell r="Z51">
            <v>2.3336811896686669</v>
          </cell>
          <cell r="AC51">
            <v>220</v>
          </cell>
          <cell r="AD51">
            <v>2240</v>
          </cell>
          <cell r="AE51">
            <v>691</v>
          </cell>
          <cell r="AF51">
            <v>757.2</v>
          </cell>
          <cell r="AG51">
            <v>734.8</v>
          </cell>
          <cell r="AH51">
            <v>943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489.70699999999999</v>
          </cell>
          <cell r="D52">
            <v>786.22199999999998</v>
          </cell>
          <cell r="E52">
            <v>778.64200000000005</v>
          </cell>
          <cell r="F52">
            <v>477.12700000000001</v>
          </cell>
          <cell r="G52" t="str">
            <v>оконч</v>
          </cell>
          <cell r="H52">
            <v>1</v>
          </cell>
          <cell r="I52">
            <v>40</v>
          </cell>
          <cell r="J52">
            <v>739.16399999999999</v>
          </cell>
          <cell r="K52">
            <v>39.478000000000065</v>
          </cell>
          <cell r="L52">
            <v>100</v>
          </cell>
          <cell r="M52">
            <v>200</v>
          </cell>
          <cell r="N52">
            <v>0</v>
          </cell>
          <cell r="O52">
            <v>0</v>
          </cell>
          <cell r="P52">
            <v>90</v>
          </cell>
          <cell r="V52">
            <v>50</v>
          </cell>
          <cell r="W52">
            <v>137.47460000000001</v>
          </cell>
          <cell r="X52">
            <v>200</v>
          </cell>
          <cell r="Y52">
            <v>7.4713947158238678</v>
          </cell>
          <cell r="Z52">
            <v>3.4706556702110789</v>
          </cell>
          <cell r="AC52">
            <v>91.269000000000005</v>
          </cell>
          <cell r="AD52">
            <v>0</v>
          </cell>
          <cell r="AE52">
            <v>116.56959999999999</v>
          </cell>
          <cell r="AF52">
            <v>151.5504</v>
          </cell>
          <cell r="AG52">
            <v>138.3794</v>
          </cell>
          <cell r="AH52">
            <v>214.54499999999999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500</v>
          </cell>
          <cell r="D53">
            <v>1016</v>
          </cell>
          <cell r="E53">
            <v>641</v>
          </cell>
          <cell r="F53">
            <v>870</v>
          </cell>
          <cell r="G53">
            <v>0</v>
          </cell>
          <cell r="H53">
            <v>0.1</v>
          </cell>
          <cell r="I53">
            <v>730</v>
          </cell>
          <cell r="J53">
            <v>647</v>
          </cell>
          <cell r="K53">
            <v>-6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W53">
            <v>128.19999999999999</v>
          </cell>
          <cell r="X53">
            <v>700</v>
          </cell>
          <cell r="Y53">
            <v>12.246489859594385</v>
          </cell>
          <cell r="Z53">
            <v>6.7862714508580346</v>
          </cell>
          <cell r="AC53">
            <v>0</v>
          </cell>
          <cell r="AD53">
            <v>0</v>
          </cell>
          <cell r="AE53">
            <v>85.4</v>
          </cell>
          <cell r="AF53">
            <v>109.2</v>
          </cell>
          <cell r="AG53">
            <v>118.4</v>
          </cell>
          <cell r="AH53">
            <v>175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28</v>
          </cell>
          <cell r="E54">
            <v>13</v>
          </cell>
          <cell r="F54">
            <v>15</v>
          </cell>
          <cell r="G54" t="str">
            <v>выв09</v>
          </cell>
          <cell r="H54">
            <v>0</v>
          </cell>
          <cell r="I54" t="e">
            <v>#N/A</v>
          </cell>
          <cell r="J54">
            <v>26</v>
          </cell>
          <cell r="K54">
            <v>-13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120</v>
          </cell>
          <cell r="W54">
            <v>2.6</v>
          </cell>
          <cell r="Y54">
            <v>5.7692307692307692</v>
          </cell>
          <cell r="Z54">
            <v>5.7692307692307692</v>
          </cell>
          <cell r="AC54">
            <v>0</v>
          </cell>
          <cell r="AD54">
            <v>0</v>
          </cell>
          <cell r="AE54">
            <v>3.2</v>
          </cell>
          <cell r="AF54">
            <v>2.2000000000000002</v>
          </cell>
          <cell r="AG54">
            <v>3.4</v>
          </cell>
          <cell r="AH54">
            <v>0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840</v>
          </cell>
          <cell r="D55">
            <v>1078</v>
          </cell>
          <cell r="E55">
            <v>1166</v>
          </cell>
          <cell r="F55">
            <v>717</v>
          </cell>
          <cell r="G55">
            <v>0</v>
          </cell>
          <cell r="H55">
            <v>0.35</v>
          </cell>
          <cell r="I55">
            <v>40</v>
          </cell>
          <cell r="J55">
            <v>1189</v>
          </cell>
          <cell r="K55">
            <v>-23</v>
          </cell>
          <cell r="L55">
            <v>200</v>
          </cell>
          <cell r="M55">
            <v>300</v>
          </cell>
          <cell r="N55">
            <v>0</v>
          </cell>
          <cell r="O55">
            <v>0</v>
          </cell>
          <cell r="P55">
            <v>120</v>
          </cell>
          <cell r="V55">
            <v>100</v>
          </cell>
          <cell r="W55">
            <v>216.4</v>
          </cell>
          <cell r="X55">
            <v>300</v>
          </cell>
          <cell r="Y55">
            <v>7.4722735674676519</v>
          </cell>
          <cell r="Z55">
            <v>3.3133086876155269</v>
          </cell>
          <cell r="AC55">
            <v>84</v>
          </cell>
          <cell r="AD55">
            <v>0</v>
          </cell>
          <cell r="AE55">
            <v>263.8</v>
          </cell>
          <cell r="AF55">
            <v>238</v>
          </cell>
          <cell r="AG55">
            <v>216.6</v>
          </cell>
          <cell r="AH55">
            <v>254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118.85899999999999</v>
          </cell>
          <cell r="D56">
            <v>309.60000000000002</v>
          </cell>
          <cell r="E56">
            <v>220.05099999999999</v>
          </cell>
          <cell r="F56">
            <v>204.71700000000001</v>
          </cell>
          <cell r="G56">
            <v>0</v>
          </cell>
          <cell r="H56">
            <v>1</v>
          </cell>
          <cell r="I56">
            <v>40</v>
          </cell>
          <cell r="J56">
            <v>216.773</v>
          </cell>
          <cell r="K56">
            <v>3.2779999999999916</v>
          </cell>
          <cell r="L56">
            <v>40</v>
          </cell>
          <cell r="M56">
            <v>70</v>
          </cell>
          <cell r="N56">
            <v>0</v>
          </cell>
          <cell r="O56">
            <v>0</v>
          </cell>
          <cell r="P56">
            <v>0</v>
          </cell>
          <cell r="W56">
            <v>44.010199999999998</v>
          </cell>
          <cell r="X56">
            <v>20</v>
          </cell>
          <cell r="Y56">
            <v>7.6054414658420093</v>
          </cell>
          <cell r="Z56">
            <v>4.6515807699124299</v>
          </cell>
          <cell r="AC56">
            <v>0</v>
          </cell>
          <cell r="AD56">
            <v>0</v>
          </cell>
          <cell r="AE56">
            <v>50.305399999999999</v>
          </cell>
          <cell r="AF56">
            <v>49.691800000000001</v>
          </cell>
          <cell r="AG56">
            <v>51.577599999999997</v>
          </cell>
          <cell r="AH56">
            <v>55.368000000000002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1316</v>
          </cell>
          <cell r="D57">
            <v>5614</v>
          </cell>
          <cell r="E57">
            <v>2648</v>
          </cell>
          <cell r="F57">
            <v>1231</v>
          </cell>
          <cell r="G57">
            <v>0</v>
          </cell>
          <cell r="H57">
            <v>0.4</v>
          </cell>
          <cell r="I57">
            <v>35</v>
          </cell>
          <cell r="J57">
            <v>2682</v>
          </cell>
          <cell r="K57">
            <v>-34</v>
          </cell>
          <cell r="L57">
            <v>500</v>
          </cell>
          <cell r="M57">
            <v>800</v>
          </cell>
          <cell r="N57">
            <v>0</v>
          </cell>
          <cell r="O57">
            <v>0</v>
          </cell>
          <cell r="P57">
            <v>320</v>
          </cell>
          <cell r="V57">
            <v>600</v>
          </cell>
          <cell r="W57">
            <v>529.6</v>
          </cell>
          <cell r="X57">
            <v>800</v>
          </cell>
          <cell r="Y57">
            <v>7.4225830815709966</v>
          </cell>
          <cell r="Z57">
            <v>2.3243957703927491</v>
          </cell>
          <cell r="AC57">
            <v>0</v>
          </cell>
          <cell r="AD57">
            <v>0</v>
          </cell>
          <cell r="AE57">
            <v>479.6</v>
          </cell>
          <cell r="AF57">
            <v>495.8</v>
          </cell>
          <cell r="AG57">
            <v>526.6</v>
          </cell>
          <cell r="AH57">
            <v>655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1613</v>
          </cell>
          <cell r="D58">
            <v>8022</v>
          </cell>
          <cell r="E58">
            <v>3715</v>
          </cell>
          <cell r="F58">
            <v>1920</v>
          </cell>
          <cell r="G58">
            <v>0</v>
          </cell>
          <cell r="H58">
            <v>0.4</v>
          </cell>
          <cell r="I58">
            <v>40</v>
          </cell>
          <cell r="J58">
            <v>3748</v>
          </cell>
          <cell r="K58">
            <v>-33</v>
          </cell>
          <cell r="L58">
            <v>700</v>
          </cell>
          <cell r="M58">
            <v>900</v>
          </cell>
          <cell r="N58">
            <v>0</v>
          </cell>
          <cell r="O58">
            <v>0</v>
          </cell>
          <cell r="P58">
            <v>490</v>
          </cell>
          <cell r="V58">
            <v>500</v>
          </cell>
          <cell r="W58">
            <v>668.6</v>
          </cell>
          <cell r="X58">
            <v>900</v>
          </cell>
          <cell r="Y58">
            <v>7.3586598863296437</v>
          </cell>
          <cell r="Z58">
            <v>2.8716721507627878</v>
          </cell>
          <cell r="AC58">
            <v>372</v>
          </cell>
          <cell r="AD58">
            <v>0</v>
          </cell>
          <cell r="AE58">
            <v>575.6</v>
          </cell>
          <cell r="AF58">
            <v>594.20000000000005</v>
          </cell>
          <cell r="AG58">
            <v>647.79999999999995</v>
          </cell>
          <cell r="AH58">
            <v>799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116.544</v>
          </cell>
          <cell r="D59">
            <v>22.614999999999998</v>
          </cell>
          <cell r="E59">
            <v>102.96</v>
          </cell>
          <cell r="F59">
            <v>35.484000000000002</v>
          </cell>
          <cell r="G59" t="str">
            <v>лид, я</v>
          </cell>
          <cell r="H59">
            <v>1</v>
          </cell>
          <cell r="I59">
            <v>40</v>
          </cell>
          <cell r="J59">
            <v>119.17700000000001</v>
          </cell>
          <cell r="K59">
            <v>-16.217000000000013</v>
          </cell>
          <cell r="L59">
            <v>70</v>
          </cell>
          <cell r="M59">
            <v>30</v>
          </cell>
          <cell r="N59">
            <v>0</v>
          </cell>
          <cell r="O59">
            <v>0</v>
          </cell>
          <cell r="P59">
            <v>0</v>
          </cell>
          <cell r="W59">
            <v>20.591999999999999</v>
          </cell>
          <cell r="X59">
            <v>20</v>
          </cell>
          <cell r="Y59">
            <v>7.5506993006993017</v>
          </cell>
          <cell r="Z59">
            <v>1.7231934731934735</v>
          </cell>
          <cell r="AC59">
            <v>0</v>
          </cell>
          <cell r="AD59">
            <v>0</v>
          </cell>
          <cell r="AE59">
            <v>21.613199999999999</v>
          </cell>
          <cell r="AF59">
            <v>14.869</v>
          </cell>
          <cell r="AG59">
            <v>20.591999999999999</v>
          </cell>
          <cell r="AH59">
            <v>8.5960000000000001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604.51499999999999</v>
          </cell>
          <cell r="D60">
            <v>646.76499999999999</v>
          </cell>
          <cell r="E60">
            <v>500</v>
          </cell>
          <cell r="F60">
            <v>398</v>
          </cell>
          <cell r="G60" t="str">
            <v>акк</v>
          </cell>
          <cell r="H60">
            <v>1</v>
          </cell>
          <cell r="I60">
            <v>40</v>
          </cell>
          <cell r="J60">
            <v>117.846</v>
          </cell>
          <cell r="K60">
            <v>382.154</v>
          </cell>
          <cell r="L60">
            <v>0</v>
          </cell>
          <cell r="M60">
            <v>150</v>
          </cell>
          <cell r="N60">
            <v>0</v>
          </cell>
          <cell r="O60">
            <v>0</v>
          </cell>
          <cell r="P60">
            <v>0</v>
          </cell>
          <cell r="V60">
            <v>100</v>
          </cell>
          <cell r="W60">
            <v>100</v>
          </cell>
          <cell r="X60">
            <v>100</v>
          </cell>
          <cell r="Y60">
            <v>7.48</v>
          </cell>
          <cell r="Z60">
            <v>3.98</v>
          </cell>
          <cell r="AC60">
            <v>0</v>
          </cell>
          <cell r="AD60">
            <v>0</v>
          </cell>
          <cell r="AE60">
            <v>100.6</v>
          </cell>
          <cell r="AF60">
            <v>128.1</v>
          </cell>
          <cell r="AG60">
            <v>96</v>
          </cell>
          <cell r="AH60">
            <v>31.15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1047</v>
          </cell>
          <cell r="D61">
            <v>1442</v>
          </cell>
          <cell r="E61">
            <v>1517</v>
          </cell>
          <cell r="F61">
            <v>955</v>
          </cell>
          <cell r="G61" t="str">
            <v>лид, я</v>
          </cell>
          <cell r="H61">
            <v>0.35</v>
          </cell>
          <cell r="I61">
            <v>40</v>
          </cell>
          <cell r="J61">
            <v>1526</v>
          </cell>
          <cell r="K61">
            <v>-9</v>
          </cell>
          <cell r="L61">
            <v>200</v>
          </cell>
          <cell r="M61">
            <v>350</v>
          </cell>
          <cell r="N61">
            <v>0</v>
          </cell>
          <cell r="O61">
            <v>0</v>
          </cell>
          <cell r="P61">
            <v>280</v>
          </cell>
          <cell r="W61">
            <v>253</v>
          </cell>
          <cell r="X61">
            <v>350</v>
          </cell>
          <cell r="Y61">
            <v>7.3320158102766797</v>
          </cell>
          <cell r="Z61">
            <v>3.7747035573122529</v>
          </cell>
          <cell r="AC61">
            <v>252</v>
          </cell>
          <cell r="AD61">
            <v>0</v>
          </cell>
          <cell r="AE61">
            <v>286.60000000000002</v>
          </cell>
          <cell r="AF61">
            <v>287.60000000000002</v>
          </cell>
          <cell r="AG61">
            <v>262.8</v>
          </cell>
          <cell r="AH61">
            <v>289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1162</v>
          </cell>
          <cell r="D62">
            <v>2209</v>
          </cell>
          <cell r="E62">
            <v>1984</v>
          </cell>
          <cell r="F62">
            <v>1335</v>
          </cell>
          <cell r="G62" t="str">
            <v>неакк</v>
          </cell>
          <cell r="H62">
            <v>0.35</v>
          </cell>
          <cell r="I62">
            <v>40</v>
          </cell>
          <cell r="J62">
            <v>1991</v>
          </cell>
          <cell r="K62">
            <v>-7</v>
          </cell>
          <cell r="L62">
            <v>300</v>
          </cell>
          <cell r="M62">
            <v>550</v>
          </cell>
          <cell r="N62">
            <v>0</v>
          </cell>
          <cell r="O62">
            <v>0</v>
          </cell>
          <cell r="P62">
            <v>280</v>
          </cell>
          <cell r="W62">
            <v>346.4</v>
          </cell>
          <cell r="X62">
            <v>400</v>
          </cell>
          <cell r="Y62">
            <v>7.462471131639723</v>
          </cell>
          <cell r="Z62">
            <v>3.8539260969976907</v>
          </cell>
          <cell r="AC62">
            <v>252</v>
          </cell>
          <cell r="AD62">
            <v>0</v>
          </cell>
          <cell r="AE62">
            <v>399.4</v>
          </cell>
          <cell r="AF62">
            <v>410.4</v>
          </cell>
          <cell r="AG62">
            <v>373.8</v>
          </cell>
          <cell r="AH62">
            <v>384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741</v>
          </cell>
          <cell r="D63">
            <v>1491</v>
          </cell>
          <cell r="E63">
            <v>1238</v>
          </cell>
          <cell r="F63">
            <v>958</v>
          </cell>
          <cell r="G63">
            <v>0</v>
          </cell>
          <cell r="H63">
            <v>0.4</v>
          </cell>
          <cell r="I63">
            <v>35</v>
          </cell>
          <cell r="J63">
            <v>1260</v>
          </cell>
          <cell r="K63">
            <v>-22</v>
          </cell>
          <cell r="L63">
            <v>150</v>
          </cell>
          <cell r="M63">
            <v>350</v>
          </cell>
          <cell r="N63">
            <v>0</v>
          </cell>
          <cell r="O63">
            <v>0</v>
          </cell>
          <cell r="P63">
            <v>160</v>
          </cell>
          <cell r="W63">
            <v>218.8</v>
          </cell>
          <cell r="X63">
            <v>180</v>
          </cell>
          <cell r="Y63">
            <v>7.4862888482632535</v>
          </cell>
          <cell r="Z63">
            <v>4.3784277879341866</v>
          </cell>
          <cell r="AC63">
            <v>144</v>
          </cell>
          <cell r="AD63">
            <v>0</v>
          </cell>
          <cell r="AE63">
            <v>184.8</v>
          </cell>
          <cell r="AF63">
            <v>217.4</v>
          </cell>
          <cell r="AG63">
            <v>237</v>
          </cell>
          <cell r="AH63">
            <v>258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183.726</v>
          </cell>
          <cell r="D64">
            <v>427.05700000000002</v>
          </cell>
          <cell r="E64">
            <v>407.51900000000001</v>
          </cell>
          <cell r="F64">
            <v>193.79300000000001</v>
          </cell>
          <cell r="G64">
            <v>700</v>
          </cell>
          <cell r="H64">
            <v>1</v>
          </cell>
          <cell r="I64">
            <v>50</v>
          </cell>
          <cell r="J64">
            <v>406.524</v>
          </cell>
          <cell r="K64">
            <v>0.99500000000000455</v>
          </cell>
          <cell r="L64">
            <v>30</v>
          </cell>
          <cell r="M64">
            <v>70</v>
          </cell>
          <cell r="N64">
            <v>0</v>
          </cell>
          <cell r="O64">
            <v>0</v>
          </cell>
          <cell r="P64">
            <v>140</v>
          </cell>
          <cell r="V64">
            <v>80</v>
          </cell>
          <cell r="W64">
            <v>61.761800000000008</v>
          </cell>
          <cell r="X64">
            <v>90</v>
          </cell>
          <cell r="Y64">
            <v>7.5093828223918333</v>
          </cell>
          <cell r="Z64">
            <v>3.1377485759806221</v>
          </cell>
          <cell r="AC64">
            <v>98.71</v>
          </cell>
          <cell r="AD64">
            <v>0</v>
          </cell>
          <cell r="AE64">
            <v>38.1892</v>
          </cell>
          <cell r="AF64">
            <v>55.465000000000011</v>
          </cell>
          <cell r="AG64">
            <v>54.935199999999995</v>
          </cell>
          <cell r="AH64">
            <v>122.08499999999999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534.93200000000002</v>
          </cell>
          <cell r="D65">
            <v>1117.367</v>
          </cell>
          <cell r="E65">
            <v>1209.413</v>
          </cell>
          <cell r="F65">
            <v>425.34399999999999</v>
          </cell>
          <cell r="G65" t="str">
            <v>н</v>
          </cell>
          <cell r="H65">
            <v>1</v>
          </cell>
          <cell r="I65">
            <v>50</v>
          </cell>
          <cell r="J65">
            <v>1188.4079999999999</v>
          </cell>
          <cell r="K65">
            <v>21.005000000000109</v>
          </cell>
          <cell r="L65">
            <v>400</v>
          </cell>
          <cell r="M65">
            <v>300</v>
          </cell>
          <cell r="N65">
            <v>0</v>
          </cell>
          <cell r="O65">
            <v>0</v>
          </cell>
          <cell r="P65">
            <v>200</v>
          </cell>
          <cell r="V65">
            <v>200</v>
          </cell>
          <cell r="W65">
            <v>212.5686</v>
          </cell>
          <cell r="X65">
            <v>400</v>
          </cell>
          <cell r="Y65">
            <v>8.1166456381610459</v>
          </cell>
          <cell r="Z65">
            <v>2.0009728624077119</v>
          </cell>
          <cell r="AC65">
            <v>146.57</v>
          </cell>
          <cell r="AD65">
            <v>0</v>
          </cell>
          <cell r="AE65">
            <v>186.12899999999999</v>
          </cell>
          <cell r="AF65">
            <v>174.9522</v>
          </cell>
          <cell r="AG65">
            <v>194.0094</v>
          </cell>
          <cell r="AH65">
            <v>264.08999999999997</v>
          </cell>
          <cell r="AI65" t="str">
            <v>периюнь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57.198</v>
          </cell>
          <cell r="D66">
            <v>150.21299999999999</v>
          </cell>
          <cell r="E66">
            <v>94.626000000000005</v>
          </cell>
          <cell r="F66">
            <v>108.279</v>
          </cell>
          <cell r="G66">
            <v>0</v>
          </cell>
          <cell r="H66">
            <v>1</v>
          </cell>
          <cell r="I66">
            <v>50</v>
          </cell>
          <cell r="J66">
            <v>96.353999999999999</v>
          </cell>
          <cell r="K66">
            <v>-1.7279999999999944</v>
          </cell>
          <cell r="L66">
            <v>20</v>
          </cell>
          <cell r="M66">
            <v>20</v>
          </cell>
          <cell r="N66">
            <v>0</v>
          </cell>
          <cell r="O66">
            <v>0</v>
          </cell>
          <cell r="P66">
            <v>0</v>
          </cell>
          <cell r="W66">
            <v>18.9252</v>
          </cell>
          <cell r="Y66">
            <v>7.8350030646968065</v>
          </cell>
          <cell r="Z66">
            <v>5.7214190603005513</v>
          </cell>
          <cell r="AC66">
            <v>0</v>
          </cell>
          <cell r="AD66">
            <v>0</v>
          </cell>
          <cell r="AE66">
            <v>16.532</v>
          </cell>
          <cell r="AF66">
            <v>14.895199999999999</v>
          </cell>
          <cell r="AG66">
            <v>21.360800000000001</v>
          </cell>
          <cell r="AH66">
            <v>25.533999999999999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431.45299999999997</v>
          </cell>
          <cell r="D67">
            <v>7111.9939999999997</v>
          </cell>
          <cell r="E67">
            <v>3470.2649999999999</v>
          </cell>
          <cell r="F67">
            <v>1479.51</v>
          </cell>
          <cell r="G67">
            <v>0</v>
          </cell>
          <cell r="H67">
            <v>1</v>
          </cell>
          <cell r="I67">
            <v>40</v>
          </cell>
          <cell r="J67">
            <v>3518.422</v>
          </cell>
          <cell r="K67">
            <v>-48.157000000000153</v>
          </cell>
          <cell r="L67">
            <v>200</v>
          </cell>
          <cell r="M67">
            <v>800</v>
          </cell>
          <cell r="N67">
            <v>0</v>
          </cell>
          <cell r="O67">
            <v>0</v>
          </cell>
          <cell r="P67">
            <v>480</v>
          </cell>
          <cell r="V67">
            <v>400</v>
          </cell>
          <cell r="W67">
            <v>512.54060000000004</v>
          </cell>
          <cell r="X67">
            <v>700</v>
          </cell>
          <cell r="Y67">
            <v>6.9838564983925178</v>
          </cell>
          <cell r="Z67">
            <v>2.8866201038512851</v>
          </cell>
          <cell r="AC67">
            <v>907.56200000000001</v>
          </cell>
          <cell r="AD67">
            <v>0</v>
          </cell>
          <cell r="AE67">
            <v>453.8</v>
          </cell>
          <cell r="AF67">
            <v>466.54160000000002</v>
          </cell>
          <cell r="AG67">
            <v>529.71100000000001</v>
          </cell>
          <cell r="AH67">
            <v>692.928</v>
          </cell>
          <cell r="AI67" t="str">
            <v>оконч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1571</v>
          </cell>
          <cell r="D68">
            <v>11655</v>
          </cell>
          <cell r="E68">
            <v>5038</v>
          </cell>
          <cell r="F68">
            <v>2040</v>
          </cell>
          <cell r="G68">
            <v>0</v>
          </cell>
          <cell r="H68">
            <v>0.45</v>
          </cell>
          <cell r="I68">
            <v>50</v>
          </cell>
          <cell r="J68">
            <v>5012</v>
          </cell>
          <cell r="K68">
            <v>26</v>
          </cell>
          <cell r="L68">
            <v>500</v>
          </cell>
          <cell r="M68">
            <v>900</v>
          </cell>
          <cell r="N68">
            <v>0</v>
          </cell>
          <cell r="O68">
            <v>0</v>
          </cell>
          <cell r="P68">
            <v>790</v>
          </cell>
          <cell r="T68">
            <v>1040</v>
          </cell>
          <cell r="V68">
            <v>900</v>
          </cell>
          <cell r="W68">
            <v>747.6</v>
          </cell>
          <cell r="X68">
            <v>1000</v>
          </cell>
          <cell r="Y68">
            <v>7.1428571428571423</v>
          </cell>
          <cell r="Z68">
            <v>2.7287319422150884</v>
          </cell>
          <cell r="AC68">
            <v>570</v>
          </cell>
          <cell r="AD68">
            <v>730</v>
          </cell>
          <cell r="AE68">
            <v>643.79999999999995</v>
          </cell>
          <cell r="AF68">
            <v>647.4</v>
          </cell>
          <cell r="AG68">
            <v>730.8</v>
          </cell>
          <cell r="AH68">
            <v>885</v>
          </cell>
          <cell r="AI68" t="str">
            <v>оконч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2194</v>
          </cell>
          <cell r="D69">
            <v>5290</v>
          </cell>
          <cell r="E69">
            <v>5062</v>
          </cell>
          <cell r="F69">
            <v>2385</v>
          </cell>
          <cell r="G69" t="str">
            <v>акяб</v>
          </cell>
          <cell r="H69">
            <v>0.45</v>
          </cell>
          <cell r="I69">
            <v>50</v>
          </cell>
          <cell r="J69">
            <v>5033</v>
          </cell>
          <cell r="K69">
            <v>29</v>
          </cell>
          <cell r="L69">
            <v>1600</v>
          </cell>
          <cell r="M69">
            <v>1400</v>
          </cell>
          <cell r="N69">
            <v>0</v>
          </cell>
          <cell r="O69">
            <v>0</v>
          </cell>
          <cell r="P69">
            <v>610</v>
          </cell>
          <cell r="T69">
            <v>1550</v>
          </cell>
          <cell r="V69">
            <v>1000</v>
          </cell>
          <cell r="W69">
            <v>808.4</v>
          </cell>
          <cell r="X69">
            <v>1000</v>
          </cell>
          <cell r="Y69">
            <v>9.1353290450272144</v>
          </cell>
          <cell r="Z69">
            <v>2.9502721425037111</v>
          </cell>
          <cell r="AC69">
            <v>430</v>
          </cell>
          <cell r="AD69">
            <v>590</v>
          </cell>
          <cell r="AE69">
            <v>766.8</v>
          </cell>
          <cell r="AF69">
            <v>752.6</v>
          </cell>
          <cell r="AG69">
            <v>794.4</v>
          </cell>
          <cell r="AH69">
            <v>945</v>
          </cell>
          <cell r="AI69" t="str">
            <v>июньяб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584</v>
          </cell>
          <cell r="D70">
            <v>1485</v>
          </cell>
          <cell r="E70">
            <v>1307</v>
          </cell>
          <cell r="F70">
            <v>743</v>
          </cell>
          <cell r="G70">
            <v>0</v>
          </cell>
          <cell r="H70">
            <v>0.45</v>
          </cell>
          <cell r="I70">
            <v>50</v>
          </cell>
          <cell r="J70">
            <v>1295</v>
          </cell>
          <cell r="K70">
            <v>12</v>
          </cell>
          <cell r="L70">
            <v>500</v>
          </cell>
          <cell r="M70">
            <v>350</v>
          </cell>
          <cell r="N70">
            <v>0</v>
          </cell>
          <cell r="O70">
            <v>0</v>
          </cell>
          <cell r="P70">
            <v>100</v>
          </cell>
          <cell r="V70">
            <v>250</v>
          </cell>
          <cell r="W70">
            <v>253</v>
          </cell>
          <cell r="X70">
            <v>300</v>
          </cell>
          <cell r="Y70">
            <v>8.4703557312252968</v>
          </cell>
          <cell r="Z70">
            <v>2.9367588932806323</v>
          </cell>
          <cell r="AC70">
            <v>42</v>
          </cell>
          <cell r="AD70">
            <v>0</v>
          </cell>
          <cell r="AE70">
            <v>203.4</v>
          </cell>
          <cell r="AF70">
            <v>234.2</v>
          </cell>
          <cell r="AG70">
            <v>250.2</v>
          </cell>
          <cell r="AH70">
            <v>284</v>
          </cell>
          <cell r="AI70" t="str">
            <v>июньяб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367</v>
          </cell>
          <cell r="D71">
            <v>383</v>
          </cell>
          <cell r="E71">
            <v>484</v>
          </cell>
          <cell r="F71">
            <v>259</v>
          </cell>
          <cell r="G71">
            <v>0</v>
          </cell>
          <cell r="H71">
            <v>0.4</v>
          </cell>
          <cell r="I71">
            <v>40</v>
          </cell>
          <cell r="J71">
            <v>501</v>
          </cell>
          <cell r="K71">
            <v>-17</v>
          </cell>
          <cell r="L71">
            <v>80</v>
          </cell>
          <cell r="M71">
            <v>120</v>
          </cell>
          <cell r="N71">
            <v>0</v>
          </cell>
          <cell r="O71">
            <v>0</v>
          </cell>
          <cell r="P71">
            <v>0</v>
          </cell>
          <cell r="V71">
            <v>70</v>
          </cell>
          <cell r="W71">
            <v>88.4</v>
          </cell>
          <cell r="X71">
            <v>120</v>
          </cell>
          <cell r="Y71">
            <v>7.3416289592760178</v>
          </cell>
          <cell r="Z71">
            <v>2.929864253393665</v>
          </cell>
          <cell r="AC71">
            <v>42</v>
          </cell>
          <cell r="AD71">
            <v>0</v>
          </cell>
          <cell r="AE71">
            <v>80.599999999999994</v>
          </cell>
          <cell r="AF71">
            <v>95.4</v>
          </cell>
          <cell r="AG71">
            <v>82.8</v>
          </cell>
          <cell r="AH71">
            <v>99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315</v>
          </cell>
          <cell r="D72">
            <v>444</v>
          </cell>
          <cell r="E72">
            <v>485</v>
          </cell>
          <cell r="F72">
            <v>257</v>
          </cell>
          <cell r="G72">
            <v>0</v>
          </cell>
          <cell r="H72">
            <v>0.4</v>
          </cell>
          <cell r="I72">
            <v>40</v>
          </cell>
          <cell r="J72">
            <v>504</v>
          </cell>
          <cell r="K72">
            <v>-19</v>
          </cell>
          <cell r="L72">
            <v>90</v>
          </cell>
          <cell r="M72">
            <v>120</v>
          </cell>
          <cell r="N72">
            <v>0</v>
          </cell>
          <cell r="O72">
            <v>0</v>
          </cell>
          <cell r="P72">
            <v>0</v>
          </cell>
          <cell r="V72">
            <v>80</v>
          </cell>
          <cell r="W72">
            <v>92.2</v>
          </cell>
          <cell r="X72">
            <v>130</v>
          </cell>
          <cell r="Y72">
            <v>7.3427331887201737</v>
          </cell>
          <cell r="Z72">
            <v>2.7874186550976137</v>
          </cell>
          <cell r="AC72">
            <v>24</v>
          </cell>
          <cell r="AD72">
            <v>0</v>
          </cell>
          <cell r="AE72">
            <v>79.8</v>
          </cell>
          <cell r="AF72">
            <v>84.2</v>
          </cell>
          <cell r="AG72">
            <v>87.2</v>
          </cell>
          <cell r="AH72">
            <v>117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1018.806</v>
          </cell>
          <cell r="D73">
            <v>2073.886</v>
          </cell>
          <cell r="E73">
            <v>1586</v>
          </cell>
          <cell r="F73">
            <v>697</v>
          </cell>
          <cell r="G73" t="str">
            <v>ак апр</v>
          </cell>
          <cell r="H73">
            <v>1</v>
          </cell>
          <cell r="I73">
            <v>50</v>
          </cell>
          <cell r="J73">
            <v>991.22699999999998</v>
          </cell>
          <cell r="K73">
            <v>594.77300000000002</v>
          </cell>
          <cell r="L73">
            <v>400</v>
          </cell>
          <cell r="M73">
            <v>360</v>
          </cell>
          <cell r="N73">
            <v>0</v>
          </cell>
          <cell r="O73">
            <v>0</v>
          </cell>
          <cell r="P73">
            <v>300</v>
          </cell>
          <cell r="V73">
            <v>250</v>
          </cell>
          <cell r="W73">
            <v>279.24299999999999</v>
          </cell>
          <cell r="X73">
            <v>400</v>
          </cell>
          <cell r="Y73">
            <v>7.5453995265772109</v>
          </cell>
          <cell r="Z73">
            <v>2.4960339202773212</v>
          </cell>
          <cell r="AC73">
            <v>189.785</v>
          </cell>
          <cell r="AD73">
            <v>0</v>
          </cell>
          <cell r="AE73">
            <v>262.8</v>
          </cell>
          <cell r="AF73">
            <v>233.209</v>
          </cell>
          <cell r="AG73">
            <v>267.39999999999998</v>
          </cell>
          <cell r="AH73">
            <v>203.84100000000001</v>
          </cell>
          <cell r="AI73">
            <v>0</v>
          </cell>
        </row>
        <row r="74">
          <cell r="A74" t="str">
            <v xml:space="preserve"> 335  Колбаса Сливушка ТМ Вязанка. ВЕС.  ПОКОМ </v>
          </cell>
          <cell r="B74" t="str">
            <v>кг</v>
          </cell>
          <cell r="C74">
            <v>90.936000000000007</v>
          </cell>
          <cell r="D74">
            <v>255.36799999999999</v>
          </cell>
          <cell r="E74">
            <v>250.239</v>
          </cell>
          <cell r="F74">
            <v>91.796999999999997</v>
          </cell>
          <cell r="G74">
            <v>0</v>
          </cell>
          <cell r="H74">
            <v>1</v>
          </cell>
          <cell r="I74">
            <v>50</v>
          </cell>
          <cell r="J74">
            <v>239.47300000000001</v>
          </cell>
          <cell r="K74">
            <v>10.765999999999991</v>
          </cell>
          <cell r="L74">
            <v>0</v>
          </cell>
          <cell r="M74">
            <v>40</v>
          </cell>
          <cell r="N74">
            <v>0</v>
          </cell>
          <cell r="O74">
            <v>0</v>
          </cell>
          <cell r="P74">
            <v>30</v>
          </cell>
          <cell r="V74">
            <v>80</v>
          </cell>
          <cell r="W74">
            <v>36.924599999999998</v>
          </cell>
          <cell r="X74">
            <v>60</v>
          </cell>
          <cell r="Y74">
            <v>7.360865114314036</v>
          </cell>
          <cell r="Z74">
            <v>2.4860661997692595</v>
          </cell>
          <cell r="AC74">
            <v>65.616</v>
          </cell>
          <cell r="AD74">
            <v>0</v>
          </cell>
          <cell r="AE74">
            <v>27.744</v>
          </cell>
          <cell r="AF74">
            <v>35.588000000000001</v>
          </cell>
          <cell r="AG74">
            <v>26.905799999999999</v>
          </cell>
          <cell r="AH74">
            <v>38.637</v>
          </cell>
          <cell r="AI74" t="e">
            <v>#N/A</v>
          </cell>
        </row>
        <row r="75">
          <cell r="A75" t="str">
            <v xml:space="preserve"> 342 Сосиски Сочинки Молочные ТМ Стародворье 0,4 кг ПОКОМ</v>
          </cell>
          <cell r="B75" t="str">
            <v>шт</v>
          </cell>
          <cell r="C75">
            <v>1622</v>
          </cell>
          <cell r="D75">
            <v>3810</v>
          </cell>
          <cell r="E75">
            <v>3677</v>
          </cell>
          <cell r="F75">
            <v>1711</v>
          </cell>
          <cell r="G75">
            <v>0</v>
          </cell>
          <cell r="H75">
            <v>0.4</v>
          </cell>
          <cell r="I75">
            <v>40</v>
          </cell>
          <cell r="J75">
            <v>3676</v>
          </cell>
          <cell r="K75">
            <v>1</v>
          </cell>
          <cell r="L75">
            <v>450</v>
          </cell>
          <cell r="M75">
            <v>800</v>
          </cell>
          <cell r="N75">
            <v>0</v>
          </cell>
          <cell r="O75">
            <v>0</v>
          </cell>
          <cell r="P75">
            <v>650</v>
          </cell>
          <cell r="T75">
            <v>1602</v>
          </cell>
          <cell r="W75">
            <v>490.6</v>
          </cell>
          <cell r="X75">
            <v>700</v>
          </cell>
          <cell r="Y75">
            <v>7.4622910721565425</v>
          </cell>
          <cell r="Z75">
            <v>3.4875662454137788</v>
          </cell>
          <cell r="AC75">
            <v>414</v>
          </cell>
          <cell r="AD75">
            <v>810</v>
          </cell>
          <cell r="AE75">
            <v>499.8</v>
          </cell>
          <cell r="AF75">
            <v>533.6</v>
          </cell>
          <cell r="AG75">
            <v>514.20000000000005</v>
          </cell>
          <cell r="AH75">
            <v>547</v>
          </cell>
          <cell r="AI75">
            <v>0</v>
          </cell>
        </row>
        <row r="76">
          <cell r="A76" t="str">
            <v xml:space="preserve"> 343 Сосиски Сочинки Сливочные ТМ Стародворье  0,4 кг</v>
          </cell>
          <cell r="B76" t="str">
            <v>шт</v>
          </cell>
          <cell r="C76">
            <v>975</v>
          </cell>
          <cell r="D76">
            <v>3285</v>
          </cell>
          <cell r="E76">
            <v>2549</v>
          </cell>
          <cell r="F76">
            <v>1683</v>
          </cell>
          <cell r="G76">
            <v>0</v>
          </cell>
          <cell r="H76">
            <v>0.4</v>
          </cell>
          <cell r="I76">
            <v>40</v>
          </cell>
          <cell r="J76">
            <v>2536</v>
          </cell>
          <cell r="K76">
            <v>13</v>
          </cell>
          <cell r="L76">
            <v>350</v>
          </cell>
          <cell r="M76">
            <v>700</v>
          </cell>
          <cell r="N76">
            <v>0</v>
          </cell>
          <cell r="O76">
            <v>0</v>
          </cell>
          <cell r="P76">
            <v>650</v>
          </cell>
          <cell r="W76">
            <v>427</v>
          </cell>
          <cell r="X76">
            <v>450</v>
          </cell>
          <cell r="Y76">
            <v>7.4543325526932085</v>
          </cell>
          <cell r="Z76">
            <v>3.9414519906323187</v>
          </cell>
          <cell r="AC76">
            <v>414</v>
          </cell>
          <cell r="AD76">
            <v>0</v>
          </cell>
          <cell r="AE76">
            <v>368.2</v>
          </cell>
          <cell r="AF76">
            <v>442.8</v>
          </cell>
          <cell r="AG76">
            <v>467</v>
          </cell>
          <cell r="AH76">
            <v>550</v>
          </cell>
          <cell r="AI76">
            <v>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 t="str">
            <v>кг</v>
          </cell>
          <cell r="C77">
            <v>360.226</v>
          </cell>
          <cell r="D77">
            <v>743.83</v>
          </cell>
          <cell r="E77">
            <v>638.58199999999999</v>
          </cell>
          <cell r="F77">
            <v>225.95599999999999</v>
          </cell>
          <cell r="G77" t="str">
            <v>ябл</v>
          </cell>
          <cell r="H77">
            <v>1</v>
          </cell>
          <cell r="I77">
            <v>40</v>
          </cell>
          <cell r="J77">
            <v>644.48599999999999</v>
          </cell>
          <cell r="K77">
            <v>-5.9039999999999964</v>
          </cell>
          <cell r="L77">
            <v>100</v>
          </cell>
          <cell r="M77">
            <v>130</v>
          </cell>
          <cell r="N77">
            <v>0</v>
          </cell>
          <cell r="O77">
            <v>0</v>
          </cell>
          <cell r="P77">
            <v>193</v>
          </cell>
          <cell r="V77">
            <v>100</v>
          </cell>
          <cell r="W77">
            <v>90.378799999999998</v>
          </cell>
          <cell r="X77">
            <v>120</v>
          </cell>
          <cell r="Y77">
            <v>7.4791433389246151</v>
          </cell>
          <cell r="Z77">
            <v>2.5000995808751609</v>
          </cell>
          <cell r="AC77">
            <v>186.68799999999999</v>
          </cell>
          <cell r="AD77">
            <v>0</v>
          </cell>
          <cell r="AE77">
            <v>93.552199999999999</v>
          </cell>
          <cell r="AF77">
            <v>95.336400000000012</v>
          </cell>
          <cell r="AG77">
            <v>84.035200000000003</v>
          </cell>
          <cell r="AH77">
            <v>80.519000000000005</v>
          </cell>
          <cell r="AI77" t="e">
            <v>#N/A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 t="str">
            <v>кг</v>
          </cell>
          <cell r="C78">
            <v>335.33699999999999</v>
          </cell>
          <cell r="D78">
            <v>237.803</v>
          </cell>
          <cell r="E78">
            <v>389.63299999999998</v>
          </cell>
          <cell r="F78">
            <v>173.71100000000001</v>
          </cell>
          <cell r="G78">
            <v>0</v>
          </cell>
          <cell r="H78">
            <v>1</v>
          </cell>
          <cell r="I78">
            <v>40</v>
          </cell>
          <cell r="J78">
            <v>389.084</v>
          </cell>
          <cell r="K78">
            <v>0.54899999999997817</v>
          </cell>
          <cell r="L78">
            <v>80</v>
          </cell>
          <cell r="M78">
            <v>80</v>
          </cell>
          <cell r="N78">
            <v>0</v>
          </cell>
          <cell r="O78">
            <v>0</v>
          </cell>
          <cell r="P78">
            <v>86</v>
          </cell>
          <cell r="V78">
            <v>50</v>
          </cell>
          <cell r="W78">
            <v>64.095999999999989</v>
          </cell>
          <cell r="X78">
            <v>90</v>
          </cell>
          <cell r="Y78">
            <v>7.3906484023964065</v>
          </cell>
          <cell r="Z78">
            <v>2.7101691213180237</v>
          </cell>
          <cell r="AC78">
            <v>69.153000000000006</v>
          </cell>
          <cell r="AD78">
            <v>0</v>
          </cell>
          <cell r="AE78">
            <v>73.465599999999995</v>
          </cell>
          <cell r="AF78">
            <v>68.877200000000002</v>
          </cell>
          <cell r="AG78">
            <v>58.546199999999999</v>
          </cell>
          <cell r="AH78">
            <v>64.463999999999999</v>
          </cell>
          <cell r="AI78" t="e">
            <v>#N/A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 t="str">
            <v>кг</v>
          </cell>
          <cell r="C79">
            <v>630.43799999999999</v>
          </cell>
          <cell r="D79">
            <v>1458.577</v>
          </cell>
          <cell r="E79">
            <v>867.95699999999999</v>
          </cell>
          <cell r="F79">
            <v>502.90499999999997</v>
          </cell>
          <cell r="G79" t="str">
            <v>ябл</v>
          </cell>
          <cell r="H79">
            <v>1</v>
          </cell>
          <cell r="I79">
            <v>40</v>
          </cell>
          <cell r="J79">
            <v>860.04300000000001</v>
          </cell>
          <cell r="K79">
            <v>7.9139999999999873</v>
          </cell>
          <cell r="L79">
            <v>90</v>
          </cell>
          <cell r="M79">
            <v>200</v>
          </cell>
          <cell r="N79">
            <v>0</v>
          </cell>
          <cell r="O79">
            <v>0</v>
          </cell>
          <cell r="P79">
            <v>200</v>
          </cell>
          <cell r="W79">
            <v>124.3312</v>
          </cell>
          <cell r="X79">
            <v>130</v>
          </cell>
          <cell r="Y79">
            <v>7.4229557826193266</v>
          </cell>
          <cell r="Z79">
            <v>4.0448817352362081</v>
          </cell>
          <cell r="AC79">
            <v>246.30099999999999</v>
          </cell>
          <cell r="AD79">
            <v>0</v>
          </cell>
          <cell r="AE79">
            <v>143.83019999999999</v>
          </cell>
          <cell r="AF79">
            <v>156.2826</v>
          </cell>
          <cell r="AG79">
            <v>134.76220000000001</v>
          </cell>
          <cell r="AH79">
            <v>136.125</v>
          </cell>
          <cell r="AI79" t="e">
            <v>#N/A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 t="str">
            <v>кг</v>
          </cell>
          <cell r="C80">
            <v>401.18599999999998</v>
          </cell>
          <cell r="D80">
            <v>752.73199999999997</v>
          </cell>
          <cell r="E80">
            <v>518.54999999999995</v>
          </cell>
          <cell r="F80">
            <v>260.512</v>
          </cell>
          <cell r="G80">
            <v>0</v>
          </cell>
          <cell r="H80">
            <v>1</v>
          </cell>
          <cell r="I80">
            <v>40</v>
          </cell>
          <cell r="J80">
            <v>519.27300000000002</v>
          </cell>
          <cell r="K80">
            <v>-0.72300000000007003</v>
          </cell>
          <cell r="L80">
            <v>70</v>
          </cell>
          <cell r="M80">
            <v>140</v>
          </cell>
          <cell r="N80">
            <v>0</v>
          </cell>
          <cell r="O80">
            <v>0</v>
          </cell>
          <cell r="P80">
            <v>36</v>
          </cell>
          <cell r="V80">
            <v>70</v>
          </cell>
          <cell r="W80">
            <v>90.025399999999991</v>
          </cell>
          <cell r="X80">
            <v>130</v>
          </cell>
          <cell r="Y80">
            <v>7.4480313333792463</v>
          </cell>
          <cell r="Z80">
            <v>2.8937610940912233</v>
          </cell>
          <cell r="AC80">
            <v>68.423000000000002</v>
          </cell>
          <cell r="AD80">
            <v>0</v>
          </cell>
          <cell r="AE80">
            <v>99.948800000000006</v>
          </cell>
          <cell r="AF80">
            <v>94.373999999999995</v>
          </cell>
          <cell r="AG80">
            <v>88.900400000000005</v>
          </cell>
          <cell r="AH80">
            <v>102.65</v>
          </cell>
          <cell r="AI80" t="e">
            <v>#N/A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 t="str">
            <v>шт</v>
          </cell>
          <cell r="C81">
            <v>88</v>
          </cell>
          <cell r="D81">
            <v>115</v>
          </cell>
          <cell r="E81">
            <v>112</v>
          </cell>
          <cell r="F81">
            <v>87</v>
          </cell>
          <cell r="G81" t="str">
            <v>дк</v>
          </cell>
          <cell r="H81">
            <v>0.6</v>
          </cell>
          <cell r="I81">
            <v>60</v>
          </cell>
          <cell r="J81">
            <v>117</v>
          </cell>
          <cell r="K81">
            <v>-5</v>
          </cell>
          <cell r="L81">
            <v>0</v>
          </cell>
          <cell r="M81">
            <v>30</v>
          </cell>
          <cell r="N81">
            <v>0</v>
          </cell>
          <cell r="O81">
            <v>0</v>
          </cell>
          <cell r="P81">
            <v>20</v>
          </cell>
          <cell r="W81">
            <v>17.600000000000001</v>
          </cell>
          <cell r="X81">
            <v>20</v>
          </cell>
          <cell r="Y81">
            <v>7.7840909090909083</v>
          </cell>
          <cell r="Z81">
            <v>4.9431818181818175</v>
          </cell>
          <cell r="AC81">
            <v>24</v>
          </cell>
          <cell r="AD81">
            <v>0</v>
          </cell>
          <cell r="AE81">
            <v>14.6</v>
          </cell>
          <cell r="AF81">
            <v>16.8</v>
          </cell>
          <cell r="AG81">
            <v>16.8</v>
          </cell>
          <cell r="AH81">
            <v>8</v>
          </cell>
          <cell r="AI81" t="str">
            <v>ф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 t="str">
            <v>шт</v>
          </cell>
          <cell r="C82">
            <v>130</v>
          </cell>
          <cell r="D82">
            <v>225</v>
          </cell>
          <cell r="E82">
            <v>273</v>
          </cell>
          <cell r="F82">
            <v>80</v>
          </cell>
          <cell r="G82" t="str">
            <v>ябл</v>
          </cell>
          <cell r="H82">
            <v>0.6</v>
          </cell>
          <cell r="I82">
            <v>60</v>
          </cell>
          <cell r="J82">
            <v>271</v>
          </cell>
          <cell r="K82">
            <v>2</v>
          </cell>
          <cell r="L82">
            <v>80</v>
          </cell>
          <cell r="M82">
            <v>80</v>
          </cell>
          <cell r="N82">
            <v>0</v>
          </cell>
          <cell r="O82">
            <v>0</v>
          </cell>
          <cell r="P82">
            <v>20</v>
          </cell>
          <cell r="V82">
            <v>50</v>
          </cell>
          <cell r="W82">
            <v>49.8</v>
          </cell>
          <cell r="X82">
            <v>70</v>
          </cell>
          <cell r="Y82">
            <v>7.2289156626506026</v>
          </cell>
          <cell r="Z82">
            <v>1.606425702811245</v>
          </cell>
          <cell r="AC82">
            <v>24</v>
          </cell>
          <cell r="AD82">
            <v>0</v>
          </cell>
          <cell r="AE82">
            <v>38</v>
          </cell>
          <cell r="AF82">
            <v>48.4</v>
          </cell>
          <cell r="AG82">
            <v>45.2</v>
          </cell>
          <cell r="AH82">
            <v>39</v>
          </cell>
          <cell r="AI82" t="str">
            <v>оконч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 t="str">
            <v>шт</v>
          </cell>
          <cell r="C83">
            <v>122</v>
          </cell>
          <cell r="D83">
            <v>311</v>
          </cell>
          <cell r="E83">
            <v>229</v>
          </cell>
          <cell r="F83">
            <v>200</v>
          </cell>
          <cell r="G83" t="str">
            <v>ябл</v>
          </cell>
          <cell r="H83">
            <v>0.6</v>
          </cell>
          <cell r="I83">
            <v>60</v>
          </cell>
          <cell r="J83">
            <v>279</v>
          </cell>
          <cell r="K83">
            <v>-50</v>
          </cell>
          <cell r="L83">
            <v>100</v>
          </cell>
          <cell r="M83">
            <v>80</v>
          </cell>
          <cell r="N83">
            <v>0</v>
          </cell>
          <cell r="O83">
            <v>0</v>
          </cell>
          <cell r="P83">
            <v>20</v>
          </cell>
          <cell r="V83">
            <v>50</v>
          </cell>
          <cell r="W83">
            <v>41</v>
          </cell>
          <cell r="X83">
            <v>50</v>
          </cell>
          <cell r="Y83">
            <v>11.707317073170731</v>
          </cell>
          <cell r="Z83">
            <v>4.8780487804878048</v>
          </cell>
          <cell r="AC83">
            <v>24</v>
          </cell>
          <cell r="AD83">
            <v>0</v>
          </cell>
          <cell r="AE83">
            <v>36.200000000000003</v>
          </cell>
          <cell r="AF83">
            <v>43.2</v>
          </cell>
          <cell r="AG83">
            <v>39.6</v>
          </cell>
          <cell r="AH83">
            <v>40</v>
          </cell>
          <cell r="AI83" t="str">
            <v>июньяб</v>
          </cell>
        </row>
        <row r="84">
          <cell r="A84" t="str">
            <v xml:space="preserve"> 364  Сардельки Филейские Вязанка ВЕС NDX ТМ Вязанка  ПОКОМ</v>
          </cell>
          <cell r="B84" t="str">
            <v>кг</v>
          </cell>
          <cell r="C84">
            <v>136.54900000000001</v>
          </cell>
          <cell r="D84">
            <v>350.87</v>
          </cell>
          <cell r="E84">
            <v>264.36200000000002</v>
          </cell>
          <cell r="F84">
            <v>212.124</v>
          </cell>
          <cell r="G84">
            <v>0</v>
          </cell>
          <cell r="H84">
            <v>1</v>
          </cell>
          <cell r="I84">
            <v>30</v>
          </cell>
          <cell r="J84">
            <v>268.16800000000001</v>
          </cell>
          <cell r="K84">
            <v>-3.8059999999999832</v>
          </cell>
          <cell r="L84">
            <v>20</v>
          </cell>
          <cell r="M84">
            <v>70</v>
          </cell>
          <cell r="N84">
            <v>0</v>
          </cell>
          <cell r="O84">
            <v>0</v>
          </cell>
          <cell r="P84">
            <v>70</v>
          </cell>
          <cell r="W84">
            <v>36.892800000000008</v>
          </cell>
          <cell r="Y84">
            <v>8.1892401769450931</v>
          </cell>
          <cell r="Z84">
            <v>5.7497397866250308</v>
          </cell>
          <cell r="AC84">
            <v>79.897999999999996</v>
          </cell>
          <cell r="AD84">
            <v>0</v>
          </cell>
          <cell r="AE84">
            <v>44.054400000000001</v>
          </cell>
          <cell r="AF84">
            <v>42.4756</v>
          </cell>
          <cell r="AG84">
            <v>43.004000000000005</v>
          </cell>
          <cell r="AH84">
            <v>47.64</v>
          </cell>
          <cell r="AI84">
            <v>0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B85" t="str">
            <v>шт</v>
          </cell>
          <cell r="C85">
            <v>239</v>
          </cell>
          <cell r="D85">
            <v>457</v>
          </cell>
          <cell r="E85">
            <v>402</v>
          </cell>
          <cell r="F85">
            <v>288</v>
          </cell>
          <cell r="G85" t="str">
            <v>ябл,дк</v>
          </cell>
          <cell r="H85">
            <v>0.6</v>
          </cell>
          <cell r="I85">
            <v>60</v>
          </cell>
          <cell r="J85">
            <v>405</v>
          </cell>
          <cell r="K85">
            <v>-3</v>
          </cell>
          <cell r="L85">
            <v>200</v>
          </cell>
          <cell r="M85">
            <v>150</v>
          </cell>
          <cell r="N85">
            <v>0</v>
          </cell>
          <cell r="O85">
            <v>0</v>
          </cell>
          <cell r="P85">
            <v>20</v>
          </cell>
          <cell r="V85">
            <v>100</v>
          </cell>
          <cell r="W85">
            <v>75.599999999999994</v>
          </cell>
          <cell r="X85">
            <v>100</v>
          </cell>
          <cell r="Y85">
            <v>11.084656084656086</v>
          </cell>
          <cell r="Z85">
            <v>3.8095238095238098</v>
          </cell>
          <cell r="AC85">
            <v>24</v>
          </cell>
          <cell r="AD85">
            <v>0</v>
          </cell>
          <cell r="AE85">
            <v>61.8</v>
          </cell>
          <cell r="AF85">
            <v>96.4</v>
          </cell>
          <cell r="AG85">
            <v>66.400000000000006</v>
          </cell>
          <cell r="AH85">
            <v>63</v>
          </cell>
          <cell r="AI85" t="str">
            <v>июньяб</v>
          </cell>
        </row>
        <row r="86">
          <cell r="A86" t="str">
            <v xml:space="preserve"> 377  Колбаса Молочная Дугушка 0,6кг ТМ Стародворье  ПОКОМ</v>
          </cell>
          <cell r="B86" t="str">
            <v>шт</v>
          </cell>
          <cell r="C86">
            <v>148</v>
          </cell>
          <cell r="D86">
            <v>866</v>
          </cell>
          <cell r="E86">
            <v>610</v>
          </cell>
          <cell r="F86">
            <v>398</v>
          </cell>
          <cell r="G86" t="str">
            <v>ябл,дк</v>
          </cell>
          <cell r="H86">
            <v>0.6</v>
          </cell>
          <cell r="I86">
            <v>60</v>
          </cell>
          <cell r="J86">
            <v>616</v>
          </cell>
          <cell r="K86">
            <v>-6</v>
          </cell>
          <cell r="L86">
            <v>50</v>
          </cell>
          <cell r="M86">
            <v>170</v>
          </cell>
          <cell r="N86">
            <v>0</v>
          </cell>
          <cell r="O86">
            <v>0</v>
          </cell>
          <cell r="P86">
            <v>20</v>
          </cell>
          <cell r="V86">
            <v>60</v>
          </cell>
          <cell r="W86">
            <v>117.2</v>
          </cell>
          <cell r="X86">
            <v>150</v>
          </cell>
          <cell r="Y86">
            <v>7.0648464163822524</v>
          </cell>
          <cell r="Z86">
            <v>3.3959044368600684</v>
          </cell>
          <cell r="AC86">
            <v>24</v>
          </cell>
          <cell r="AD86">
            <v>0</v>
          </cell>
          <cell r="AE86">
            <v>105</v>
          </cell>
          <cell r="AF86">
            <v>111</v>
          </cell>
          <cell r="AG86">
            <v>122.6</v>
          </cell>
          <cell r="AH86">
            <v>114</v>
          </cell>
          <cell r="AI86" t="str">
            <v>оконч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 t="str">
            <v>шт</v>
          </cell>
          <cell r="C87">
            <v>1138</v>
          </cell>
          <cell r="D87">
            <v>2397</v>
          </cell>
          <cell r="E87">
            <v>2191</v>
          </cell>
          <cell r="F87">
            <v>1307</v>
          </cell>
          <cell r="G87">
            <v>0</v>
          </cell>
          <cell r="H87">
            <v>0.28000000000000003</v>
          </cell>
          <cell r="I87">
            <v>35</v>
          </cell>
          <cell r="J87">
            <v>2203</v>
          </cell>
          <cell r="K87">
            <v>-12</v>
          </cell>
          <cell r="L87">
            <v>400</v>
          </cell>
          <cell r="M87">
            <v>500</v>
          </cell>
          <cell r="N87">
            <v>0</v>
          </cell>
          <cell r="O87">
            <v>0</v>
          </cell>
          <cell r="P87">
            <v>220</v>
          </cell>
          <cell r="V87">
            <v>150</v>
          </cell>
          <cell r="W87">
            <v>393.8</v>
          </cell>
          <cell r="X87">
            <v>500</v>
          </cell>
          <cell r="Y87">
            <v>7.2549517521584557</v>
          </cell>
          <cell r="Z87">
            <v>3.3189436262061958</v>
          </cell>
          <cell r="AC87">
            <v>222</v>
          </cell>
          <cell r="AD87">
            <v>0</v>
          </cell>
          <cell r="AE87">
            <v>374.6</v>
          </cell>
          <cell r="AF87">
            <v>427.2</v>
          </cell>
          <cell r="AG87">
            <v>403.2</v>
          </cell>
          <cell r="AH87">
            <v>375</v>
          </cell>
          <cell r="AI87" t="str">
            <v>?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 t="str">
            <v>шт</v>
          </cell>
          <cell r="C88">
            <v>420</v>
          </cell>
          <cell r="D88">
            <v>425</v>
          </cell>
          <cell r="E88">
            <v>481</v>
          </cell>
          <cell r="F88">
            <v>351</v>
          </cell>
          <cell r="G88">
            <v>0</v>
          </cell>
          <cell r="H88">
            <v>0.4</v>
          </cell>
          <cell r="I88" t="e">
            <v>#N/A</v>
          </cell>
          <cell r="J88">
            <v>486</v>
          </cell>
          <cell r="K88">
            <v>-5</v>
          </cell>
          <cell r="L88">
            <v>100</v>
          </cell>
          <cell r="M88">
            <v>120</v>
          </cell>
          <cell r="N88">
            <v>0</v>
          </cell>
          <cell r="O88">
            <v>0</v>
          </cell>
          <cell r="P88">
            <v>0</v>
          </cell>
          <cell r="V88">
            <v>50</v>
          </cell>
          <cell r="W88">
            <v>96.2</v>
          </cell>
          <cell r="X88">
            <v>110</v>
          </cell>
          <cell r="Y88">
            <v>7.5987525987525988</v>
          </cell>
          <cell r="Z88">
            <v>3.6486486486486487</v>
          </cell>
          <cell r="AC88">
            <v>0</v>
          </cell>
          <cell r="AD88">
            <v>0</v>
          </cell>
          <cell r="AE88">
            <v>72.599999999999994</v>
          </cell>
          <cell r="AF88">
            <v>115</v>
          </cell>
          <cell r="AG88">
            <v>93.6</v>
          </cell>
          <cell r="AH88">
            <v>107</v>
          </cell>
          <cell r="AI88" t="str">
            <v>Паша</v>
          </cell>
        </row>
        <row r="89">
          <cell r="A89" t="str">
            <v xml:space="preserve"> 388  Сосиски Восточные Халяль ТМ Вязанка 0,33 кг АК. ПОКОМ</v>
          </cell>
          <cell r="B89" t="str">
            <v>шт</v>
          </cell>
          <cell r="C89">
            <v>440</v>
          </cell>
          <cell r="D89">
            <v>782</v>
          </cell>
          <cell r="E89">
            <v>686</v>
          </cell>
          <cell r="F89">
            <v>527</v>
          </cell>
          <cell r="G89">
            <v>0</v>
          </cell>
          <cell r="H89">
            <v>0.33</v>
          </cell>
          <cell r="I89">
            <v>60</v>
          </cell>
          <cell r="J89">
            <v>686</v>
          </cell>
          <cell r="K89">
            <v>0</v>
          </cell>
          <cell r="L89">
            <v>100</v>
          </cell>
          <cell r="M89">
            <v>170</v>
          </cell>
          <cell r="N89">
            <v>0</v>
          </cell>
          <cell r="O89">
            <v>0</v>
          </cell>
          <cell r="P89">
            <v>0</v>
          </cell>
          <cell r="V89">
            <v>50</v>
          </cell>
          <cell r="W89">
            <v>137.19999999999999</v>
          </cell>
          <cell r="X89">
            <v>180</v>
          </cell>
          <cell r="Y89">
            <v>7.4854227405247817</v>
          </cell>
          <cell r="Z89">
            <v>3.841107871720117</v>
          </cell>
          <cell r="AC89">
            <v>0</v>
          </cell>
          <cell r="AD89">
            <v>0</v>
          </cell>
          <cell r="AE89">
            <v>115.6</v>
          </cell>
          <cell r="AF89">
            <v>155</v>
          </cell>
          <cell r="AG89">
            <v>136</v>
          </cell>
          <cell r="AH89">
            <v>144</v>
          </cell>
          <cell r="AI89" t="str">
            <v>Паша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 t="str">
            <v>шт</v>
          </cell>
          <cell r="C90">
            <v>260</v>
          </cell>
          <cell r="D90">
            <v>417</v>
          </cell>
          <cell r="E90">
            <v>375</v>
          </cell>
          <cell r="F90">
            <v>298</v>
          </cell>
          <cell r="G90">
            <v>0</v>
          </cell>
          <cell r="H90">
            <v>0.35</v>
          </cell>
          <cell r="I90" t="e">
            <v>#N/A</v>
          </cell>
          <cell r="J90">
            <v>373</v>
          </cell>
          <cell r="K90">
            <v>2</v>
          </cell>
          <cell r="L90">
            <v>80</v>
          </cell>
          <cell r="M90">
            <v>100</v>
          </cell>
          <cell r="N90">
            <v>0</v>
          </cell>
          <cell r="O90">
            <v>0</v>
          </cell>
          <cell r="P90">
            <v>0</v>
          </cell>
          <cell r="W90">
            <v>75</v>
          </cell>
          <cell r="X90">
            <v>90</v>
          </cell>
          <cell r="Y90">
            <v>7.5733333333333333</v>
          </cell>
          <cell r="Z90">
            <v>3.9733333333333332</v>
          </cell>
          <cell r="AC90">
            <v>0</v>
          </cell>
          <cell r="AD90">
            <v>0</v>
          </cell>
          <cell r="AE90">
            <v>68.599999999999994</v>
          </cell>
          <cell r="AF90">
            <v>86.2</v>
          </cell>
          <cell r="AG90">
            <v>75.599999999999994</v>
          </cell>
          <cell r="AH90">
            <v>69</v>
          </cell>
          <cell r="AI90" t="str">
            <v>Паша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 t="str">
            <v>шт</v>
          </cell>
          <cell r="C91">
            <v>122</v>
          </cell>
          <cell r="D91">
            <v>404</v>
          </cell>
          <cell r="E91">
            <v>306</v>
          </cell>
          <cell r="F91">
            <v>210</v>
          </cell>
          <cell r="G91" t="str">
            <v>ябл</v>
          </cell>
          <cell r="H91">
            <v>0.33</v>
          </cell>
          <cell r="I91" t="e">
            <v>#N/A</v>
          </cell>
          <cell r="J91">
            <v>437</v>
          </cell>
          <cell r="K91">
            <v>-131</v>
          </cell>
          <cell r="L91">
            <v>0</v>
          </cell>
          <cell r="M91">
            <v>20</v>
          </cell>
          <cell r="N91">
            <v>0</v>
          </cell>
          <cell r="O91">
            <v>0</v>
          </cell>
          <cell r="P91">
            <v>0</v>
          </cell>
          <cell r="V91">
            <v>120</v>
          </cell>
          <cell r="W91">
            <v>61.2</v>
          </cell>
          <cell r="X91">
            <v>100</v>
          </cell>
          <cell r="Y91">
            <v>7.3529411764705879</v>
          </cell>
          <cell r="Z91">
            <v>3.4313725490196076</v>
          </cell>
          <cell r="AC91">
            <v>0</v>
          </cell>
          <cell r="AD91">
            <v>0</v>
          </cell>
          <cell r="AE91">
            <v>46</v>
          </cell>
          <cell r="AF91">
            <v>70</v>
          </cell>
          <cell r="AG91">
            <v>52.2</v>
          </cell>
          <cell r="AH91">
            <v>46</v>
          </cell>
          <cell r="AI91" t="e">
            <v>#N/A</v>
          </cell>
        </row>
        <row r="92">
          <cell r="A92" t="str">
            <v xml:space="preserve"> 410  Сосиски Баварские с сыром ТМ Стародворье 0,35 кг. ПОКОМ</v>
          </cell>
          <cell r="B92" t="str">
            <v>шт</v>
          </cell>
          <cell r="C92">
            <v>1760</v>
          </cell>
          <cell r="D92">
            <v>14426</v>
          </cell>
          <cell r="E92">
            <v>7162</v>
          </cell>
          <cell r="F92">
            <v>1522</v>
          </cell>
          <cell r="G92">
            <v>0</v>
          </cell>
          <cell r="H92">
            <v>0.35</v>
          </cell>
          <cell r="I92">
            <v>40</v>
          </cell>
          <cell r="J92">
            <v>7201</v>
          </cell>
          <cell r="K92">
            <v>-39</v>
          </cell>
          <cell r="L92">
            <v>1200</v>
          </cell>
          <cell r="M92">
            <v>1100</v>
          </cell>
          <cell r="N92">
            <v>0</v>
          </cell>
          <cell r="O92">
            <v>0</v>
          </cell>
          <cell r="P92">
            <v>750</v>
          </cell>
          <cell r="T92">
            <v>2178</v>
          </cell>
          <cell r="V92">
            <v>800</v>
          </cell>
          <cell r="W92">
            <v>1031.5999999999999</v>
          </cell>
          <cell r="X92">
            <v>1800</v>
          </cell>
          <cell r="Y92">
            <v>6.225281116711904</v>
          </cell>
          <cell r="Z92">
            <v>1.4753780535091121</v>
          </cell>
          <cell r="AC92">
            <v>804</v>
          </cell>
          <cell r="AD92">
            <v>1200</v>
          </cell>
          <cell r="AE92">
            <v>582.20000000000005</v>
          </cell>
          <cell r="AF92">
            <v>834.2</v>
          </cell>
          <cell r="AG92">
            <v>899.2</v>
          </cell>
          <cell r="AH92">
            <v>1310</v>
          </cell>
          <cell r="AI92" t="str">
            <v>оконч</v>
          </cell>
        </row>
        <row r="93">
          <cell r="A93" t="str">
            <v xml:space="preserve"> 412  Сосиски Баварские ТМ Стародворье 0,35 кг ПОКОМ</v>
          </cell>
          <cell r="B93" t="str">
            <v>шт</v>
          </cell>
          <cell r="C93">
            <v>2091</v>
          </cell>
          <cell r="D93">
            <v>21771</v>
          </cell>
          <cell r="E93">
            <v>11164</v>
          </cell>
          <cell r="F93">
            <v>4109</v>
          </cell>
          <cell r="G93">
            <v>0</v>
          </cell>
          <cell r="H93">
            <v>0.35</v>
          </cell>
          <cell r="I93">
            <v>45</v>
          </cell>
          <cell r="J93">
            <v>11321</v>
          </cell>
          <cell r="K93">
            <v>-157</v>
          </cell>
          <cell r="L93">
            <v>3100</v>
          </cell>
          <cell r="M93">
            <v>1700</v>
          </cell>
          <cell r="N93">
            <v>1000</v>
          </cell>
          <cell r="O93">
            <v>1500</v>
          </cell>
          <cell r="P93">
            <v>1414</v>
          </cell>
          <cell r="T93">
            <v>3066</v>
          </cell>
          <cell r="V93">
            <v>500</v>
          </cell>
          <cell r="W93">
            <v>1352</v>
          </cell>
          <cell r="X93">
            <v>1200</v>
          </cell>
          <cell r="Y93">
            <v>9.6960059171597628</v>
          </cell>
          <cell r="Z93">
            <v>3.0392011834319526</v>
          </cell>
          <cell r="AC93">
            <v>2004</v>
          </cell>
          <cell r="AD93">
            <v>2400</v>
          </cell>
          <cell r="AE93">
            <v>1178.4000000000001</v>
          </cell>
          <cell r="AF93">
            <v>1251.4000000000001</v>
          </cell>
          <cell r="AG93">
            <v>1375</v>
          </cell>
          <cell r="AH93">
            <v>1676</v>
          </cell>
          <cell r="AI93" t="str">
            <v>июньяб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B94" t="str">
            <v>шт</v>
          </cell>
          <cell r="C94">
            <v>12</v>
          </cell>
          <cell r="D94">
            <v>6</v>
          </cell>
          <cell r="E94">
            <v>16</v>
          </cell>
          <cell r="F94">
            <v>-2</v>
          </cell>
          <cell r="G94" t="str">
            <v>лидер</v>
          </cell>
          <cell r="H94">
            <v>0.11</v>
          </cell>
          <cell r="I94">
            <v>120</v>
          </cell>
          <cell r="J94">
            <v>89</v>
          </cell>
          <cell r="K94">
            <v>-73</v>
          </cell>
          <cell r="L94">
            <v>100</v>
          </cell>
          <cell r="M94">
            <v>50</v>
          </cell>
          <cell r="N94">
            <v>0</v>
          </cell>
          <cell r="O94">
            <v>0</v>
          </cell>
          <cell r="P94">
            <v>0</v>
          </cell>
          <cell r="V94">
            <v>50</v>
          </cell>
          <cell r="W94">
            <v>3.2</v>
          </cell>
          <cell r="Y94">
            <v>61.875</v>
          </cell>
          <cell r="Z94">
            <v>-0.625</v>
          </cell>
          <cell r="AC94">
            <v>0</v>
          </cell>
          <cell r="AD94">
            <v>0</v>
          </cell>
          <cell r="AE94">
            <v>16.8</v>
          </cell>
          <cell r="AF94">
            <v>20</v>
          </cell>
          <cell r="AG94">
            <v>4.8</v>
          </cell>
          <cell r="AH94">
            <v>3</v>
          </cell>
          <cell r="AI94" t="str">
            <v>нет бл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B95" t="str">
            <v>шт</v>
          </cell>
          <cell r="C95">
            <v>11</v>
          </cell>
          <cell r="D95">
            <v>4</v>
          </cell>
          <cell r="E95">
            <v>4</v>
          </cell>
          <cell r="F95">
            <v>8</v>
          </cell>
          <cell r="G95" t="str">
            <v>лидер</v>
          </cell>
          <cell r="H95">
            <v>0.11</v>
          </cell>
          <cell r="I95">
            <v>120</v>
          </cell>
          <cell r="J95">
            <v>152</v>
          </cell>
          <cell r="K95">
            <v>-148</v>
          </cell>
          <cell r="L95">
            <v>100</v>
          </cell>
          <cell r="M95">
            <v>50</v>
          </cell>
          <cell r="N95">
            <v>0</v>
          </cell>
          <cell r="O95">
            <v>0</v>
          </cell>
          <cell r="P95">
            <v>0</v>
          </cell>
          <cell r="V95">
            <v>50</v>
          </cell>
          <cell r="W95">
            <v>0.8</v>
          </cell>
          <cell r="Y95">
            <v>260</v>
          </cell>
          <cell r="Z95">
            <v>10</v>
          </cell>
          <cell r="AC95">
            <v>0</v>
          </cell>
          <cell r="AD95">
            <v>0</v>
          </cell>
          <cell r="AE95">
            <v>19.2</v>
          </cell>
          <cell r="AF95">
            <v>25.6</v>
          </cell>
          <cell r="AG95">
            <v>2</v>
          </cell>
          <cell r="AH95">
            <v>2</v>
          </cell>
          <cell r="AI95" t="str">
            <v>нет бл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B96" t="str">
            <v>шт</v>
          </cell>
          <cell r="C96">
            <v>437</v>
          </cell>
          <cell r="D96">
            <v>122</v>
          </cell>
          <cell r="E96">
            <v>370</v>
          </cell>
          <cell r="F96">
            <v>168</v>
          </cell>
          <cell r="G96" t="str">
            <v>лидер</v>
          </cell>
          <cell r="H96">
            <v>0.06</v>
          </cell>
          <cell r="I96">
            <v>60</v>
          </cell>
          <cell r="J96">
            <v>407</v>
          </cell>
          <cell r="K96">
            <v>-37</v>
          </cell>
          <cell r="L96">
            <v>100</v>
          </cell>
          <cell r="M96">
            <v>100</v>
          </cell>
          <cell r="N96">
            <v>0</v>
          </cell>
          <cell r="O96">
            <v>0</v>
          </cell>
          <cell r="P96">
            <v>0</v>
          </cell>
          <cell r="V96">
            <v>100</v>
          </cell>
          <cell r="W96">
            <v>74</v>
          </cell>
          <cell r="X96">
            <v>100</v>
          </cell>
          <cell r="Y96">
            <v>7.6756756756756754</v>
          </cell>
          <cell r="Z96">
            <v>2.2702702702702702</v>
          </cell>
          <cell r="AC96">
            <v>0</v>
          </cell>
          <cell r="AD96">
            <v>0</v>
          </cell>
          <cell r="AE96">
            <v>90.6</v>
          </cell>
          <cell r="AF96">
            <v>104</v>
          </cell>
          <cell r="AG96">
            <v>84</v>
          </cell>
          <cell r="AH96">
            <v>53</v>
          </cell>
          <cell r="AI96" t="e">
            <v>#N/A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B97" t="str">
            <v>шт</v>
          </cell>
          <cell r="C97">
            <v>307</v>
          </cell>
          <cell r="D97">
            <v>313</v>
          </cell>
          <cell r="E97">
            <v>273</v>
          </cell>
          <cell r="F97">
            <v>330</v>
          </cell>
          <cell r="G97">
            <v>0</v>
          </cell>
          <cell r="H97">
            <v>0.06</v>
          </cell>
          <cell r="I97">
            <v>0</v>
          </cell>
          <cell r="J97">
            <v>292</v>
          </cell>
          <cell r="K97">
            <v>-19</v>
          </cell>
          <cell r="L97">
            <v>80</v>
          </cell>
          <cell r="M97">
            <v>70</v>
          </cell>
          <cell r="N97">
            <v>0</v>
          </cell>
          <cell r="O97">
            <v>0</v>
          </cell>
          <cell r="P97">
            <v>0</v>
          </cell>
          <cell r="W97">
            <v>54.6</v>
          </cell>
          <cell r="X97">
            <v>50</v>
          </cell>
          <cell r="Y97">
            <v>9.7069597069597062</v>
          </cell>
          <cell r="Z97">
            <v>6.0439560439560438</v>
          </cell>
          <cell r="AC97">
            <v>0</v>
          </cell>
          <cell r="AD97">
            <v>0</v>
          </cell>
          <cell r="AE97">
            <v>56</v>
          </cell>
          <cell r="AF97">
            <v>69.599999999999994</v>
          </cell>
          <cell r="AG97">
            <v>57.2</v>
          </cell>
          <cell r="AH97">
            <v>42</v>
          </cell>
          <cell r="AI97">
            <v>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B98" t="str">
            <v>шт</v>
          </cell>
          <cell r="C98">
            <v>508</v>
          </cell>
          <cell r="D98">
            <v>233</v>
          </cell>
          <cell r="E98">
            <v>452</v>
          </cell>
          <cell r="F98">
            <v>263</v>
          </cell>
          <cell r="G98" t="str">
            <v>лидер</v>
          </cell>
          <cell r="H98">
            <v>0.06</v>
          </cell>
          <cell r="I98">
            <v>60</v>
          </cell>
          <cell r="J98">
            <v>470</v>
          </cell>
          <cell r="K98">
            <v>-18</v>
          </cell>
          <cell r="L98">
            <v>100</v>
          </cell>
          <cell r="M98">
            <v>100</v>
          </cell>
          <cell r="N98">
            <v>0</v>
          </cell>
          <cell r="O98">
            <v>0</v>
          </cell>
          <cell r="P98">
            <v>0</v>
          </cell>
          <cell r="V98">
            <v>100</v>
          </cell>
          <cell r="W98">
            <v>90.4</v>
          </cell>
          <cell r="X98">
            <v>150</v>
          </cell>
          <cell r="Y98">
            <v>7.8871681415929196</v>
          </cell>
          <cell r="Z98">
            <v>2.9092920353982299</v>
          </cell>
          <cell r="AC98">
            <v>0</v>
          </cell>
          <cell r="AD98">
            <v>0</v>
          </cell>
          <cell r="AE98">
            <v>112.6</v>
          </cell>
          <cell r="AF98">
            <v>118.8</v>
          </cell>
          <cell r="AG98">
            <v>101.6</v>
          </cell>
          <cell r="AH98">
            <v>92</v>
          </cell>
          <cell r="AI98" t="e">
            <v>#N/A</v>
          </cell>
        </row>
        <row r="99">
          <cell r="A99" t="str">
            <v xml:space="preserve"> 421  Сосиски Царедворские 0,33 кг ТМ Стародворье  ПОКОМ</v>
          </cell>
          <cell r="B99" t="str">
            <v>шт</v>
          </cell>
          <cell r="C99">
            <v>296</v>
          </cell>
          <cell r="D99">
            <v>632</v>
          </cell>
          <cell r="E99">
            <v>617</v>
          </cell>
          <cell r="F99">
            <v>303</v>
          </cell>
          <cell r="G99" t="str">
            <v>лид, я</v>
          </cell>
          <cell r="H99">
            <v>0.33</v>
          </cell>
          <cell r="I99">
            <v>40</v>
          </cell>
          <cell r="J99">
            <v>617</v>
          </cell>
          <cell r="K99">
            <v>0</v>
          </cell>
          <cell r="L99">
            <v>150</v>
          </cell>
          <cell r="M99">
            <v>160</v>
          </cell>
          <cell r="N99">
            <v>0</v>
          </cell>
          <cell r="O99">
            <v>0</v>
          </cell>
          <cell r="P99">
            <v>0</v>
          </cell>
          <cell r="V99">
            <v>60</v>
          </cell>
          <cell r="W99">
            <v>112.6</v>
          </cell>
          <cell r="X99">
            <v>170</v>
          </cell>
          <cell r="Y99">
            <v>7.4866785079928952</v>
          </cell>
          <cell r="Z99">
            <v>2.6909413854351687</v>
          </cell>
          <cell r="AC99">
            <v>54</v>
          </cell>
          <cell r="AD99">
            <v>0</v>
          </cell>
          <cell r="AE99">
            <v>83.2</v>
          </cell>
          <cell r="AF99">
            <v>114</v>
          </cell>
          <cell r="AG99">
            <v>104.6</v>
          </cell>
          <cell r="AH99">
            <v>88</v>
          </cell>
          <cell r="AI99" t="e">
            <v>#N/A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B100" t="str">
            <v>шт</v>
          </cell>
          <cell r="C100">
            <v>55</v>
          </cell>
          <cell r="D100">
            <v>373</v>
          </cell>
          <cell r="E100">
            <v>267</v>
          </cell>
          <cell r="F100">
            <v>143</v>
          </cell>
          <cell r="G100" t="str">
            <v>нов</v>
          </cell>
          <cell r="H100">
            <v>0.15</v>
          </cell>
          <cell r="I100" t="e">
            <v>#N/A</v>
          </cell>
          <cell r="J100">
            <v>299</v>
          </cell>
          <cell r="K100">
            <v>-32</v>
          </cell>
          <cell r="L100">
            <v>70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V100">
            <v>100</v>
          </cell>
          <cell r="W100">
            <v>53.4</v>
          </cell>
          <cell r="X100">
            <v>100</v>
          </cell>
          <cell r="Y100">
            <v>7.7340823970037453</v>
          </cell>
          <cell r="Z100">
            <v>2.6779026217228465</v>
          </cell>
          <cell r="AC100">
            <v>0</v>
          </cell>
          <cell r="AD100">
            <v>0</v>
          </cell>
          <cell r="AE100">
            <v>33.200000000000003</v>
          </cell>
          <cell r="AF100">
            <v>43.2</v>
          </cell>
          <cell r="AG100">
            <v>47.8</v>
          </cell>
          <cell r="AH100">
            <v>41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191</v>
          </cell>
          <cell r="D101">
            <v>241</v>
          </cell>
          <cell r="E101">
            <v>242</v>
          </cell>
          <cell r="F101">
            <v>185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289</v>
          </cell>
          <cell r="K101">
            <v>-47</v>
          </cell>
          <cell r="L101">
            <v>200</v>
          </cell>
          <cell r="M101">
            <v>150</v>
          </cell>
          <cell r="N101">
            <v>0</v>
          </cell>
          <cell r="O101">
            <v>0</v>
          </cell>
          <cell r="P101">
            <v>0</v>
          </cell>
          <cell r="V101">
            <v>50</v>
          </cell>
          <cell r="W101">
            <v>48.4</v>
          </cell>
          <cell r="X101">
            <v>50</v>
          </cell>
          <cell r="Y101">
            <v>13.119834710743802</v>
          </cell>
          <cell r="Z101">
            <v>3.8223140495867769</v>
          </cell>
          <cell r="AC101">
            <v>0</v>
          </cell>
          <cell r="AD101">
            <v>0</v>
          </cell>
          <cell r="AE101">
            <v>48.8</v>
          </cell>
          <cell r="AF101">
            <v>58</v>
          </cell>
          <cell r="AG101">
            <v>55.2</v>
          </cell>
          <cell r="AH101">
            <v>32</v>
          </cell>
          <cell r="AI101" t="str">
            <v>июньяб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152.44499999999999</v>
          </cell>
          <cell r="D102">
            <v>233.35</v>
          </cell>
          <cell r="E102">
            <v>204.73400000000001</v>
          </cell>
          <cell r="F102">
            <v>179.62100000000001</v>
          </cell>
          <cell r="G102" t="str">
            <v>н</v>
          </cell>
          <cell r="H102">
            <v>1</v>
          </cell>
          <cell r="I102" t="e">
            <v>#N/A</v>
          </cell>
          <cell r="J102">
            <v>199.309</v>
          </cell>
          <cell r="K102">
            <v>5.4250000000000114</v>
          </cell>
          <cell r="L102">
            <v>0</v>
          </cell>
          <cell r="M102">
            <v>50</v>
          </cell>
          <cell r="N102">
            <v>0</v>
          </cell>
          <cell r="O102">
            <v>0</v>
          </cell>
          <cell r="P102">
            <v>0</v>
          </cell>
          <cell r="V102">
            <v>30</v>
          </cell>
          <cell r="W102">
            <v>40.946800000000003</v>
          </cell>
          <cell r="X102">
            <v>50</v>
          </cell>
          <cell r="Y102">
            <v>7.5615432707806214</v>
          </cell>
          <cell r="Z102">
            <v>4.3866920003516761</v>
          </cell>
          <cell r="AC102">
            <v>0</v>
          </cell>
          <cell r="AD102">
            <v>0</v>
          </cell>
          <cell r="AE102">
            <v>42.305999999999997</v>
          </cell>
          <cell r="AF102">
            <v>30.808</v>
          </cell>
          <cell r="AG102">
            <v>40.031999999999996</v>
          </cell>
          <cell r="AH102">
            <v>46.332000000000001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204</v>
          </cell>
          <cell r="D103">
            <v>581</v>
          </cell>
          <cell r="E103">
            <v>459</v>
          </cell>
          <cell r="F103">
            <v>317</v>
          </cell>
          <cell r="G103" t="str">
            <v>нов</v>
          </cell>
          <cell r="H103">
            <v>0.33</v>
          </cell>
          <cell r="I103" t="e">
            <v>#N/A</v>
          </cell>
          <cell r="J103">
            <v>476</v>
          </cell>
          <cell r="K103">
            <v>-17</v>
          </cell>
          <cell r="L103">
            <v>70</v>
          </cell>
          <cell r="M103">
            <v>120</v>
          </cell>
          <cell r="N103">
            <v>0</v>
          </cell>
          <cell r="O103">
            <v>0</v>
          </cell>
          <cell r="P103">
            <v>0</v>
          </cell>
          <cell r="W103">
            <v>85.8</v>
          </cell>
          <cell r="X103">
            <v>150</v>
          </cell>
          <cell r="Y103">
            <v>7.6573426573426575</v>
          </cell>
          <cell r="Z103">
            <v>3.6946386946386949</v>
          </cell>
          <cell r="AC103">
            <v>30</v>
          </cell>
          <cell r="AD103">
            <v>0</v>
          </cell>
          <cell r="AE103">
            <v>66.599999999999994</v>
          </cell>
          <cell r="AF103">
            <v>73.8</v>
          </cell>
          <cell r="AG103">
            <v>88.8</v>
          </cell>
          <cell r="AH103">
            <v>137</v>
          </cell>
          <cell r="AI103" t="e">
            <v>#N/A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B104" t="str">
            <v>шт</v>
          </cell>
          <cell r="C104">
            <v>387</v>
          </cell>
          <cell r="D104">
            <v>359</v>
          </cell>
          <cell r="E104">
            <v>438</v>
          </cell>
          <cell r="F104">
            <v>294</v>
          </cell>
          <cell r="G104" t="str">
            <v>нов</v>
          </cell>
          <cell r="H104">
            <v>0.4</v>
          </cell>
          <cell r="I104" t="e">
            <v>#N/A</v>
          </cell>
          <cell r="J104">
            <v>452</v>
          </cell>
          <cell r="K104">
            <v>-14</v>
          </cell>
          <cell r="L104">
            <v>70</v>
          </cell>
          <cell r="M104">
            <v>90</v>
          </cell>
          <cell r="N104">
            <v>0</v>
          </cell>
          <cell r="O104">
            <v>0</v>
          </cell>
          <cell r="P104">
            <v>0</v>
          </cell>
          <cell r="V104">
            <v>50</v>
          </cell>
          <cell r="W104">
            <v>83.6</v>
          </cell>
          <cell r="X104">
            <v>140</v>
          </cell>
          <cell r="Y104">
            <v>7.7033492822966512</v>
          </cell>
          <cell r="Z104">
            <v>3.5167464114832536</v>
          </cell>
          <cell r="AC104">
            <v>20</v>
          </cell>
          <cell r="AD104">
            <v>0</v>
          </cell>
          <cell r="AE104">
            <v>91.4</v>
          </cell>
          <cell r="AF104">
            <v>98.6</v>
          </cell>
          <cell r="AG104">
            <v>82</v>
          </cell>
          <cell r="AH104">
            <v>94</v>
          </cell>
          <cell r="AI104" t="str">
            <v>Паша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B105" t="str">
            <v>кг</v>
          </cell>
          <cell r="C105">
            <v>194.53700000000001</v>
          </cell>
          <cell r="D105">
            <v>478.12</v>
          </cell>
          <cell r="E105">
            <v>403.16</v>
          </cell>
          <cell r="F105">
            <v>259.34699999999998</v>
          </cell>
          <cell r="G105" t="str">
            <v>н</v>
          </cell>
          <cell r="H105">
            <v>1</v>
          </cell>
          <cell r="I105" t="e">
            <v>#N/A</v>
          </cell>
          <cell r="J105">
            <v>392.72899999999998</v>
          </cell>
          <cell r="K105">
            <v>10.43100000000004</v>
          </cell>
          <cell r="L105">
            <v>150</v>
          </cell>
          <cell r="M105">
            <v>80</v>
          </cell>
          <cell r="N105">
            <v>0</v>
          </cell>
          <cell r="O105">
            <v>0</v>
          </cell>
          <cell r="P105">
            <v>0</v>
          </cell>
          <cell r="W105">
            <v>73.709000000000003</v>
          </cell>
          <cell r="X105">
            <v>70</v>
          </cell>
          <cell r="Y105">
            <v>7.5885848403858409</v>
          </cell>
          <cell r="Z105">
            <v>3.518525553188891</v>
          </cell>
          <cell r="AC105">
            <v>34.615000000000002</v>
          </cell>
          <cell r="AD105">
            <v>0</v>
          </cell>
          <cell r="AE105">
            <v>67.820000000000007</v>
          </cell>
          <cell r="AF105">
            <v>59.132000000000005</v>
          </cell>
          <cell r="AG105">
            <v>74.762</v>
          </cell>
          <cell r="AH105">
            <v>111.65</v>
          </cell>
          <cell r="AI105" t="str">
            <v>увел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B106" t="str">
            <v>шт</v>
          </cell>
          <cell r="C106">
            <v>113</v>
          </cell>
          <cell r="D106">
            <v>80</v>
          </cell>
          <cell r="E106">
            <v>83</v>
          </cell>
          <cell r="F106">
            <v>103</v>
          </cell>
          <cell r="G106" t="str">
            <v>нов</v>
          </cell>
          <cell r="H106">
            <v>0.4</v>
          </cell>
          <cell r="I106" t="e">
            <v>#N/A</v>
          </cell>
          <cell r="J106">
            <v>159</v>
          </cell>
          <cell r="K106">
            <v>-76</v>
          </cell>
          <cell r="L106">
            <v>30</v>
          </cell>
          <cell r="M106">
            <v>30</v>
          </cell>
          <cell r="N106">
            <v>0</v>
          </cell>
          <cell r="O106">
            <v>0</v>
          </cell>
          <cell r="P106">
            <v>0</v>
          </cell>
          <cell r="W106">
            <v>16.600000000000001</v>
          </cell>
          <cell r="Y106">
            <v>9.8192771084337345</v>
          </cell>
          <cell r="Z106">
            <v>6.2048192771084336</v>
          </cell>
          <cell r="AC106">
            <v>0</v>
          </cell>
          <cell r="AD106">
            <v>0</v>
          </cell>
          <cell r="AE106">
            <v>23.2</v>
          </cell>
          <cell r="AF106">
            <v>22.8</v>
          </cell>
          <cell r="AG106">
            <v>21.8</v>
          </cell>
          <cell r="AH106">
            <v>21</v>
          </cell>
          <cell r="AI106" t="str">
            <v>увел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B107" t="str">
            <v>кг</v>
          </cell>
          <cell r="C107">
            <v>194.83</v>
          </cell>
          <cell r="D107">
            <v>221.77500000000001</v>
          </cell>
          <cell r="E107">
            <v>262.166</v>
          </cell>
          <cell r="F107">
            <v>144.28899999999999</v>
          </cell>
          <cell r="G107" t="str">
            <v>нов</v>
          </cell>
          <cell r="H107">
            <v>1</v>
          </cell>
          <cell r="I107" t="e">
            <v>#N/A</v>
          </cell>
          <cell r="J107">
            <v>254.27199999999999</v>
          </cell>
          <cell r="K107">
            <v>7.8940000000000055</v>
          </cell>
          <cell r="L107">
            <v>30</v>
          </cell>
          <cell r="M107">
            <v>60</v>
          </cell>
          <cell r="N107">
            <v>0</v>
          </cell>
          <cell r="O107">
            <v>0</v>
          </cell>
          <cell r="P107">
            <v>0</v>
          </cell>
          <cell r="V107">
            <v>80</v>
          </cell>
          <cell r="W107">
            <v>52.433199999999999</v>
          </cell>
          <cell r="X107">
            <v>90</v>
          </cell>
          <cell r="Y107">
            <v>7.7105536186996027</v>
          </cell>
          <cell r="Z107">
            <v>2.7518633232379481</v>
          </cell>
          <cell r="AC107">
            <v>0</v>
          </cell>
          <cell r="AD107">
            <v>0</v>
          </cell>
          <cell r="AE107">
            <v>17.690000000000001</v>
          </cell>
          <cell r="AF107">
            <v>42.32</v>
          </cell>
          <cell r="AG107">
            <v>38.28</v>
          </cell>
          <cell r="AH107">
            <v>42.05</v>
          </cell>
          <cell r="AI107" t="str">
            <v>увел</v>
          </cell>
        </row>
        <row r="108">
          <cell r="A108" t="str">
            <v xml:space="preserve"> 438  Колбаса Филедворская 0,4 кг. ТМ Стародворье  ПОКОМ</v>
          </cell>
          <cell r="B108" t="str">
            <v>шт</v>
          </cell>
          <cell r="C108">
            <v>371</v>
          </cell>
          <cell r="D108">
            <v>176</v>
          </cell>
          <cell r="E108">
            <v>302</v>
          </cell>
          <cell r="F108">
            <v>237</v>
          </cell>
          <cell r="G108" t="str">
            <v>н</v>
          </cell>
          <cell r="H108">
            <v>0.4</v>
          </cell>
          <cell r="I108" t="e">
            <v>#N/A</v>
          </cell>
          <cell r="J108">
            <v>310</v>
          </cell>
          <cell r="K108">
            <v>-8</v>
          </cell>
          <cell r="L108">
            <v>0</v>
          </cell>
          <cell r="M108">
            <v>100</v>
          </cell>
          <cell r="N108">
            <v>0</v>
          </cell>
          <cell r="O108">
            <v>0</v>
          </cell>
          <cell r="P108">
            <v>0</v>
          </cell>
          <cell r="V108">
            <v>30</v>
          </cell>
          <cell r="W108">
            <v>60.4</v>
          </cell>
          <cell r="X108">
            <v>100</v>
          </cell>
          <cell r="Y108">
            <v>7.7317880794701992</v>
          </cell>
          <cell r="Z108">
            <v>3.923841059602649</v>
          </cell>
          <cell r="AC108">
            <v>0</v>
          </cell>
          <cell r="AD108">
            <v>0</v>
          </cell>
          <cell r="AE108">
            <v>95.4</v>
          </cell>
          <cell r="AF108">
            <v>67.2</v>
          </cell>
          <cell r="AG108">
            <v>58.4</v>
          </cell>
          <cell r="AH108">
            <v>46</v>
          </cell>
          <cell r="AI108" t="str">
            <v>Паша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B109" t="str">
            <v>шт</v>
          </cell>
          <cell r="C109">
            <v>48</v>
          </cell>
          <cell r="D109">
            <v>250</v>
          </cell>
          <cell r="E109">
            <v>115</v>
          </cell>
          <cell r="F109">
            <v>168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180</v>
          </cell>
          <cell r="K109">
            <v>-65</v>
          </cell>
          <cell r="L109">
            <v>0</v>
          </cell>
          <cell r="M109">
            <v>30</v>
          </cell>
          <cell r="N109">
            <v>0</v>
          </cell>
          <cell r="O109">
            <v>0</v>
          </cell>
          <cell r="P109">
            <v>0</v>
          </cell>
          <cell r="W109">
            <v>23</v>
          </cell>
          <cell r="X109">
            <v>20</v>
          </cell>
          <cell r="Y109">
            <v>9.4782608695652169</v>
          </cell>
          <cell r="Z109">
            <v>7.3043478260869561</v>
          </cell>
          <cell r="AC109">
            <v>0</v>
          </cell>
          <cell r="AD109">
            <v>0</v>
          </cell>
          <cell r="AE109">
            <v>0</v>
          </cell>
          <cell r="AF109">
            <v>13.8</v>
          </cell>
          <cell r="AG109">
            <v>25.4</v>
          </cell>
          <cell r="AH109">
            <v>31</v>
          </cell>
          <cell r="AI109" t="e">
            <v>#N/A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B110" t="str">
            <v>шт</v>
          </cell>
          <cell r="C110">
            <v>5</v>
          </cell>
          <cell r="D110">
            <v>302</v>
          </cell>
          <cell r="E110">
            <v>83</v>
          </cell>
          <cell r="F110">
            <v>208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139</v>
          </cell>
          <cell r="K110">
            <v>-56</v>
          </cell>
          <cell r="L110">
            <v>0</v>
          </cell>
          <cell r="M110">
            <v>40</v>
          </cell>
          <cell r="N110">
            <v>0</v>
          </cell>
          <cell r="O110">
            <v>0</v>
          </cell>
          <cell r="P110">
            <v>0</v>
          </cell>
          <cell r="W110">
            <v>16.600000000000001</v>
          </cell>
          <cell r="Y110">
            <v>14.939759036144578</v>
          </cell>
          <cell r="Z110">
            <v>12.53012048192771</v>
          </cell>
          <cell r="AC110">
            <v>0</v>
          </cell>
          <cell r="AD110">
            <v>0</v>
          </cell>
          <cell r="AE110">
            <v>0</v>
          </cell>
          <cell r="AF110">
            <v>13.2</v>
          </cell>
          <cell r="AG110">
            <v>26.8</v>
          </cell>
          <cell r="AH110">
            <v>40</v>
          </cell>
          <cell r="AI110" t="str">
            <v>увел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B111" t="str">
            <v>шт</v>
          </cell>
          <cell r="C111">
            <v>-1</v>
          </cell>
          <cell r="D111">
            <v>339</v>
          </cell>
          <cell r="E111">
            <v>67</v>
          </cell>
          <cell r="F111">
            <v>254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82</v>
          </cell>
          <cell r="K111">
            <v>-15</v>
          </cell>
          <cell r="L111">
            <v>0</v>
          </cell>
          <cell r="M111">
            <v>30</v>
          </cell>
          <cell r="N111">
            <v>0</v>
          </cell>
          <cell r="O111">
            <v>0</v>
          </cell>
          <cell r="P111">
            <v>0</v>
          </cell>
          <cell r="W111">
            <v>13.4</v>
          </cell>
          <cell r="Y111">
            <v>21.194029850746269</v>
          </cell>
          <cell r="Z111">
            <v>18.955223880597014</v>
          </cell>
          <cell r="AC111">
            <v>0</v>
          </cell>
          <cell r="AD111">
            <v>0</v>
          </cell>
          <cell r="AE111">
            <v>0</v>
          </cell>
          <cell r="AF111">
            <v>21.2</v>
          </cell>
          <cell r="AG111">
            <v>20.8</v>
          </cell>
          <cell r="AH111">
            <v>27</v>
          </cell>
          <cell r="AI111" t="str">
            <v>увел</v>
          </cell>
        </row>
        <row r="112">
          <cell r="A112" t="str">
            <v xml:space="preserve"> 448  Сосиски Сливушки по-венски ТМ Вязанка. 0,3 кг ПОКОМ</v>
          </cell>
          <cell r="B112" t="str">
            <v>шт</v>
          </cell>
          <cell r="C112">
            <v>156</v>
          </cell>
          <cell r="D112">
            <v>24</v>
          </cell>
          <cell r="E112">
            <v>78</v>
          </cell>
          <cell r="F112">
            <v>102</v>
          </cell>
          <cell r="G112" t="str">
            <v>нов</v>
          </cell>
          <cell r="H112">
            <v>0.3</v>
          </cell>
          <cell r="I112" t="e">
            <v>#N/A</v>
          </cell>
          <cell r="J112">
            <v>96</v>
          </cell>
          <cell r="K112">
            <v>-18</v>
          </cell>
          <cell r="L112">
            <v>0</v>
          </cell>
          <cell r="M112">
            <v>30</v>
          </cell>
          <cell r="N112">
            <v>0</v>
          </cell>
          <cell r="O112">
            <v>0</v>
          </cell>
          <cell r="P112">
            <v>0</v>
          </cell>
          <cell r="W112">
            <v>15.6</v>
          </cell>
          <cell r="X112">
            <v>20</v>
          </cell>
          <cell r="Y112">
            <v>9.7435897435897445</v>
          </cell>
          <cell r="Z112">
            <v>6.5384615384615383</v>
          </cell>
          <cell r="AC112">
            <v>0</v>
          </cell>
          <cell r="AD112">
            <v>0</v>
          </cell>
          <cell r="AE112">
            <v>0</v>
          </cell>
          <cell r="AF112">
            <v>6.8</v>
          </cell>
          <cell r="AG112">
            <v>17.399999999999999</v>
          </cell>
          <cell r="AH112">
            <v>12</v>
          </cell>
          <cell r="AI112" t="str">
            <v>увел</v>
          </cell>
        </row>
        <row r="113">
          <cell r="A113" t="str">
            <v xml:space="preserve"> 449  Колбаса Дугушка Стародворская ВЕС ТС Дугушка ПОКОМ</v>
          </cell>
          <cell r="B113" t="str">
            <v>кг</v>
          </cell>
          <cell r="C113">
            <v>233.72499999999999</v>
          </cell>
          <cell r="E113">
            <v>0</v>
          </cell>
          <cell r="F113">
            <v>233.72499999999999</v>
          </cell>
          <cell r="G113" t="str">
            <v>рот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B114" t="str">
            <v>кг</v>
          </cell>
          <cell r="D114">
            <v>4947.0749999999998</v>
          </cell>
          <cell r="E114">
            <v>2372.0929999999998</v>
          </cell>
          <cell r="F114">
            <v>4586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2287.587</v>
          </cell>
          <cell r="K114">
            <v>84.505999999999858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298.25760000000002</v>
          </cell>
          <cell r="Y114">
            <v>15.375970302181736</v>
          </cell>
          <cell r="Z114">
            <v>15.375970302181736</v>
          </cell>
          <cell r="AC114">
            <v>880.80499999999995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422.11500000000001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-789</v>
          </cell>
          <cell r="D115">
            <v>1761</v>
          </cell>
          <cell r="E115">
            <v>1636</v>
          </cell>
          <cell r="F115">
            <v>-714</v>
          </cell>
          <cell r="G115" t="str">
            <v>ак</v>
          </cell>
          <cell r="H115">
            <v>0</v>
          </cell>
          <cell r="I115">
            <v>0</v>
          </cell>
          <cell r="J115">
            <v>1692</v>
          </cell>
          <cell r="K115">
            <v>-56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327.2</v>
          </cell>
          <cell r="Y115">
            <v>-2.182151589242054</v>
          </cell>
          <cell r="Z115">
            <v>-2.182151589242054</v>
          </cell>
          <cell r="AC115">
            <v>0</v>
          </cell>
          <cell r="AD115">
            <v>0</v>
          </cell>
          <cell r="AE115">
            <v>269.60000000000002</v>
          </cell>
          <cell r="AF115">
            <v>335.6</v>
          </cell>
          <cell r="AG115">
            <v>347</v>
          </cell>
          <cell r="AH115">
            <v>386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-165.02</v>
          </cell>
          <cell r="D116">
            <v>384.06200000000001</v>
          </cell>
          <cell r="E116">
            <v>381.58199999999999</v>
          </cell>
          <cell r="F116">
            <v>-173.9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378.42700000000002</v>
          </cell>
          <cell r="K116">
            <v>3.1549999999999727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76.316400000000002</v>
          </cell>
          <cell r="Y116">
            <v>-2.2786714258010075</v>
          </cell>
          <cell r="Z116">
            <v>-2.2786714258010075</v>
          </cell>
          <cell r="AC116">
            <v>0</v>
          </cell>
          <cell r="AD116">
            <v>0</v>
          </cell>
          <cell r="AE116">
            <v>71.713999999999999</v>
          </cell>
          <cell r="AF116">
            <v>93.683999999999997</v>
          </cell>
          <cell r="AG116">
            <v>72.2684</v>
          </cell>
          <cell r="AH116">
            <v>88.06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-252.02500000000001</v>
          </cell>
          <cell r="D117">
            <v>560.96</v>
          </cell>
          <cell r="E117">
            <v>575.71500000000003</v>
          </cell>
          <cell r="F117">
            <v>-269.49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559.93700000000001</v>
          </cell>
          <cell r="K117">
            <v>15.77800000000002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115.143</v>
          </cell>
          <cell r="Y117">
            <v>-2.340480967145202</v>
          </cell>
          <cell r="Z117">
            <v>-2.340480967145202</v>
          </cell>
          <cell r="AC117">
            <v>0</v>
          </cell>
          <cell r="AD117">
            <v>0</v>
          </cell>
          <cell r="AE117">
            <v>110.095</v>
          </cell>
          <cell r="AF117">
            <v>99.727999999999994</v>
          </cell>
          <cell r="AG117">
            <v>106.77200000000001</v>
          </cell>
          <cell r="AH117">
            <v>148.995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-339</v>
          </cell>
          <cell r="D118">
            <v>677</v>
          </cell>
          <cell r="E118">
            <v>545</v>
          </cell>
          <cell r="F118">
            <v>-236</v>
          </cell>
          <cell r="G118" t="str">
            <v>ак</v>
          </cell>
          <cell r="H118">
            <v>0</v>
          </cell>
          <cell r="I118">
            <v>0</v>
          </cell>
          <cell r="J118">
            <v>572</v>
          </cell>
          <cell r="K118">
            <v>-27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109</v>
          </cell>
          <cell r="Y118">
            <v>-2.165137614678899</v>
          </cell>
          <cell r="Z118">
            <v>-2.165137614678899</v>
          </cell>
          <cell r="AC118">
            <v>0</v>
          </cell>
          <cell r="AD118">
            <v>0</v>
          </cell>
          <cell r="AE118">
            <v>126.4</v>
          </cell>
          <cell r="AF118">
            <v>147.6</v>
          </cell>
          <cell r="AG118">
            <v>128.4</v>
          </cell>
          <cell r="AH118">
            <v>105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25.05.2024 - 31.05.2024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26.1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543.06100000000004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</v>
          </cell>
          <cell r="F11">
            <v>814.16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1143.3050000000001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231.26300000000001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3</v>
          </cell>
          <cell r="F14">
            <v>209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790</v>
          </cell>
          <cell r="F15">
            <v>2679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539</v>
          </cell>
          <cell r="F16">
            <v>4610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1144</v>
          </cell>
          <cell r="F17">
            <v>4265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</v>
          </cell>
          <cell r="F18">
            <v>229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100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195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116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</v>
          </cell>
          <cell r="F22">
            <v>281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299</v>
          </cell>
        </row>
        <row r="24">
          <cell r="A24" t="str">
            <v xml:space="preserve"> 068  Колбаса Особая ТМ Особый рецепт, 0,5 кг, ПОКОМ</v>
          </cell>
          <cell r="F24">
            <v>27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898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219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692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156</v>
          </cell>
          <cell r="F28">
            <v>380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95</v>
          </cell>
          <cell r="F29">
            <v>671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775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440.08499999999998</v>
          </cell>
        </row>
        <row r="32">
          <cell r="A32" t="str">
            <v xml:space="preserve"> 201  Ветчина Нежная ТМ Особый рецепт, (2,5кг), ПОКОМ</v>
          </cell>
          <cell r="D32">
            <v>30.1</v>
          </cell>
          <cell r="F32">
            <v>6278.241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366.863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414.98599999999999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223.43899999999999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32.5</v>
          </cell>
          <cell r="F36">
            <v>10142.959000000001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30.59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6.6</v>
          </cell>
          <cell r="F39">
            <v>560.05799999999999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5</v>
          </cell>
          <cell r="F40">
            <v>5446.683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5</v>
          </cell>
          <cell r="F41">
            <v>1974.8430000000001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5.8</v>
          </cell>
          <cell r="F42">
            <v>267.54199999999997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236.09</v>
          </cell>
        </row>
        <row r="44">
          <cell r="A44" t="str">
            <v xml:space="preserve"> 240  Колбаса Салями охотничья, ВЕС. ПОКОМ</v>
          </cell>
          <cell r="F44">
            <v>26.274999999999999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483.95299999999997</v>
          </cell>
        </row>
        <row r="46">
          <cell r="A46" t="str">
            <v xml:space="preserve"> 247  Сардельки Нежные, ВЕС.  ПОКОМ</v>
          </cell>
          <cell r="F46">
            <v>169.31700000000001</v>
          </cell>
        </row>
        <row r="47">
          <cell r="A47" t="str">
            <v xml:space="preserve"> 248  Сардельки Сочные ТМ Особый рецепт,   ПОКОМ</v>
          </cell>
          <cell r="F47">
            <v>189.619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5.2</v>
          </cell>
          <cell r="F48">
            <v>1280.6379999999999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92.554000000000002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138.81399999999999</v>
          </cell>
        </row>
        <row r="51">
          <cell r="A51" t="str">
            <v xml:space="preserve"> 262  Сосиски Филейбургские, ВЕС, ТС Баварушка  ПОКОМ</v>
          </cell>
          <cell r="F51">
            <v>0.7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152.71199999999999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2.7</v>
          </cell>
          <cell r="F53">
            <v>308.81799999999998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2.7</v>
          </cell>
          <cell r="F54">
            <v>259.75700000000001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292.37799999999999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F56">
            <v>1.4019999999999999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</v>
          </cell>
          <cell r="F57">
            <v>2030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958</v>
          </cell>
          <cell r="F58">
            <v>4599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2250</v>
          </cell>
          <cell r="F59">
            <v>6089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3</v>
          </cell>
        </row>
        <row r="61">
          <cell r="A61" t="str">
            <v xml:space="preserve"> 283  Сосиски Сочинки, ВЕС, ТМ Стародворье ПОКОМ</v>
          </cell>
          <cell r="D61">
            <v>2.89</v>
          </cell>
          <cell r="F61">
            <v>681.43600000000004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5</v>
          </cell>
          <cell r="F62">
            <v>624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31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9</v>
          </cell>
          <cell r="F64">
            <v>1103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3.4</v>
          </cell>
          <cell r="F65">
            <v>211.03299999999999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23</v>
          </cell>
          <cell r="F66">
            <v>2735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16</v>
          </cell>
          <cell r="F67">
            <v>3219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0.7</v>
          </cell>
          <cell r="F68">
            <v>90.555000000000007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0.7</v>
          </cell>
          <cell r="F69">
            <v>129.203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7</v>
          </cell>
          <cell r="F70">
            <v>1287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10</v>
          </cell>
          <cell r="F71">
            <v>1728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21</v>
          </cell>
          <cell r="F72">
            <v>1038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19.899999999999999</v>
          </cell>
          <cell r="F73">
            <v>339.94200000000001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9.1199999999999992</v>
          </cell>
          <cell r="F74">
            <v>1003.082</v>
          </cell>
        </row>
        <row r="75">
          <cell r="A75" t="str">
            <v xml:space="preserve"> 316  Колбаса Нежная ТМ Зареченские ВЕС  ПОКОМ</v>
          </cell>
          <cell r="F75">
            <v>99.811999999999998</v>
          </cell>
        </row>
        <row r="76">
          <cell r="A76" t="str">
            <v xml:space="preserve"> 318  Сосиски Датские ТМ Зареченские, ВЕС  ПОКОМ</v>
          </cell>
          <cell r="D76">
            <v>12.6</v>
          </cell>
          <cell r="F76">
            <v>2635.4679999999998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753</v>
          </cell>
          <cell r="F77">
            <v>4244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619</v>
          </cell>
          <cell r="F78">
            <v>4229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7</v>
          </cell>
          <cell r="F79">
            <v>1100</v>
          </cell>
        </row>
        <row r="80">
          <cell r="A80" t="str">
            <v xml:space="preserve"> 328  Сардельки Сочинки Стародворье ТМ  0,4 кг ПОКОМ</v>
          </cell>
          <cell r="D80">
            <v>7</v>
          </cell>
          <cell r="F80">
            <v>412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5</v>
          </cell>
          <cell r="F81">
            <v>417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36.1</v>
          </cell>
          <cell r="F82">
            <v>925.68899999999996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0.7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13</v>
          </cell>
        </row>
        <row r="85">
          <cell r="A85" t="str">
            <v xml:space="preserve"> 335  Колбаса Сливушка ТМ Вязанка. ВЕС.  ПОКОМ </v>
          </cell>
          <cell r="D85">
            <v>3.9</v>
          </cell>
          <cell r="F85">
            <v>166.40600000000001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836</v>
          </cell>
          <cell r="F86">
            <v>3186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20</v>
          </cell>
          <cell r="F87">
            <v>2071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6.6</v>
          </cell>
          <cell r="F88">
            <v>443.35399999999998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0.8</v>
          </cell>
          <cell r="F89">
            <v>297.09899999999999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6.6</v>
          </cell>
          <cell r="F90">
            <v>635.13400000000001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437.66500000000002</v>
          </cell>
        </row>
        <row r="92">
          <cell r="A92" t="str">
            <v xml:space="preserve"> 352  Ветчина Нежная с нежным филе 0,4 кг ТМ Особый рецепт  ПОКОМ</v>
          </cell>
          <cell r="F92">
            <v>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75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207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215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2.7</v>
          </cell>
          <cell r="F96">
            <v>192.22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410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</v>
          </cell>
          <cell r="F99">
            <v>680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17</v>
          </cell>
          <cell r="F100">
            <v>1875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4</v>
          </cell>
          <cell r="F101">
            <v>479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7</v>
          </cell>
          <cell r="F102">
            <v>712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2</v>
          </cell>
          <cell r="F103">
            <v>356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1</v>
          </cell>
          <cell r="F104">
            <v>371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1231</v>
          </cell>
          <cell r="F105">
            <v>6294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2433</v>
          </cell>
          <cell r="F106">
            <v>8846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D107">
            <v>3</v>
          </cell>
          <cell r="F107">
            <v>63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4</v>
          </cell>
          <cell r="F108">
            <v>116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3</v>
          </cell>
          <cell r="F109">
            <v>391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3</v>
          </cell>
          <cell r="F110">
            <v>285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3</v>
          </cell>
          <cell r="F111">
            <v>464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3</v>
          </cell>
          <cell r="F112">
            <v>555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5</v>
          </cell>
          <cell r="F113">
            <v>229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1</v>
          </cell>
          <cell r="F114">
            <v>295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239.00800000000001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D116">
            <v>3</v>
          </cell>
          <cell r="F116">
            <v>441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7</v>
          </cell>
          <cell r="F117">
            <v>435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10.8</v>
          </cell>
          <cell r="F118">
            <v>357.01100000000002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2.9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1</v>
          </cell>
          <cell r="F120">
            <v>160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D121">
            <v>1.3</v>
          </cell>
          <cell r="F121">
            <v>263.06900000000002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4</v>
          </cell>
          <cell r="F122">
            <v>285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F123">
            <v>163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152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F125">
            <v>116</v>
          </cell>
        </row>
        <row r="126">
          <cell r="A126" t="str">
            <v xml:space="preserve"> 448  Сосиски Сливушки по-венски ТМ Вязанка. 0,3 кг ПОКОМ</v>
          </cell>
          <cell r="D126">
            <v>1</v>
          </cell>
          <cell r="F126">
            <v>63</v>
          </cell>
        </row>
        <row r="127">
          <cell r="A127" t="str">
            <v xml:space="preserve"> 449  Колбаса Дугушка Стародворская ВЕС ТС Дугушка ПОКОМ</v>
          </cell>
          <cell r="F127">
            <v>49.75</v>
          </cell>
        </row>
        <row r="128">
          <cell r="A128" t="str">
            <v xml:space="preserve"> 452  Колбаса Со шпиком ВЕС большой батон ТМ Особый рецепт  ПОКОМ</v>
          </cell>
          <cell r="D128">
            <v>57.6</v>
          </cell>
          <cell r="F128">
            <v>2565.1660000000002</v>
          </cell>
        </row>
        <row r="129">
          <cell r="A129" t="str">
            <v xml:space="preserve"> 453  Колбаса Докторская Филейная ВЕС большой батон ТМ Особый рецепт  ПОКОМ</v>
          </cell>
          <cell r="D129">
            <v>227.2</v>
          </cell>
          <cell r="F129">
            <v>227.2</v>
          </cell>
        </row>
        <row r="130">
          <cell r="A130" t="str">
            <v>!!!ВЫВЕДЕНА!!!БОНУС_Сервелат Фирменый в/к 0,10 кг.шт. нарезка (лоток с ср.защ.атм.)  СПК</v>
          </cell>
          <cell r="D130">
            <v>47</v>
          </cell>
          <cell r="F130">
            <v>47</v>
          </cell>
        </row>
        <row r="131">
          <cell r="A131" t="str">
            <v>3215 ВЕТЧ.МЯСНАЯ Папа может п/о 0.4кг 8шт.    ОСТАНКИНО</v>
          </cell>
          <cell r="D131">
            <v>244</v>
          </cell>
          <cell r="F131">
            <v>244</v>
          </cell>
        </row>
        <row r="132">
          <cell r="A132" t="str">
            <v>3297 СЫТНЫЕ Папа может сар б/о мгс 1*3 СНГ  ОСТАНКИНО</v>
          </cell>
          <cell r="D132">
            <v>205.1</v>
          </cell>
          <cell r="F132">
            <v>205.1</v>
          </cell>
        </row>
        <row r="133">
          <cell r="A133" t="str">
            <v>3812 СОЧНЫЕ сос п/о мгс 2*2  ОСТАНКИНО</v>
          </cell>
          <cell r="D133">
            <v>1724.4</v>
          </cell>
          <cell r="F133">
            <v>1724.4</v>
          </cell>
        </row>
        <row r="134">
          <cell r="A134" t="str">
            <v>4063 МЯСНАЯ Папа может вар п/о_Л   ОСТАНКИНО</v>
          </cell>
          <cell r="D134">
            <v>1978.23</v>
          </cell>
          <cell r="F134">
            <v>1978.23</v>
          </cell>
        </row>
        <row r="135">
          <cell r="A135" t="str">
            <v>4117 ЭКСТРА Папа может с/к в/у_Л   ОСТАНКИНО</v>
          </cell>
          <cell r="D135">
            <v>57</v>
          </cell>
          <cell r="F135">
            <v>57</v>
          </cell>
        </row>
        <row r="136">
          <cell r="A136" t="str">
            <v>4342 Салями Финская п/к в/у ОСТАНКИНО</v>
          </cell>
          <cell r="D136">
            <v>291</v>
          </cell>
          <cell r="F136">
            <v>291</v>
          </cell>
        </row>
        <row r="137">
          <cell r="A137" t="str">
            <v>4378 Колбаса с/к Посольская 1кг (код покуп. 26569) Останкино</v>
          </cell>
          <cell r="D137">
            <v>37.5</v>
          </cell>
          <cell r="F137">
            <v>37.5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98.65</v>
          </cell>
          <cell r="F138">
            <v>98.65</v>
          </cell>
        </row>
        <row r="139">
          <cell r="A139" t="str">
            <v>4574 Мясная со шпиком Папа может вар п/о ОСТАНКИНО</v>
          </cell>
          <cell r="D139">
            <v>1.3</v>
          </cell>
          <cell r="F139">
            <v>1.3</v>
          </cell>
        </row>
        <row r="140">
          <cell r="A140" t="str">
            <v>4813 ФИЛЕЙНАЯ Папа может вар п/о_Л   ОСТАНКИНО</v>
          </cell>
          <cell r="D140">
            <v>401.55</v>
          </cell>
          <cell r="F140">
            <v>401.55</v>
          </cell>
        </row>
        <row r="141">
          <cell r="A141" t="str">
            <v>4993 САЛЯМИ ИТАЛЬЯНСКАЯ с/к в/у 1/250*8_120c ОСТАНКИНО</v>
          </cell>
          <cell r="D141">
            <v>428</v>
          </cell>
          <cell r="F141">
            <v>428</v>
          </cell>
        </row>
        <row r="142">
          <cell r="A142" t="str">
            <v>5246 ДОКТОРСКАЯ ПРЕМИУМ вар б/о мгс_30с ОСТАНКИНО</v>
          </cell>
          <cell r="D142">
            <v>63</v>
          </cell>
          <cell r="F142">
            <v>63</v>
          </cell>
        </row>
        <row r="143">
          <cell r="A143" t="str">
            <v>5336 ОСОБАЯ вар п/о  ОСТАНКИНО</v>
          </cell>
          <cell r="D143">
            <v>338.2</v>
          </cell>
          <cell r="F143">
            <v>338.2</v>
          </cell>
        </row>
        <row r="144">
          <cell r="A144" t="str">
            <v>5337 ОСОБАЯ СО ШПИКОМ вар п/о  ОСТАНКИНО</v>
          </cell>
          <cell r="D144">
            <v>71.599999999999994</v>
          </cell>
          <cell r="F144">
            <v>71.599999999999994</v>
          </cell>
        </row>
        <row r="145">
          <cell r="A145" t="str">
            <v>5341 СЕРВЕЛАТ ОХОТНИЧИЙ в/к в/у  ОСТАНКИНО</v>
          </cell>
          <cell r="D145">
            <v>465.99700000000001</v>
          </cell>
          <cell r="F145">
            <v>465.99700000000001</v>
          </cell>
        </row>
        <row r="146">
          <cell r="A146" t="str">
            <v>5483 ЭКСТРА Папа может с/к в/у 1/250 8шт.   ОСТАНКИНО</v>
          </cell>
          <cell r="D146">
            <v>954</v>
          </cell>
          <cell r="F146">
            <v>954</v>
          </cell>
        </row>
        <row r="147">
          <cell r="A147" t="str">
            <v>5544 Сервелат Финский в/к в/у_45с НОВАЯ ОСТАНКИНО</v>
          </cell>
          <cell r="D147">
            <v>981.12199999999996</v>
          </cell>
          <cell r="F147">
            <v>981.12199999999996</v>
          </cell>
        </row>
        <row r="148">
          <cell r="A148" t="str">
            <v>5682 САЛЯМИ МЕЛКОЗЕРНЕНАЯ с/к в/у 1/120_60с   ОСТАНКИНО</v>
          </cell>
          <cell r="D148">
            <v>2650</v>
          </cell>
          <cell r="F148">
            <v>2650</v>
          </cell>
        </row>
        <row r="149">
          <cell r="A149" t="str">
            <v>5706 АРОМАТНАЯ Папа может с/к в/у 1/250 8шт.  ОСТАНКИНО</v>
          </cell>
          <cell r="D149">
            <v>799</v>
          </cell>
          <cell r="F149">
            <v>799</v>
          </cell>
        </row>
        <row r="150">
          <cell r="A150" t="str">
            <v>5708 ПОСОЛЬСКАЯ Папа может с/к в/у ОСТАНКИНО</v>
          </cell>
          <cell r="D150">
            <v>46.6</v>
          </cell>
          <cell r="F150">
            <v>46.6</v>
          </cell>
        </row>
        <row r="151">
          <cell r="A151" t="str">
            <v>5820 СЛИВОЧНЫЕ Папа может сос п/о мгс 2*2_45с   ОСТАНКИНО</v>
          </cell>
          <cell r="D151">
            <v>166.3</v>
          </cell>
          <cell r="F151">
            <v>166.3</v>
          </cell>
        </row>
        <row r="152">
          <cell r="A152" t="str">
            <v>5851 ЭКСТРА Папа может вар п/о   ОСТАНКИНО</v>
          </cell>
          <cell r="D152">
            <v>334.3</v>
          </cell>
          <cell r="F152">
            <v>334.3</v>
          </cell>
        </row>
        <row r="153">
          <cell r="A153" t="str">
            <v>5931 ОХОТНИЧЬЯ Папа может с/к в/у 1/220 8шт.   ОСТАНКИНО</v>
          </cell>
          <cell r="D153">
            <v>790</v>
          </cell>
          <cell r="F153">
            <v>790</v>
          </cell>
        </row>
        <row r="154">
          <cell r="A154" t="str">
            <v>5976 МОЛОЧНЫЕ ТРАДИЦ. сос п/о в/у 1/350_45с  ОСТАНКИНО</v>
          </cell>
          <cell r="D154">
            <v>1941</v>
          </cell>
          <cell r="F154">
            <v>1941</v>
          </cell>
        </row>
        <row r="155">
          <cell r="A155" t="str">
            <v>5981 МОЛОЧНЫЕ ТРАДИЦ. сос п/о мгс 1*6_45с   ОСТАНКИНО</v>
          </cell>
          <cell r="D155">
            <v>232</v>
          </cell>
          <cell r="F155">
            <v>232</v>
          </cell>
        </row>
        <row r="156">
          <cell r="A156" t="str">
            <v>5982 МОЛОЧНЫЕ ТРАДИЦ. сос п/о мгс 0,6кг_СНГ  ОСТАНКИНО</v>
          </cell>
          <cell r="D156">
            <v>273</v>
          </cell>
          <cell r="F156">
            <v>273</v>
          </cell>
        </row>
        <row r="157">
          <cell r="A157" t="str">
            <v>5992 ВРЕМЯ ОКРОШКИ Папа может вар п/о 0.4кг   ОСТАНКИНО</v>
          </cell>
          <cell r="D157">
            <v>394</v>
          </cell>
          <cell r="F157">
            <v>394</v>
          </cell>
        </row>
        <row r="158">
          <cell r="A158" t="str">
            <v>6004 РАГУ СВИНОЕ 1кг 8шт.зам_120с ОСТАНКИНО</v>
          </cell>
          <cell r="D158">
            <v>291</v>
          </cell>
          <cell r="F158">
            <v>291</v>
          </cell>
        </row>
        <row r="159">
          <cell r="A159" t="str">
            <v>6025 ВЕТЧ.ФИРМЕННАЯ С ИНДЕЙКОЙ п/о   ОСТАНКИНО</v>
          </cell>
          <cell r="D159">
            <v>3.2</v>
          </cell>
          <cell r="F159">
            <v>3.2</v>
          </cell>
        </row>
        <row r="160">
          <cell r="A160" t="str">
            <v>6113 СОЧНЫЕ сос п/о мгс 1*6_Ашан  ОСТАНКИНО</v>
          </cell>
          <cell r="D160">
            <v>2798.3</v>
          </cell>
          <cell r="F160">
            <v>2798.3</v>
          </cell>
        </row>
        <row r="161">
          <cell r="A161" t="str">
            <v>6123 МОЛОЧНЫЕ КЛАССИЧЕСКИЕ ПМ сос п/о мгс 2*4   ОСТАНКИНО</v>
          </cell>
          <cell r="D161">
            <v>562.29999999999995</v>
          </cell>
          <cell r="F161">
            <v>562.29999999999995</v>
          </cell>
        </row>
        <row r="162">
          <cell r="A162" t="str">
            <v>6221 НЕАПОЛИТАНСКИЙ ДУЭТ с/к с/н мгс 1/90  ОСТАНКИНО</v>
          </cell>
          <cell r="D162">
            <v>81</v>
          </cell>
          <cell r="F162">
            <v>81</v>
          </cell>
        </row>
        <row r="163">
          <cell r="A163" t="str">
            <v>6222 ИТАЛЬЯНСКОЕ АССОРТИ с/в с/н мгс 1/90 ОСТАНКИНО</v>
          </cell>
          <cell r="D163">
            <v>47</v>
          </cell>
          <cell r="F163">
            <v>47</v>
          </cell>
        </row>
        <row r="164">
          <cell r="A164" t="str">
            <v>6223 БАЛЫК И ШЕЙКА с/в с/н мгс 1/90 10 шт ОСТАНКИНО</v>
          </cell>
          <cell r="D164">
            <v>28</v>
          </cell>
          <cell r="F164">
            <v>28</v>
          </cell>
        </row>
        <row r="165">
          <cell r="A165" t="str">
            <v>6228 МЯСНОЕ АССОРТИ к/з с/н мгс 1/90 10шт.  ОСТАНКИНО</v>
          </cell>
          <cell r="D165">
            <v>426</v>
          </cell>
          <cell r="F165">
            <v>426</v>
          </cell>
        </row>
        <row r="166">
          <cell r="A166" t="str">
            <v>6247 ДОМАШНЯЯ Папа может вар п/о 0,4кг 8шт.  ОСТАНКИНО</v>
          </cell>
          <cell r="D166">
            <v>220</v>
          </cell>
          <cell r="F166">
            <v>220</v>
          </cell>
        </row>
        <row r="167">
          <cell r="A167" t="str">
            <v>6268 ГОВЯЖЬЯ Папа может вар п/о 0,4кг 8 шт.  ОСТАНКИНО</v>
          </cell>
          <cell r="D167">
            <v>308</v>
          </cell>
          <cell r="F167">
            <v>308</v>
          </cell>
        </row>
        <row r="168">
          <cell r="A168" t="str">
            <v>6281 СВИНИНА ДЕЛИКАТ. к/в мл/к в/у 0.3кг 45с  ОСТАНКИНО</v>
          </cell>
          <cell r="D168">
            <v>473</v>
          </cell>
          <cell r="F168">
            <v>473</v>
          </cell>
        </row>
        <row r="169">
          <cell r="A169" t="str">
            <v>6297 ФИЛЕЙНЫЕ сос ц/о в/у 1/270 12шт_45с  ОСТАНКИНО</v>
          </cell>
          <cell r="D169">
            <v>2491</v>
          </cell>
          <cell r="F169">
            <v>2491</v>
          </cell>
        </row>
        <row r="170">
          <cell r="A170" t="str">
            <v>6303 МЯСНЫЕ Папа может сос п/о мгс 1.5*3  ОСТАНКИНО</v>
          </cell>
          <cell r="D170">
            <v>534</v>
          </cell>
          <cell r="F170">
            <v>534</v>
          </cell>
        </row>
        <row r="171">
          <cell r="A171" t="str">
            <v>6325 ДОКТОРСКАЯ ПРЕМИУМ вар п/о 0.4кг 8шт.  ОСТАНКИНО</v>
          </cell>
          <cell r="D171">
            <v>650</v>
          </cell>
          <cell r="F171">
            <v>650</v>
          </cell>
        </row>
        <row r="172">
          <cell r="A172" t="str">
            <v>6332 МЯСНАЯ Папа может вар п/о 0.5кг 8шт.  ОСТАНКИНО</v>
          </cell>
          <cell r="D172">
            <v>2157</v>
          </cell>
          <cell r="F172">
            <v>2157</v>
          </cell>
        </row>
        <row r="173">
          <cell r="A173" t="str">
            <v>6333 МЯСНАЯ Папа может вар п/о 0.4кг 8шт.  ОСТАНКИНО</v>
          </cell>
          <cell r="D173">
            <v>5203</v>
          </cell>
          <cell r="F173">
            <v>5208</v>
          </cell>
        </row>
        <row r="174">
          <cell r="A174" t="str">
            <v>6345 ФИЛЕЙНАЯ Папа может вар п/о 0.5кг 8шт.  ОСТАНКИНО</v>
          </cell>
          <cell r="D174">
            <v>1566</v>
          </cell>
          <cell r="F174">
            <v>1566</v>
          </cell>
        </row>
        <row r="175">
          <cell r="A175" t="str">
            <v>6353 ЭКСТРА Папа может вар п/о 0.4кг 8шт.  ОСТАНКИНО</v>
          </cell>
          <cell r="D175">
            <v>2319</v>
          </cell>
          <cell r="F175">
            <v>2320</v>
          </cell>
        </row>
        <row r="176">
          <cell r="A176" t="str">
            <v>6392 ФИЛЕЙНАЯ Папа может вар п/о 0.4кг. ОСТАНКИНО</v>
          </cell>
          <cell r="D176">
            <v>3253</v>
          </cell>
          <cell r="F176">
            <v>3254</v>
          </cell>
        </row>
        <row r="177">
          <cell r="A177" t="str">
            <v>6427 КЛАССИЧЕСКАЯ ПМ вар п/о 0.35кг 8шт. ОСТАНКИНО</v>
          </cell>
          <cell r="D177">
            <v>1538</v>
          </cell>
          <cell r="F177">
            <v>1538</v>
          </cell>
        </row>
        <row r="178">
          <cell r="A178" t="str">
            <v>6438 БОГАТЫРСКИЕ Папа Может сос п/о в/у 0,3кг  ОСТАНКИНО</v>
          </cell>
          <cell r="D178">
            <v>1</v>
          </cell>
          <cell r="F178">
            <v>1</v>
          </cell>
        </row>
        <row r="179">
          <cell r="A179" t="str">
            <v>6445 БЕКОН с/к с/н в/у 1/180 10шт.  ОСТАНКИНО</v>
          </cell>
          <cell r="D179">
            <v>288</v>
          </cell>
          <cell r="F179">
            <v>288</v>
          </cell>
        </row>
        <row r="180">
          <cell r="A180" t="str">
            <v>6453 ЭКСТРА Папа может с/к с/н в/у 1/100 14шт.   ОСТАНКИНО</v>
          </cell>
          <cell r="D180">
            <v>1592</v>
          </cell>
          <cell r="F180">
            <v>1592</v>
          </cell>
        </row>
        <row r="181">
          <cell r="A181" t="str">
            <v>6454 АРОМАТНАЯ с/к с/н в/у 1/100 14шт.  ОСТАНКИНО</v>
          </cell>
          <cell r="D181">
            <v>1193</v>
          </cell>
          <cell r="F181">
            <v>1193</v>
          </cell>
        </row>
        <row r="182">
          <cell r="A182" t="str">
            <v>6470 ВЕТЧ.МРАМОРНАЯ в/у_45с  ОСТАНКИНО</v>
          </cell>
          <cell r="D182">
            <v>11.4</v>
          </cell>
          <cell r="F182">
            <v>11.4</v>
          </cell>
        </row>
        <row r="183">
          <cell r="A183" t="str">
            <v>6475 С СЫРОМ Папа может сос ц/о мгс 0.4кг6шт  ОСТАНКИНО</v>
          </cell>
          <cell r="D183">
            <v>291</v>
          </cell>
          <cell r="F183">
            <v>291</v>
          </cell>
        </row>
        <row r="184">
          <cell r="A184" t="str">
            <v>6527 ШПИКАЧКИ СОЧНЫЕ ПМ сар б/о мгс 1*3 45с ОСТАНКИНО</v>
          </cell>
          <cell r="D184">
            <v>556.9</v>
          </cell>
          <cell r="F184">
            <v>556.9</v>
          </cell>
        </row>
        <row r="185">
          <cell r="A185" t="str">
            <v>6528 ШПИКАЧКИ СОЧНЫЕ ПМ сар б/о мгс 0.4кг 45с  ОСТАНКИНО</v>
          </cell>
          <cell r="D185">
            <v>288</v>
          </cell>
          <cell r="F185">
            <v>288</v>
          </cell>
        </row>
        <row r="186">
          <cell r="A186" t="str">
            <v>6555 ПОСОЛЬСКАЯ с/к с/н в/у 1/100 10шт.  ОСТАНКИНО</v>
          </cell>
          <cell r="D186">
            <v>377</v>
          </cell>
          <cell r="F186">
            <v>377</v>
          </cell>
        </row>
        <row r="187">
          <cell r="A187" t="str">
            <v>6586 МРАМОРНАЯ И БАЛЫКОВАЯ в/к с/н мгс 1/90 ОСТАНКИНО</v>
          </cell>
          <cell r="D187">
            <v>199</v>
          </cell>
          <cell r="F187">
            <v>199</v>
          </cell>
        </row>
        <row r="188">
          <cell r="A188" t="str">
            <v>6601 ГОВЯЖЬИ СН сос п/о мгс 1*6  ОСТАНКИНО</v>
          </cell>
          <cell r="D188">
            <v>126.5</v>
          </cell>
          <cell r="F188">
            <v>126.5</v>
          </cell>
        </row>
        <row r="189">
          <cell r="A189" t="str">
            <v>6602 БАВАРСКИЕ ПМ сос ц/о мгс 0,35кг 8шт.  ОСТАНКИНО</v>
          </cell>
          <cell r="D189">
            <v>315</v>
          </cell>
          <cell r="F189">
            <v>315</v>
          </cell>
        </row>
        <row r="190">
          <cell r="A190" t="str">
            <v>6616 МОЛОЧНЫЕ КЛАССИЧЕСКИЕ сос п/о в/у 0.3кг  ОСТАНКИНО</v>
          </cell>
          <cell r="D190">
            <v>122</v>
          </cell>
          <cell r="F190">
            <v>122</v>
          </cell>
        </row>
        <row r="191">
          <cell r="A191" t="str">
            <v>6661 СОЧНЫЙ ГРИЛЬ ПМ сос п/о мгс 1.5*4_Маяк  ОСТАНКИНО</v>
          </cell>
          <cell r="D191">
            <v>64</v>
          </cell>
          <cell r="F191">
            <v>64</v>
          </cell>
        </row>
        <row r="192">
          <cell r="A192" t="str">
            <v>6666 БОЯНСКАЯ Папа может п/к в/у 0,28кг 8 шт. ОСТАНКИНО</v>
          </cell>
          <cell r="D192">
            <v>1449</v>
          </cell>
          <cell r="F192">
            <v>1449</v>
          </cell>
        </row>
        <row r="193">
          <cell r="A193" t="str">
            <v>6669 ВЕНСКАЯ САЛЯМИ п/к в/у 0.28кг 8шт  ОСТАНКИНО</v>
          </cell>
          <cell r="D193">
            <v>39</v>
          </cell>
          <cell r="F193">
            <v>39</v>
          </cell>
        </row>
        <row r="194">
          <cell r="A194" t="str">
            <v>6683 СЕРВЕЛАТ ЗЕРНИСТЫЙ ПМ в/к в/у 0,35кг  ОСТАНКИНО</v>
          </cell>
          <cell r="D194">
            <v>2763</v>
          </cell>
          <cell r="F194">
            <v>2774</v>
          </cell>
        </row>
        <row r="195">
          <cell r="A195" t="str">
            <v>6684 СЕРВЕЛАТ КАРЕЛЬСКИЙ ПМ в/к в/у 0.28кг  ОСТАНКИНО</v>
          </cell>
          <cell r="D195">
            <v>2767</v>
          </cell>
          <cell r="F195">
            <v>2771</v>
          </cell>
        </row>
        <row r="196">
          <cell r="A196" t="str">
            <v>6689 СЕРВЕЛАТ ОХОТНИЧИЙ ПМ в/к в/у 0,35кг 8шт  ОСТАНКИНО</v>
          </cell>
          <cell r="D196">
            <v>4550</v>
          </cell>
          <cell r="F196">
            <v>4552</v>
          </cell>
        </row>
        <row r="197">
          <cell r="A197" t="str">
            <v>6692 СЕРВЕЛАТ ПРИМА в/к в/у 0.28кг 8шт.  ОСТАНКИНО</v>
          </cell>
          <cell r="D197">
            <v>520</v>
          </cell>
          <cell r="F197">
            <v>520</v>
          </cell>
        </row>
        <row r="198">
          <cell r="A198" t="str">
            <v>6697 СЕРВЕЛАТ ФИНСКИЙ ПМ в/к в/у 0,35кг 8шт.  ОСТАНКИНО</v>
          </cell>
          <cell r="D198">
            <v>6104</v>
          </cell>
          <cell r="F198">
            <v>6112</v>
          </cell>
        </row>
        <row r="199">
          <cell r="A199" t="str">
            <v>6713 СОЧНЫЙ ГРИЛЬ ПМ сос п/о мгс 0.41кг 8шт.  ОСТАНКИНО</v>
          </cell>
          <cell r="D199">
            <v>2418</v>
          </cell>
          <cell r="F199">
            <v>2418</v>
          </cell>
        </row>
        <row r="200">
          <cell r="A200" t="str">
            <v>6716 ОСОБАЯ Коровино (в сетке) 0.5кг 8шт.  ОСТАНКИНО</v>
          </cell>
          <cell r="D200">
            <v>631</v>
          </cell>
          <cell r="F200">
            <v>633</v>
          </cell>
        </row>
        <row r="201">
          <cell r="A201" t="str">
            <v>6722 СОЧНЫЕ ПМ сос п/о мгс 0,41кг 10шт.  ОСТАНКИНО</v>
          </cell>
          <cell r="D201">
            <v>6790</v>
          </cell>
          <cell r="F201">
            <v>6793</v>
          </cell>
        </row>
        <row r="202">
          <cell r="A202" t="str">
            <v>6726 СЛИВОЧНЫЕ ПМ сос п/о мгс 0.41кг 10шт.  ОСТАНКИНО</v>
          </cell>
          <cell r="D202">
            <v>3516</v>
          </cell>
          <cell r="F202">
            <v>3516</v>
          </cell>
        </row>
        <row r="203">
          <cell r="A203" t="str">
            <v>6734 ОСОБАЯ СО ШПИКОМ Коровино (в сетке) 0,5кг ОСТАНКИНО</v>
          </cell>
          <cell r="D203">
            <v>191</v>
          </cell>
          <cell r="F203">
            <v>191</v>
          </cell>
        </row>
        <row r="204">
          <cell r="A204" t="str">
            <v>6747 РУССКАЯ ПРЕМИУМ ПМ вар ф/о в/у  ОСТАНКИНО</v>
          </cell>
          <cell r="D204">
            <v>57</v>
          </cell>
          <cell r="F204">
            <v>57</v>
          </cell>
        </row>
        <row r="205">
          <cell r="A205" t="str">
            <v>6756 ВЕТЧ.ЛЮБИТЕЛЬСКАЯ п/о  ОСТАНКИНО</v>
          </cell>
          <cell r="D205">
            <v>306.2</v>
          </cell>
          <cell r="F205">
            <v>306.2</v>
          </cell>
        </row>
        <row r="206">
          <cell r="A206" t="str">
            <v>6761 МОЛОЧНЫЕ ГОСТ сос ц/о мгс 1*4  ОСТАНКИНО</v>
          </cell>
          <cell r="D206">
            <v>5</v>
          </cell>
          <cell r="F206">
            <v>6</v>
          </cell>
        </row>
        <row r="207">
          <cell r="A207" t="str">
            <v>6764 СЛИВОЧНЫЕ сос ц/о мгс 1*4  ОСТАНКИНО</v>
          </cell>
          <cell r="D207">
            <v>5</v>
          </cell>
          <cell r="F207">
            <v>5</v>
          </cell>
        </row>
        <row r="208">
          <cell r="A208" t="str">
            <v>6765 РУБЛЕНЫЕ сос ц/о мгс 0.36кг 6шт.  ОСТАНКИНО</v>
          </cell>
          <cell r="D208">
            <v>68</v>
          </cell>
          <cell r="F208">
            <v>72</v>
          </cell>
        </row>
        <row r="209">
          <cell r="A209" t="str">
            <v>6767 РУБЛЕНЫЕ сос ц/о мгс 1*4  ОСТАНКИНО</v>
          </cell>
          <cell r="D209">
            <v>15</v>
          </cell>
          <cell r="F209">
            <v>15</v>
          </cell>
        </row>
        <row r="210">
          <cell r="A210" t="str">
            <v>6769 СЕМЕЙНАЯ вар п/о  ОСТАНКИНО</v>
          </cell>
          <cell r="D210">
            <v>12</v>
          </cell>
          <cell r="F210">
            <v>12</v>
          </cell>
        </row>
        <row r="211">
          <cell r="A211" t="str">
            <v>6773 САЛЯМИ Папа может п/к в/у 0,28кг 8шт.  ОСТАНКИНО</v>
          </cell>
          <cell r="D211">
            <v>392</v>
          </cell>
          <cell r="F211">
            <v>392</v>
          </cell>
        </row>
        <row r="212">
          <cell r="A212" t="str">
            <v>6776 ХОТ-ДОГ Папа может сос п/о мгс 0.35кг  ОСТАНКИНО</v>
          </cell>
          <cell r="D212">
            <v>218</v>
          </cell>
          <cell r="F212">
            <v>218</v>
          </cell>
        </row>
        <row r="213">
          <cell r="A213" t="str">
            <v>6777 МЯСНЫЕ С ГОВЯДИНОЙ ПМ сос п/о мгс 0.4кг  ОСТАНКИНО</v>
          </cell>
          <cell r="D213">
            <v>1474</v>
          </cell>
          <cell r="F213">
            <v>1474</v>
          </cell>
        </row>
        <row r="214">
          <cell r="A214" t="str">
            <v>6785 ВЕНСКАЯ САЛЯМИ п/к в/у 0.33кг 8шт.  ОСТАНКИНО</v>
          </cell>
          <cell r="D214">
            <v>266</v>
          </cell>
          <cell r="F214">
            <v>266</v>
          </cell>
        </row>
        <row r="215">
          <cell r="A215" t="str">
            <v>6787 СЕРВЕЛАТ КРЕМЛЕВСКИЙ в/к в/у 0,33кг 8шт.  ОСТАНКИНО</v>
          </cell>
          <cell r="D215">
            <v>134</v>
          </cell>
          <cell r="F215">
            <v>134</v>
          </cell>
        </row>
        <row r="216">
          <cell r="A216" t="str">
            <v>6791 СЕРВЕЛАТ ПРЕМИУМ в/к в/у 0,33кг 8шт.  ОСТАНКИНО</v>
          </cell>
          <cell r="D216">
            <v>19</v>
          </cell>
          <cell r="F216">
            <v>19</v>
          </cell>
        </row>
        <row r="217">
          <cell r="A217" t="str">
            <v>6793 БАЛЫКОВАЯ в/к в/у 0,33кг 8шт.  ОСТАНКИНО</v>
          </cell>
          <cell r="D217">
            <v>291</v>
          </cell>
          <cell r="F217">
            <v>292</v>
          </cell>
        </row>
        <row r="218">
          <cell r="A218" t="str">
            <v>6795 ОСТАНКИНСКАЯ в/к в/у 0,33кг 8шт.  ОСТАНКИНО</v>
          </cell>
          <cell r="D218">
            <v>42</v>
          </cell>
          <cell r="F218">
            <v>43</v>
          </cell>
        </row>
        <row r="219">
          <cell r="A219" t="str">
            <v>6797 С ИНДЕЙКОЙ Папа может вар п/о 0,4кг 8шт.  ОСТАНКИНО</v>
          </cell>
          <cell r="D219">
            <v>82</v>
          </cell>
          <cell r="F219">
            <v>82</v>
          </cell>
        </row>
        <row r="220">
          <cell r="A220" t="str">
            <v>6807 СЕРВЕЛАТ ЕВРОПЕЙСКИЙ в/к в/у 0,33кг 8шт.  ОСТАНКИНО</v>
          </cell>
          <cell r="D220">
            <v>89</v>
          </cell>
          <cell r="F220">
            <v>89</v>
          </cell>
        </row>
        <row r="221">
          <cell r="A221" t="str">
            <v>6822 ИЗ ОТБОРНОГО МЯСА ПМ сос п/о мгс 0,36кг  ОСТАНКИНО</v>
          </cell>
          <cell r="D221">
            <v>107</v>
          </cell>
          <cell r="F221">
            <v>107</v>
          </cell>
        </row>
        <row r="222">
          <cell r="A222" t="str">
            <v>Балык говяжий с/к "Эликатессе" 0,10 кг.шт. нарезка (лоток с ср.защ.атм.)  СПК</v>
          </cell>
          <cell r="D222">
            <v>166</v>
          </cell>
          <cell r="F222">
            <v>166</v>
          </cell>
        </row>
        <row r="223">
          <cell r="A223" t="str">
            <v>Балык свиной с/к "Эликатессе" 0,10 кг.шт. нарезка (лоток с ср.защ.атм.)  СПК</v>
          </cell>
          <cell r="D223">
            <v>281</v>
          </cell>
          <cell r="F223">
            <v>281</v>
          </cell>
        </row>
        <row r="224">
          <cell r="A224" t="str">
            <v>БОНУС Z-ОСОБАЯ Коровино вар п/о (5324)  ОСТАНКИНО</v>
          </cell>
          <cell r="D224">
            <v>24</v>
          </cell>
          <cell r="F224">
            <v>24</v>
          </cell>
        </row>
        <row r="225">
          <cell r="A225" t="str">
            <v>БОНУС Z-ОСОБАЯ Коровино вар п/о 0.5кг_СНГ (6305)  ОСТАНКИНО</v>
          </cell>
          <cell r="D225">
            <v>27</v>
          </cell>
          <cell r="F225">
            <v>27</v>
          </cell>
        </row>
        <row r="226">
          <cell r="A226" t="str">
            <v>БОНУС СОЧНЫЕ сос п/о мгс 0.41кг_UZ (6087)  ОСТАНКИНО</v>
          </cell>
          <cell r="D226">
            <v>932</v>
          </cell>
          <cell r="F226">
            <v>932</v>
          </cell>
        </row>
        <row r="227">
          <cell r="A227" t="str">
            <v>БОНУС СОЧНЫЕ сос п/о мгс 1*6_UZ (6088)  ОСТАНКИНО</v>
          </cell>
          <cell r="D227">
            <v>504</v>
          </cell>
          <cell r="F227">
            <v>504</v>
          </cell>
        </row>
        <row r="228">
          <cell r="A228" t="str">
            <v>БОНУС_273  Сосиски Сочинки с сочной грудинкой, МГС 0.4кг,   ПОКОМ</v>
          </cell>
          <cell r="F228">
            <v>1584</v>
          </cell>
        </row>
        <row r="229">
          <cell r="A229" t="str">
            <v>БОНУС_283  Сосиски Сочинки, ВЕС, ТМ Стародворье ПОКОМ</v>
          </cell>
          <cell r="F229">
            <v>1.3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370.404</v>
          </cell>
        </row>
        <row r="231">
          <cell r="A231" t="str">
            <v>БОНУС_Колбаса вареная Филейская ТМ Вязанка. ВЕС  ПОКОМ</v>
          </cell>
          <cell r="F231">
            <v>563.63499999999999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550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541</v>
          </cell>
        </row>
        <row r="234">
          <cell r="A234" t="str">
            <v>Бутербродная вареная 0,47 кг шт.  СПК</v>
          </cell>
          <cell r="D234">
            <v>110</v>
          </cell>
          <cell r="F234">
            <v>110</v>
          </cell>
        </row>
        <row r="235">
          <cell r="A235" t="str">
            <v>Вацлавская п/к (черева) 390 гр.шт. термоус.пак  СПК</v>
          </cell>
          <cell r="D235">
            <v>117</v>
          </cell>
          <cell r="F235">
            <v>117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6</v>
          </cell>
          <cell r="F236">
            <v>344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1378</v>
          </cell>
          <cell r="F237">
            <v>2691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1326</v>
          </cell>
          <cell r="F238">
            <v>2548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3</v>
          </cell>
          <cell r="F239">
            <v>405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10</v>
          </cell>
          <cell r="F240">
            <v>10</v>
          </cell>
        </row>
        <row r="241">
          <cell r="A241" t="str">
            <v>Гуцульская с/к "КолбасГрад" 160 гр.шт. термоус. пак  СПК</v>
          </cell>
          <cell r="D241">
            <v>110</v>
          </cell>
          <cell r="F241">
            <v>110</v>
          </cell>
        </row>
        <row r="242">
          <cell r="A242" t="str">
            <v>Дельгаро с/в "Эликатессе" 140 гр.шт.  СПК</v>
          </cell>
          <cell r="D242">
            <v>89</v>
          </cell>
          <cell r="F242">
            <v>89</v>
          </cell>
        </row>
        <row r="243">
          <cell r="A243" t="str">
            <v>Деревенская рубленая вареная 350 гр.шт. термоус. пак.  СПК</v>
          </cell>
          <cell r="D243">
            <v>10</v>
          </cell>
          <cell r="F243">
            <v>10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155</v>
          </cell>
          <cell r="F244">
            <v>155</v>
          </cell>
        </row>
        <row r="245">
          <cell r="A245" t="str">
            <v>Докторская вареная в/с  СПК</v>
          </cell>
          <cell r="D245">
            <v>9.202</v>
          </cell>
          <cell r="F245">
            <v>9.202</v>
          </cell>
        </row>
        <row r="246">
          <cell r="A246" t="str">
            <v>Докторская вареная в/с 0,47 кг шт.  СПК</v>
          </cell>
          <cell r="D246">
            <v>90</v>
          </cell>
          <cell r="F246">
            <v>90</v>
          </cell>
        </row>
        <row r="247">
          <cell r="A247" t="str">
            <v>Докторская вареная термоус.пак. "Высокий вкус"  СПК</v>
          </cell>
          <cell r="D247">
            <v>196</v>
          </cell>
          <cell r="F247">
            <v>196</v>
          </cell>
        </row>
        <row r="248">
          <cell r="A248" t="str">
            <v>Жар-боллы с курочкой и сыром, ВЕС ТМ Зареченские  ПОКОМ</v>
          </cell>
          <cell r="D248">
            <v>6</v>
          </cell>
          <cell r="F248">
            <v>209.80199999999999</v>
          </cell>
        </row>
        <row r="249">
          <cell r="A249" t="str">
            <v>Жар-ладушки с клубникой и вишней ВЕС ТМ Зареченские  ПОКОМ</v>
          </cell>
          <cell r="F249">
            <v>22.2</v>
          </cell>
        </row>
        <row r="250">
          <cell r="A250" t="str">
            <v>Жар-ладушки с мясом ТМ Зареченские ВЕС ПОКОМ</v>
          </cell>
          <cell r="D250">
            <v>3.7</v>
          </cell>
          <cell r="F250">
            <v>217.602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14.8</v>
          </cell>
        </row>
        <row r="252">
          <cell r="A252" t="str">
            <v>Жар-ладушки с яблоком и грушей ТМ Зареченские ВЕС ПОКОМ</v>
          </cell>
          <cell r="D252">
            <v>6</v>
          </cell>
          <cell r="F252">
            <v>39.299999999999997</v>
          </cell>
        </row>
        <row r="253">
          <cell r="A253" t="str">
            <v>ЖАР-мени ВЕС ТМ Зареченские  ПОКОМ</v>
          </cell>
          <cell r="F253">
            <v>131.01</v>
          </cell>
        </row>
        <row r="254">
          <cell r="A254" t="str">
            <v>Карбонад Юбилейный 0,13кг нар.д/ф шт. СПК</v>
          </cell>
          <cell r="D254">
            <v>20</v>
          </cell>
          <cell r="F254">
            <v>20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20</v>
          </cell>
          <cell r="F255">
            <v>20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20</v>
          </cell>
          <cell r="F256">
            <v>20</v>
          </cell>
        </row>
        <row r="257">
          <cell r="A257" t="str">
            <v>Классика с/к 235 гр.шт. "Высокий вкус"  СПК</v>
          </cell>
          <cell r="D257">
            <v>121</v>
          </cell>
          <cell r="F257">
            <v>121</v>
          </cell>
        </row>
        <row r="258">
          <cell r="A258" t="str">
            <v>Классическая вареная 400 гр.шт.  СПК</v>
          </cell>
          <cell r="D258">
            <v>15</v>
          </cell>
          <cell r="F258">
            <v>15</v>
          </cell>
        </row>
        <row r="259">
          <cell r="A259" t="str">
            <v>Колбаски БОЛЬШИЕ МЯСНУЛИ п/к "Сибирский стандарт" (в ср.защ.атм.)  СПК</v>
          </cell>
          <cell r="D259">
            <v>14</v>
          </cell>
          <cell r="F259">
            <v>14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861</v>
          </cell>
          <cell r="F260">
            <v>861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726</v>
          </cell>
          <cell r="F261">
            <v>726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347</v>
          </cell>
          <cell r="F262">
            <v>347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10</v>
          </cell>
          <cell r="F263">
            <v>10</v>
          </cell>
        </row>
        <row r="264">
          <cell r="A264" t="str">
            <v>Коньячная с/к 0,10 кг.шт. нарезка (лоток с ср.зад.атм.) "Высокий вкус"  СПК</v>
          </cell>
          <cell r="D264">
            <v>70</v>
          </cell>
          <cell r="F264">
            <v>70</v>
          </cell>
        </row>
        <row r="265">
          <cell r="A265" t="str">
            <v>Краковская п/к (черева) 390 гр.шт. термоус.пак. СПК</v>
          </cell>
          <cell r="D265">
            <v>4</v>
          </cell>
          <cell r="F265">
            <v>4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7</v>
          </cell>
          <cell r="F266">
            <v>430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1350</v>
          </cell>
          <cell r="F267">
            <v>2112</v>
          </cell>
        </row>
        <row r="268">
          <cell r="A268" t="str">
            <v>Ла Фаворте с/в "Эликатессе" 140 гр.шт.  СПК</v>
          </cell>
          <cell r="D268">
            <v>69</v>
          </cell>
          <cell r="F268">
            <v>69</v>
          </cell>
        </row>
        <row r="269">
          <cell r="A269" t="str">
            <v>Ливерная Печеночная "Просто выгодно" 0,3 кг.шт.  СПК</v>
          </cell>
          <cell r="D269">
            <v>89</v>
          </cell>
          <cell r="F269">
            <v>89</v>
          </cell>
        </row>
        <row r="270">
          <cell r="A270" t="str">
            <v>Любительская вареная термоус.пак. "Высокий вкус"  СПК</v>
          </cell>
          <cell r="D270">
            <v>121</v>
          </cell>
          <cell r="F270">
            <v>121</v>
          </cell>
        </row>
        <row r="271">
          <cell r="A271" t="str">
            <v>Мини-сосиски в тесте "Фрайпики" 1,8кг ВЕС, ТМ Зареченские  ПОКОМ</v>
          </cell>
          <cell r="F271">
            <v>106.202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174.00299999999999</v>
          </cell>
        </row>
        <row r="273">
          <cell r="A273" t="str">
            <v>Мусульманская вареная "Просто выгодно"  СПК</v>
          </cell>
          <cell r="D273">
            <v>15</v>
          </cell>
          <cell r="F273">
            <v>15</v>
          </cell>
        </row>
        <row r="274">
          <cell r="A274" t="str">
            <v>Мусульманская п/к "Просто выгодно" термофор.пак.  СПК</v>
          </cell>
          <cell r="D274">
            <v>10.5</v>
          </cell>
          <cell r="F274">
            <v>10.5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12</v>
          </cell>
          <cell r="F275">
            <v>2277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8</v>
          </cell>
          <cell r="F276">
            <v>1490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6</v>
          </cell>
          <cell r="F277">
            <v>1929</v>
          </cell>
        </row>
        <row r="278">
          <cell r="A278" t="str">
            <v>Наггетсы с куриным филе и сыром ТМ Вязанка 0,25 кг ПОКОМ</v>
          </cell>
          <cell r="D278">
            <v>4</v>
          </cell>
          <cell r="F278">
            <v>618</v>
          </cell>
        </row>
        <row r="279">
          <cell r="A279" t="str">
            <v>Наггетсы Хрустящие ТМ Зареченские. ВЕС ПОКОМ</v>
          </cell>
          <cell r="D279">
            <v>6</v>
          </cell>
          <cell r="F279">
            <v>482</v>
          </cell>
        </row>
        <row r="280">
          <cell r="A280" t="str">
            <v>Оригинальная с перцем с/к  СПК</v>
          </cell>
          <cell r="D280">
            <v>295.10000000000002</v>
          </cell>
          <cell r="F280">
            <v>295.10000000000002</v>
          </cell>
        </row>
        <row r="281">
          <cell r="A281" t="str">
            <v>Особая вареная  СПК</v>
          </cell>
          <cell r="D281">
            <v>8</v>
          </cell>
          <cell r="F281">
            <v>8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95</v>
          </cell>
          <cell r="F282">
            <v>95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6</v>
          </cell>
          <cell r="F283">
            <v>184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5</v>
          </cell>
          <cell r="F284">
            <v>89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2</v>
          </cell>
          <cell r="F285">
            <v>897</v>
          </cell>
        </row>
        <row r="286">
          <cell r="A286" t="str">
            <v>Пельмени Бигбули с мясом, Горячая штучка 0,43кг  ПОКОМ</v>
          </cell>
          <cell r="D286">
            <v>2</v>
          </cell>
          <cell r="F286">
            <v>203</v>
          </cell>
        </row>
        <row r="287">
          <cell r="A287" t="str">
            <v>Пельмени Бигбули с мясом, Горячая штучка 0,9кг  ПОКОМ</v>
          </cell>
          <cell r="D287">
            <v>1017</v>
          </cell>
          <cell r="F287">
            <v>1339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5</v>
          </cell>
          <cell r="F288">
            <v>1142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F289">
            <v>270</v>
          </cell>
        </row>
        <row r="290">
          <cell r="A290" t="str">
            <v>Пельмени Бульмени Жюльен Горячая штучка 0,43  ПОКОМ</v>
          </cell>
          <cell r="F290">
            <v>1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F291">
            <v>717</v>
          </cell>
        </row>
        <row r="292">
          <cell r="A292" t="str">
            <v>Пельмени Бульмени с говядиной и свининой Горячая шт. 0,9 кг  ПОКОМ</v>
          </cell>
          <cell r="D292">
            <v>3280</v>
          </cell>
          <cell r="F292">
            <v>5395</v>
          </cell>
        </row>
        <row r="293">
          <cell r="A293" t="str">
            <v>Пельмени Бульмени с говядиной и свининой Горячая штучка 0,43  ПОКОМ</v>
          </cell>
          <cell r="D293">
            <v>4</v>
          </cell>
          <cell r="F293">
            <v>1304</v>
          </cell>
        </row>
        <row r="294">
          <cell r="A294" t="str">
            <v>Пельмени Бульмени с говядиной и свининой Наваристые Горячая штучка ВЕС  ПОКОМ</v>
          </cell>
          <cell r="D294">
            <v>10</v>
          </cell>
          <cell r="F294">
            <v>1385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2860</v>
          </cell>
          <cell r="F295">
            <v>4810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4</v>
          </cell>
          <cell r="F296">
            <v>1183</v>
          </cell>
        </row>
        <row r="297">
          <cell r="A297" t="str">
            <v>Пельмени Медвежьи ушки с фермерскими сливками 0,7кг  ПОКОМ</v>
          </cell>
          <cell r="D297">
            <v>1</v>
          </cell>
          <cell r="F297">
            <v>132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89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4</v>
          </cell>
          <cell r="F299">
            <v>152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7</v>
          </cell>
          <cell r="F300">
            <v>1294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</v>
          </cell>
          <cell r="F301">
            <v>276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D302">
            <v>15</v>
          </cell>
          <cell r="F302">
            <v>635.00199999999995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5</v>
          </cell>
          <cell r="F303">
            <v>600</v>
          </cell>
        </row>
        <row r="304">
          <cell r="A304" t="str">
            <v>Пельмени Сочные сфера 0,8 кг ТМ Стародворье  ПОКОМ</v>
          </cell>
          <cell r="D304">
            <v>1</v>
          </cell>
          <cell r="F304">
            <v>115</v>
          </cell>
        </row>
        <row r="305">
          <cell r="A305" t="str">
            <v>Пельмени Сочные сфера 0,9 кг ТМ Стародворье ПОКОМ</v>
          </cell>
          <cell r="F305">
            <v>24</v>
          </cell>
        </row>
        <row r="306">
          <cell r="A306" t="str">
            <v>Пипперони с/к "Эликатессе" 0,10 кг.шт.  СПК</v>
          </cell>
          <cell r="D306">
            <v>57</v>
          </cell>
          <cell r="F306">
            <v>57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8</v>
          </cell>
          <cell r="F307">
            <v>8</v>
          </cell>
        </row>
        <row r="308">
          <cell r="A308" t="str">
            <v>Плавленый Сыр 45% "С грибами" СТМ "ПапаМожет 180гр  ОСТАНКИНО</v>
          </cell>
          <cell r="D308">
            <v>8</v>
          </cell>
          <cell r="F308">
            <v>8</v>
          </cell>
        </row>
        <row r="309">
          <cell r="A309" t="str">
            <v>По-Австрийски с/к 260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Покровская вареная 0,47 кг шт.  СПК</v>
          </cell>
          <cell r="D310">
            <v>23</v>
          </cell>
          <cell r="F310">
            <v>23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23</v>
          </cell>
          <cell r="F311">
            <v>23</v>
          </cell>
        </row>
        <row r="312">
          <cell r="A312" t="str">
            <v>Салями с перчиком с/к "КолбасГрад" 160 гр.шт. термоус. пак.  СПК</v>
          </cell>
          <cell r="D312">
            <v>46</v>
          </cell>
          <cell r="F312">
            <v>46</v>
          </cell>
        </row>
        <row r="313">
          <cell r="A313" t="str">
            <v>Салями Трюфель с/в "Эликатессе" 0,16 кг.шт.  СПК</v>
          </cell>
          <cell r="D313">
            <v>157</v>
          </cell>
          <cell r="F313">
            <v>157</v>
          </cell>
        </row>
        <row r="314">
          <cell r="A314" t="str">
            <v>Салями Финская с/к 235 гр.шт. "Высокий вкус"  СПК</v>
          </cell>
          <cell r="D314">
            <v>185</v>
          </cell>
          <cell r="F314">
            <v>185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184.5</v>
          </cell>
          <cell r="F315">
            <v>184.5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119</v>
          </cell>
          <cell r="F316">
            <v>119</v>
          </cell>
        </row>
        <row r="317">
          <cell r="A317" t="str">
            <v>Сардельки из свинины (черева) ( в ср.защ.атм) "Высокий вкус"  СПК</v>
          </cell>
          <cell r="D317">
            <v>7</v>
          </cell>
          <cell r="F317">
            <v>7</v>
          </cell>
        </row>
        <row r="318">
          <cell r="A318" t="str">
            <v>Семейная с чесночком Экстра вареная  СПК</v>
          </cell>
          <cell r="D318">
            <v>44</v>
          </cell>
          <cell r="F318">
            <v>44</v>
          </cell>
        </row>
        <row r="319">
          <cell r="A319" t="str">
            <v>Семейная с чесночком Экстра вареная 0,5 кг.шт.  СПК</v>
          </cell>
          <cell r="D319">
            <v>4</v>
          </cell>
          <cell r="F319">
            <v>4</v>
          </cell>
        </row>
        <row r="320">
          <cell r="A320" t="str">
            <v>Сервелат Европейский в/к, в/с 0,38 кг.шт.термофор.пак  СПК</v>
          </cell>
          <cell r="D320">
            <v>13</v>
          </cell>
          <cell r="F320">
            <v>13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139</v>
          </cell>
          <cell r="F321">
            <v>139</v>
          </cell>
        </row>
        <row r="322">
          <cell r="A322" t="str">
            <v>Сервелат Финский в/к 0,38 кг.шт. термофор.пак.  СПК</v>
          </cell>
          <cell r="D322">
            <v>76</v>
          </cell>
          <cell r="F322">
            <v>76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58</v>
          </cell>
          <cell r="F323">
            <v>58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270</v>
          </cell>
          <cell r="F324">
            <v>270</v>
          </cell>
        </row>
        <row r="325">
          <cell r="A325" t="str">
            <v>Сибирская особая с/к 0,235 кг шт.  СПК</v>
          </cell>
          <cell r="D325">
            <v>324</v>
          </cell>
          <cell r="F325">
            <v>324</v>
          </cell>
        </row>
        <row r="326">
          <cell r="A326" t="str">
            <v>Славянская п/к 0,38 кг шт.термофор.пак.  СПК</v>
          </cell>
          <cell r="D326">
            <v>6</v>
          </cell>
          <cell r="F326">
            <v>6</v>
          </cell>
        </row>
        <row r="327">
          <cell r="A327" t="str">
            <v>Смак-мени с картофелем и сочной грудинкой 1кг ТМ Зареченские ПОКОМ</v>
          </cell>
          <cell r="F327">
            <v>17</v>
          </cell>
        </row>
        <row r="328">
          <cell r="A328" t="str">
            <v>Смак-мени с мясом 1кг ТМ Зареченские ПОКОМ</v>
          </cell>
          <cell r="F328">
            <v>44</v>
          </cell>
        </row>
        <row r="329">
          <cell r="A329" t="str">
            <v>Смаколадьи с яблоком и грушей ТМ Зареченские,0,9 кг ПОКОМ</v>
          </cell>
          <cell r="F329">
            <v>38</v>
          </cell>
        </row>
        <row r="330">
          <cell r="A330" t="str">
            <v>Сосиски "Баварские" 0,36 кг.шт. вак.упак.  СПК</v>
          </cell>
          <cell r="D330">
            <v>23</v>
          </cell>
          <cell r="F330">
            <v>23</v>
          </cell>
        </row>
        <row r="331">
          <cell r="A331" t="str">
            <v>Сосиски "Молочные" 0,36 кг.шт. вак.упак.  СПК</v>
          </cell>
          <cell r="D331">
            <v>31</v>
          </cell>
          <cell r="F331">
            <v>31</v>
          </cell>
        </row>
        <row r="332">
          <cell r="A332" t="str">
            <v>Сосиски Классические (в ср.защ.атм.) СПК</v>
          </cell>
          <cell r="D332">
            <v>6</v>
          </cell>
          <cell r="F332">
            <v>6</v>
          </cell>
        </row>
        <row r="333">
          <cell r="A333" t="str">
            <v>Сосиски Мусульманские "Просто выгодно" (в ср.защ.атм.)  СПК</v>
          </cell>
          <cell r="D333">
            <v>35</v>
          </cell>
          <cell r="F333">
            <v>35</v>
          </cell>
        </row>
        <row r="334">
          <cell r="A334" t="str">
            <v>Сосиски Хот-дог ВЕС (лоток с ср.защ.атм.)   СПК</v>
          </cell>
          <cell r="D334">
            <v>44</v>
          </cell>
          <cell r="F334">
            <v>44</v>
          </cell>
        </row>
        <row r="335">
          <cell r="A335" t="str">
            <v>Сосисоны в темпуре ВЕС  ПОКОМ</v>
          </cell>
          <cell r="F335">
            <v>52.203000000000003</v>
          </cell>
        </row>
        <row r="336">
          <cell r="A336" t="str">
            <v>Сочный мегачебурек ТМ Зареченские ВЕС ПОКОМ</v>
          </cell>
          <cell r="D336">
            <v>4.4000000000000004</v>
          </cell>
          <cell r="F336">
            <v>112.3</v>
          </cell>
        </row>
        <row r="337">
          <cell r="A337" t="str">
            <v>Сыр "Пармезан" 40% колотый 100 гр  ОСТАНКИНО</v>
          </cell>
          <cell r="D337">
            <v>4</v>
          </cell>
          <cell r="F337">
            <v>4</v>
          </cell>
        </row>
        <row r="338">
          <cell r="A338" t="str">
            <v>Сыр "Пармезан" 40% кусок 180 гр  ОСТАНКИНО</v>
          </cell>
          <cell r="D338">
            <v>30</v>
          </cell>
          <cell r="F338">
            <v>30</v>
          </cell>
        </row>
        <row r="339">
          <cell r="A339" t="str">
            <v>Сыр Боккончини копченый 40% 100 гр.  ОСТАНКИНО</v>
          </cell>
          <cell r="D339">
            <v>61</v>
          </cell>
          <cell r="F339">
            <v>61</v>
          </cell>
        </row>
        <row r="340">
          <cell r="A340" t="str">
            <v>Сыр Гауда 45% тм Папа Может, нарезанные ломтики 125г (МИНИ)  Останкино</v>
          </cell>
          <cell r="D340">
            <v>5</v>
          </cell>
          <cell r="F340">
            <v>5</v>
          </cell>
        </row>
        <row r="341">
          <cell r="A341" t="str">
            <v>Сыр колбасный копченый Папа Может 400 гр  ОСТАНКИНО</v>
          </cell>
          <cell r="D341">
            <v>18</v>
          </cell>
          <cell r="F341">
            <v>18</v>
          </cell>
        </row>
        <row r="342">
          <cell r="A342" t="str">
            <v>Сыр Останкино "Алтайский Gold" 50% вес  ОСТАНКИНО</v>
          </cell>
          <cell r="D342">
            <v>1.5</v>
          </cell>
          <cell r="F342">
            <v>1.5</v>
          </cell>
        </row>
        <row r="343">
          <cell r="A343" t="str">
            <v>Сыр ПАПА МОЖЕТ "Гауда Голд" 45% 180 г  ОСТАНКИНО</v>
          </cell>
          <cell r="D343">
            <v>352</v>
          </cell>
          <cell r="F343">
            <v>352</v>
          </cell>
        </row>
        <row r="344">
          <cell r="A344" t="str">
            <v>Сыр Папа Может "Гауда Голд", 45% брусок ВЕС ОСТАНКИНО</v>
          </cell>
          <cell r="D344">
            <v>17.899999999999999</v>
          </cell>
          <cell r="F344">
            <v>17.899999999999999</v>
          </cell>
        </row>
        <row r="345">
          <cell r="A345" t="str">
            <v>Сыр ПАПА МОЖЕТ "Голландский традиционный" 45% 180 г  ОСТАНКИНО</v>
          </cell>
          <cell r="D345">
            <v>711</v>
          </cell>
          <cell r="F345">
            <v>711</v>
          </cell>
        </row>
        <row r="346">
          <cell r="A346" t="str">
            <v>Сыр Папа Может "Голландский традиционный", 45% брусок ВЕС ОСТАНКИНО</v>
          </cell>
          <cell r="D346">
            <v>48.29</v>
          </cell>
          <cell r="F346">
            <v>48.29</v>
          </cell>
        </row>
        <row r="347">
          <cell r="A347" t="str">
            <v>Сыр Папа Может "Пошехонский" 45% вес (= 3 кг)  ОСТАНКИНО</v>
          </cell>
          <cell r="D347">
            <v>12.4</v>
          </cell>
          <cell r="F347">
            <v>12.4</v>
          </cell>
        </row>
        <row r="348">
          <cell r="A348" t="str">
            <v>Сыр ПАПА МОЖЕТ "Российский традиционный" 45% 180 г  ОСТАНКИНО</v>
          </cell>
          <cell r="D348">
            <v>845</v>
          </cell>
          <cell r="F348">
            <v>845</v>
          </cell>
        </row>
        <row r="349">
          <cell r="A349" t="str">
            <v>Сыр Папа Может "Российский традиционный" ВЕС брусок массовая доля жира 50%  ОСТАНКИНО</v>
          </cell>
          <cell r="D349">
            <v>78</v>
          </cell>
          <cell r="F349">
            <v>78</v>
          </cell>
        </row>
        <row r="350">
          <cell r="A350" t="str">
            <v>Сыр ПАПА МОЖЕТ "Тильзитер" 45% 180 г  ОСТАНКИНО</v>
          </cell>
          <cell r="D350">
            <v>275</v>
          </cell>
          <cell r="F350">
            <v>275</v>
          </cell>
        </row>
        <row r="351">
          <cell r="A351" t="str">
            <v>Сыр Папа Может Гауда  45% вес   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Голландский 45%, нарез, 125г (9 шт)  Останкино</v>
          </cell>
          <cell r="D352">
            <v>64</v>
          </cell>
          <cell r="F352">
            <v>64</v>
          </cell>
        </row>
        <row r="353">
          <cell r="A353" t="str">
            <v>Сыр Папа Может Министерский 45% 200г  Останкино</v>
          </cell>
          <cell r="D353">
            <v>57</v>
          </cell>
          <cell r="F353">
            <v>57</v>
          </cell>
        </row>
        <row r="354">
          <cell r="A354" t="str">
            <v>Сыр Папа Может Российский 50%, нарезка 125г  Останкино</v>
          </cell>
          <cell r="D354">
            <v>101</v>
          </cell>
          <cell r="F354">
            <v>101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120.5</v>
          </cell>
          <cell r="F355">
            <v>120.5</v>
          </cell>
        </row>
        <row r="356">
          <cell r="A356" t="str">
            <v>Сыр Папа Может Тильзитер   45% вес      Останкино</v>
          </cell>
          <cell r="D356">
            <v>5</v>
          </cell>
          <cell r="F356">
            <v>5</v>
          </cell>
        </row>
        <row r="357">
          <cell r="A357" t="str">
            <v>Сыр Плавл. Сливочный 55% 190гр  Останкино</v>
          </cell>
          <cell r="D357">
            <v>6</v>
          </cell>
          <cell r="F357">
            <v>6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16</v>
          </cell>
          <cell r="F358">
            <v>16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45.4</v>
          </cell>
          <cell r="F359">
            <v>45.4</v>
          </cell>
        </row>
        <row r="360">
          <cell r="A360" t="str">
            <v>Сыр рассольный жирный Чечил 45% 100 гр  ОСТАНКИНО</v>
          </cell>
          <cell r="D360">
            <v>64</v>
          </cell>
          <cell r="F360">
            <v>64</v>
          </cell>
        </row>
        <row r="361">
          <cell r="A361" t="str">
            <v>Сыр рассольный жирный Чечил копченый 45% 100 гр  ОСТАНКИНО</v>
          </cell>
          <cell r="D361">
            <v>76</v>
          </cell>
          <cell r="F361">
            <v>76</v>
          </cell>
        </row>
        <row r="362">
          <cell r="A362" t="str">
            <v>Сыр Скаморца свежий 40% 100 гр.  ОСТАНКИНО</v>
          </cell>
          <cell r="D362">
            <v>57</v>
          </cell>
          <cell r="F362">
            <v>57</v>
          </cell>
        </row>
        <row r="363">
          <cell r="A363" t="str">
            <v>Сыр творожный с зеленью 60% Папа может 140 гр.  ОСТАНКИНО</v>
          </cell>
          <cell r="D363">
            <v>10</v>
          </cell>
          <cell r="F363">
            <v>10</v>
          </cell>
        </row>
        <row r="364">
          <cell r="A364" t="str">
            <v>Сыч/Прод Коровино Российский 50% 200г СЗМЖ  ОСТАНКИНО</v>
          </cell>
          <cell r="D364">
            <v>108</v>
          </cell>
          <cell r="F364">
            <v>108</v>
          </cell>
        </row>
        <row r="365">
          <cell r="A365" t="str">
            <v>Сыч/Прод Коровино Российский Оригин 50% ВЕС (5 кг)  ОСТАНКИНО</v>
          </cell>
          <cell r="D365">
            <v>219.2</v>
          </cell>
          <cell r="F365">
            <v>222.32</v>
          </cell>
        </row>
        <row r="366">
          <cell r="A366" t="str">
            <v>Сыч/Прод Коровино Тильзитер 50% 200г СЗМЖ  ОСТАНКИНО</v>
          </cell>
          <cell r="D366">
            <v>162</v>
          </cell>
          <cell r="F366">
            <v>162</v>
          </cell>
        </row>
        <row r="367">
          <cell r="A367" t="str">
            <v>Сыч/Прод Коровино Тильзитер Оригин 50% ВЕС (5 кг брус) СЗМЖ  ОСТАНКИНО</v>
          </cell>
          <cell r="D367">
            <v>83.2</v>
          </cell>
          <cell r="F367">
            <v>83.2</v>
          </cell>
        </row>
        <row r="368">
          <cell r="A368" t="str">
            <v>Творожный Сыр 60% С маринованными огурчиками и укропом 140 гр  ОСТАНКИНО</v>
          </cell>
          <cell r="D368">
            <v>11</v>
          </cell>
          <cell r="F368">
            <v>11</v>
          </cell>
        </row>
        <row r="369">
          <cell r="A369" t="str">
            <v>Творожный Сыр 60% Сливочный  СТМ "ПапаМожет" - 140гр  ОСТАНКИНО</v>
          </cell>
          <cell r="D369">
            <v>169</v>
          </cell>
          <cell r="F369">
            <v>169</v>
          </cell>
        </row>
        <row r="370">
          <cell r="A370" t="str">
            <v>Торо Неро с/в "Эликатессе" 140 гр.шт.  СПК</v>
          </cell>
          <cell r="D370">
            <v>66</v>
          </cell>
          <cell r="F370">
            <v>66</v>
          </cell>
        </row>
        <row r="371">
          <cell r="A371" t="str">
            <v>Уши свиные копченые к пиву 0,15кг нар. д/ф шт.  СПК</v>
          </cell>
          <cell r="D371">
            <v>29</v>
          </cell>
          <cell r="F371">
            <v>29</v>
          </cell>
        </row>
        <row r="372">
          <cell r="A372" t="str">
            <v>Фестивальная пора с/к 100 гр.шт.нар. (лоток с ср.защ.атм.)  СПК</v>
          </cell>
          <cell r="D372">
            <v>289</v>
          </cell>
          <cell r="F372">
            <v>289</v>
          </cell>
        </row>
        <row r="373">
          <cell r="A373" t="str">
            <v>Фестивальная пора с/к 235 гр.шт.  СПК</v>
          </cell>
          <cell r="D373">
            <v>397</v>
          </cell>
          <cell r="F373">
            <v>397</v>
          </cell>
        </row>
        <row r="374">
          <cell r="A374" t="str">
            <v>Фестивальная пора с/к термоус.пак  СПК</v>
          </cell>
          <cell r="D374">
            <v>7.2</v>
          </cell>
          <cell r="F374">
            <v>7.2</v>
          </cell>
        </row>
        <row r="375">
          <cell r="A375" t="str">
            <v>Фрай-пицца с ветчиной и грибами 3,0 кг ТМ Зареченские ТС Зареченские продукты. ВЕС ПОКОМ</v>
          </cell>
          <cell r="F375">
            <v>21</v>
          </cell>
        </row>
        <row r="376">
          <cell r="A376" t="str">
            <v>Фуэт с/в "Эликатессе" 160 гр.шт.  СПК</v>
          </cell>
          <cell r="D376">
            <v>225</v>
          </cell>
          <cell r="F376">
            <v>225</v>
          </cell>
        </row>
        <row r="377">
          <cell r="A377" t="str">
            <v>Хинкали Классические ТМ Зареченские ВЕС ПОКОМ</v>
          </cell>
          <cell r="F377">
            <v>60</v>
          </cell>
        </row>
        <row r="378">
          <cell r="A378" t="str">
            <v>Хотстеры ТМ Горячая штучка ТС Хотстеры 0,25 кг зам  ПОКОМ</v>
          </cell>
          <cell r="D378">
            <v>1351</v>
          </cell>
          <cell r="F378">
            <v>3034</v>
          </cell>
        </row>
        <row r="379">
          <cell r="A379" t="str">
            <v>Хрустящие крылышки острые к пиву ТМ Горячая штучка 0,3кг зам  ПОКОМ</v>
          </cell>
          <cell r="D379">
            <v>4</v>
          </cell>
          <cell r="F379">
            <v>342</v>
          </cell>
        </row>
        <row r="380">
          <cell r="A380" t="str">
            <v>Хрустящие крылышки ТМ Горячая штучка 0,3 кг зам  ПОКОМ</v>
          </cell>
          <cell r="D380">
            <v>7</v>
          </cell>
          <cell r="F380">
            <v>332</v>
          </cell>
        </row>
        <row r="381">
          <cell r="A381" t="str">
            <v>Чебупай брауни ТМ Горячая штучка 0,2 кг.  ПОКОМ</v>
          </cell>
          <cell r="D381">
            <v>1</v>
          </cell>
          <cell r="F381">
            <v>54</v>
          </cell>
        </row>
        <row r="382">
          <cell r="A382" t="str">
            <v>Чебупай сочное яблоко ТМ Горячая штучка 0,2 кг зам.  ПОКОМ</v>
          </cell>
          <cell r="D382">
            <v>1</v>
          </cell>
          <cell r="F382">
            <v>210</v>
          </cell>
        </row>
        <row r="383">
          <cell r="A383" t="str">
            <v>Чебупай спелая вишня ТМ Горячая штучка 0,2 кг зам.  ПОКОМ</v>
          </cell>
          <cell r="D383">
            <v>1</v>
          </cell>
          <cell r="F383">
            <v>342</v>
          </cell>
        </row>
        <row r="384">
          <cell r="A384" t="str">
            <v>Чебупели Курочка гриль ТМ Горячая штучка, 0,3 кг зам  ПОКОМ</v>
          </cell>
          <cell r="D384">
            <v>3</v>
          </cell>
          <cell r="F384">
            <v>252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2460</v>
          </cell>
          <cell r="F385">
            <v>3822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2062</v>
          </cell>
          <cell r="F386">
            <v>4227</v>
          </cell>
        </row>
        <row r="387">
          <cell r="A387" t="str">
            <v>Чебуреки Мясные вес 2,7 кг ТМ Зареченские ВЕС ПОКОМ</v>
          </cell>
          <cell r="F387">
            <v>39.600999999999999</v>
          </cell>
        </row>
        <row r="388">
          <cell r="A388" t="str">
            <v>Чебуреки сочные ВЕС ТМ Зареченские  ПОКОМ</v>
          </cell>
          <cell r="D388">
            <v>5</v>
          </cell>
          <cell r="F388">
            <v>436.00200000000001</v>
          </cell>
        </row>
        <row r="389">
          <cell r="A389" t="str">
            <v>Чоризо с/к "Эликатессе" 0,20 кг.шт.  СПК</v>
          </cell>
          <cell r="D389">
            <v>5</v>
          </cell>
          <cell r="F389">
            <v>5</v>
          </cell>
        </row>
        <row r="390">
          <cell r="A390" t="str">
            <v>Шпикачки Русские (черева) (в ср.защ.атм.) "Высокий вкус"  СПК</v>
          </cell>
          <cell r="D390">
            <v>127.3</v>
          </cell>
          <cell r="F390">
            <v>127.3</v>
          </cell>
        </row>
        <row r="391">
          <cell r="A391" t="str">
            <v>Эликапреза с/в "Эликатессе" 0,10 кг.шт. нарезка (лоток с ср.защ.атм.)  СПК</v>
          </cell>
          <cell r="D391">
            <v>160</v>
          </cell>
          <cell r="F391">
            <v>160</v>
          </cell>
        </row>
        <row r="392">
          <cell r="A392" t="str">
            <v>Юбилейная с/к 0,10 кг.шт. нарезка (лоток с ср.защ.атм.)  СПК</v>
          </cell>
          <cell r="D392">
            <v>66</v>
          </cell>
          <cell r="F392">
            <v>66</v>
          </cell>
        </row>
        <row r="393">
          <cell r="A393" t="str">
            <v>Юбилейная с/к 0,235 кг.шт.  СПК</v>
          </cell>
          <cell r="D393">
            <v>553</v>
          </cell>
          <cell r="F393">
            <v>553</v>
          </cell>
        </row>
        <row r="394">
          <cell r="A394" t="str">
            <v>Итого</v>
          </cell>
          <cell r="D394">
            <v>125063.451</v>
          </cell>
          <cell r="F394">
            <v>276881.33399999997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31.05.2024 - 31.05.2024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119.495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171.87299999999999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291.49599999999998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35.369999999999997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33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483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950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23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36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46</v>
          </cell>
        </row>
        <row r="21">
          <cell r="A21" t="str">
            <v xml:space="preserve"> 068  Колбаса Особая ТМ Особый рецепт, 0,5 кг, ПОКОМ</v>
          </cell>
          <cell r="D21">
            <v>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152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28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118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130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97.671999999999997</v>
          </cell>
        </row>
        <row r="29">
          <cell r="A29" t="str">
            <v xml:space="preserve"> 201  Ветчина Нежная ТМ Особый рецепт, (2,5кг), ПОКОМ</v>
          </cell>
          <cell r="D29">
            <v>1227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90.677999999999997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6.1950000000000003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25.11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2110.08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98.013000000000005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742.96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92.953000000000003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50.331000000000003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34.515000000000001</v>
          </cell>
        </row>
        <row r="39">
          <cell r="A39" t="str">
            <v xml:space="preserve"> 240  Колбаса Салями охотничья, ВЕС. ПОКОМ</v>
          </cell>
          <cell r="D39">
            <v>5.3339999999999996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74.97</v>
          </cell>
        </row>
        <row r="41">
          <cell r="A41" t="str">
            <v xml:space="preserve"> 247  Сардельки Нежные, ВЕС.  ПОКОМ</v>
          </cell>
          <cell r="D41">
            <v>26.334</v>
          </cell>
        </row>
        <row r="42">
          <cell r="A42" t="str">
            <v xml:space="preserve"> 248  Сардельки Сочные ТМ Особый рецепт,   ПОКОМ</v>
          </cell>
          <cell r="D42">
            <v>41.167999999999999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263.83499999999998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16.236000000000001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35.603999999999999</v>
          </cell>
        </row>
        <row r="46">
          <cell r="A46" t="str">
            <v xml:space="preserve"> 263  Шпикачки Стародворские, ВЕС.  ПОКОМ</v>
          </cell>
          <cell r="D46">
            <v>29.59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64.349999999999994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50.978000000000002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57.44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440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722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927</v>
          </cell>
        </row>
        <row r="53">
          <cell r="A53" t="str">
            <v xml:space="preserve"> 278  Сосиски Сочинки с сочным окороком, МГС 0.4кг,   ПОКОМ</v>
          </cell>
          <cell r="D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124.25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128</v>
          </cell>
        </row>
        <row r="56">
          <cell r="A56" t="str">
            <v xml:space="preserve"> 290  Колбаса Царедворская, 0,4кг ТМ Стародворье  Поком</v>
          </cell>
          <cell r="D56">
            <v>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186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42.204999999999998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539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606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19.905999999999999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18.125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230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357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145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59.752000000000002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241.839</v>
          </cell>
        </row>
        <row r="68">
          <cell r="A68" t="str">
            <v xml:space="preserve"> 316  Колбаса Нежная ТМ Зареченские ВЕС  ПОКОМ</v>
          </cell>
          <cell r="D68">
            <v>13.518000000000001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684.76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698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491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138</v>
          </cell>
        </row>
        <row r="73">
          <cell r="A73" t="str">
            <v xml:space="preserve"> 328  Сардельки Сочинки Стародворье ТМ  0,4 кг ПОКОМ</v>
          </cell>
          <cell r="D73">
            <v>53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62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193.12</v>
          </cell>
        </row>
        <row r="76">
          <cell r="A76" t="str">
            <v xml:space="preserve"> 335  Колбаса Сливушка ТМ Вязанка. ВЕС.  ПОКОМ </v>
          </cell>
          <cell r="D76">
            <v>24.327000000000002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450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372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81.3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46.512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111.375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63.96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12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58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55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35.515999999999998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121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173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314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87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143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52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101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1182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1170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59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55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63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190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43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98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62.307000000000002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56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68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59.45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19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47.85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32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27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26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21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9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50.031999999999996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640.58399999999995</v>
          </cell>
        </row>
        <row r="115">
          <cell r="A115" t="str">
            <v xml:space="preserve"> 453  Колбаса Докторская Филейная ВЕС большой батон ТМ Особый рецепт  ПОКОМ</v>
          </cell>
          <cell r="D115">
            <v>254.191</v>
          </cell>
        </row>
        <row r="116">
          <cell r="A116" t="str">
            <v>!!!ВЫВЕДЕНА!!!БОНУС_Сервелат Фирменый в/к 0,10 кг.шт. нарезка (лоток с ср.защ.атм.)  СПК</v>
          </cell>
          <cell r="D116">
            <v>25</v>
          </cell>
        </row>
        <row r="117">
          <cell r="A117" t="str">
            <v>3215 ВЕТЧ.МЯСНАЯ Папа может п/о 0.4кг 8шт.    ОСТАНКИНО</v>
          </cell>
          <cell r="D117">
            <v>37</v>
          </cell>
        </row>
        <row r="118">
          <cell r="A118" t="str">
            <v>3297 СЫТНЫЕ Папа может сар б/о мгс 1*3 СНГ  ОСТАНКИНО</v>
          </cell>
          <cell r="D118">
            <v>40.975000000000001</v>
          </cell>
        </row>
        <row r="119">
          <cell r="A119" t="str">
            <v>3812 СОЧНЫЕ сос п/о мгс 2*2  ОСТАНКИНО</v>
          </cell>
          <cell r="D119">
            <v>360.755</v>
          </cell>
        </row>
        <row r="120">
          <cell r="A120" t="str">
            <v>4063 МЯСНАЯ Папа может вар п/о_Л   ОСТАНКИНО</v>
          </cell>
          <cell r="D120">
            <v>528.45399999999995</v>
          </cell>
        </row>
        <row r="121">
          <cell r="A121" t="str">
            <v>4117 ЭКСТРА Папа может с/к в/у_Л   ОСТАНКИНО</v>
          </cell>
          <cell r="D121">
            <v>16.934999999999999</v>
          </cell>
        </row>
        <row r="122">
          <cell r="A122" t="str">
            <v>4378 Колбаса с/к Посольская 1кг (код покуп. 26569) Останкино</v>
          </cell>
          <cell r="D122">
            <v>2.0099999999999998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18.882999999999999</v>
          </cell>
        </row>
        <row r="124">
          <cell r="A124" t="str">
            <v>4813 ФИЛЕЙНАЯ Папа может вар п/о_Л   ОСТАНКИНО</v>
          </cell>
          <cell r="D124">
            <v>100.542</v>
          </cell>
        </row>
        <row r="125">
          <cell r="A125" t="str">
            <v>4993 САЛЯМИ ИТАЛЬЯНСКАЯ с/к в/у 1/250*8_120c ОСТАНКИНО</v>
          </cell>
          <cell r="D125">
            <v>89</v>
          </cell>
        </row>
        <row r="126">
          <cell r="A126" t="str">
            <v>5246 ДОКТОРСКАЯ ПРЕМИУМ вар б/о мгс_30с ОСТАНКИНО</v>
          </cell>
          <cell r="D126">
            <v>1.486</v>
          </cell>
        </row>
        <row r="127">
          <cell r="A127" t="str">
            <v>5336 ОСОБАЯ вар п/о  ОСТАНКИНО</v>
          </cell>
          <cell r="D127">
            <v>49.676000000000002</v>
          </cell>
        </row>
        <row r="128">
          <cell r="A128" t="str">
            <v>5337 ОСОБАЯ СО ШПИКОМ вар п/о  ОСТАНКИНО</v>
          </cell>
          <cell r="D128">
            <v>7.7359999999999998</v>
          </cell>
        </row>
        <row r="129">
          <cell r="A129" t="str">
            <v>5341 СЕРВЕЛАТ ОХОТНИЧИЙ в/к в/у  ОСТАНКИНО</v>
          </cell>
          <cell r="D129">
            <v>106.07299999999999</v>
          </cell>
        </row>
        <row r="130">
          <cell r="A130" t="str">
            <v>5483 ЭКСТРА Папа может с/к в/у 1/250 8шт.   ОСТАНКИНО</v>
          </cell>
          <cell r="D130">
            <v>250</v>
          </cell>
        </row>
        <row r="131">
          <cell r="A131" t="str">
            <v>5544 Сервелат Финский в/к в/у_45с НОВАЯ ОСТАНКИНО</v>
          </cell>
          <cell r="D131">
            <v>309.56099999999998</v>
          </cell>
        </row>
        <row r="132">
          <cell r="A132" t="str">
            <v>5682 САЛЯМИ МЕЛКОЗЕРНЕНАЯ с/к в/у 1/120_60с   ОСТАНКИНО</v>
          </cell>
          <cell r="D132">
            <v>729</v>
          </cell>
        </row>
        <row r="133">
          <cell r="A133" t="str">
            <v>5706 АРОМАТНАЯ Папа может с/к в/у 1/250 8шт.  ОСТАНКИНО</v>
          </cell>
          <cell r="D133">
            <v>232</v>
          </cell>
        </row>
        <row r="134">
          <cell r="A134" t="str">
            <v>5708 ПОСОЛЬСКАЯ Папа может с/к в/у ОСТАНКИНО</v>
          </cell>
          <cell r="D134">
            <v>7.0030000000000001</v>
          </cell>
        </row>
        <row r="135">
          <cell r="A135" t="str">
            <v>5820 СЛИВОЧНЫЕ Папа может сос п/о мгс 2*2_45с   ОСТАНКИНО</v>
          </cell>
          <cell r="D135">
            <v>20.212</v>
          </cell>
        </row>
        <row r="136">
          <cell r="A136" t="str">
            <v>5851 ЭКСТРА Папа может вар п/о   ОСТАНКИНО</v>
          </cell>
          <cell r="D136">
            <v>75.477000000000004</v>
          </cell>
        </row>
        <row r="137">
          <cell r="A137" t="str">
            <v>5931 ОХОТНИЧЬЯ Папа может с/к в/у 1/220 8шт.   ОСТАНКИНО</v>
          </cell>
          <cell r="D137">
            <v>160</v>
          </cell>
        </row>
        <row r="138">
          <cell r="A138" t="str">
            <v>5976 МОЛОЧНЫЕ ТРАДИЦ. сос п/о в/у 1/350_45с  ОСТАНКИНО</v>
          </cell>
          <cell r="D138">
            <v>406</v>
          </cell>
        </row>
        <row r="139">
          <cell r="A139" t="str">
            <v>5981 МОЛОЧНЫЕ ТРАДИЦ. сос п/о мгс 1*6_45с   ОСТАНКИНО</v>
          </cell>
          <cell r="D139">
            <v>72.378</v>
          </cell>
        </row>
        <row r="140">
          <cell r="A140" t="str">
            <v>5982 МОЛОЧНЫЕ ТРАДИЦ. сос п/о мгс 0,6кг_СНГ  ОСТАНКИНО</v>
          </cell>
          <cell r="D140">
            <v>23</v>
          </cell>
        </row>
        <row r="141">
          <cell r="A141" t="str">
            <v>5992 ВРЕМЯ ОКРОШКИ Папа может вар п/о 0.4кг   ОСТАНКИНО</v>
          </cell>
          <cell r="D141">
            <v>67</v>
          </cell>
        </row>
        <row r="142">
          <cell r="A142" t="str">
            <v>6004 РАГУ СВИНОЕ 1кг 8шт.зам_120с ОСТАНКИНО</v>
          </cell>
          <cell r="D142">
            <v>61</v>
          </cell>
        </row>
        <row r="143">
          <cell r="A143" t="str">
            <v>6113 СОЧНЫЕ сос п/о мгс 1*6_Ашан  ОСТАНКИНО</v>
          </cell>
          <cell r="D143">
            <v>724.12800000000004</v>
          </cell>
        </row>
        <row r="144">
          <cell r="A144" t="str">
            <v>6123 МОЛОЧНЫЕ КЛАССИЧЕСКИЕ ПМ сос п/о мгс 2*4   ОСТАНКИНО</v>
          </cell>
          <cell r="D144">
            <v>151.02699999999999</v>
          </cell>
        </row>
        <row r="145">
          <cell r="A145" t="str">
            <v>6221 НЕАПОЛИТАНСКИЙ ДУЭТ с/к с/н мгс 1/90  ОСТАНКИНО</v>
          </cell>
          <cell r="D145">
            <v>13</v>
          </cell>
        </row>
        <row r="146">
          <cell r="A146" t="str">
            <v>6223 БАЛЫК И ШЕЙКА с/в с/н мгс 1/90 10 шт ОСТАНКИНО</v>
          </cell>
          <cell r="D146">
            <v>9</v>
          </cell>
        </row>
        <row r="147">
          <cell r="A147" t="str">
            <v>6228 МЯСНОЕ АССОРТИ к/з с/н мгс 1/90 10шт.  ОСТАНКИНО</v>
          </cell>
          <cell r="D147">
            <v>107</v>
          </cell>
        </row>
        <row r="148">
          <cell r="A148" t="str">
            <v>6247 ДОМАШНЯЯ Папа может вар п/о 0,4кг 8шт.  ОСТАНКИНО</v>
          </cell>
          <cell r="D148">
            <v>73</v>
          </cell>
        </row>
        <row r="149">
          <cell r="A149" t="str">
            <v>6268 ГОВЯЖЬЯ Папа может вар п/о 0,4кг 8 шт.  ОСТАНКИНО</v>
          </cell>
          <cell r="D149">
            <v>95</v>
          </cell>
        </row>
        <row r="150">
          <cell r="A150" t="str">
            <v>6281 СВИНИНА ДЕЛИКАТ. к/в мл/к в/у 0.3кг 45с  ОСТАНКИНО</v>
          </cell>
          <cell r="D150">
            <v>132</v>
          </cell>
        </row>
        <row r="151">
          <cell r="A151" t="str">
            <v>6297 ФИЛЕЙНЫЕ сос ц/о в/у 1/270 12шт_45с  ОСТАНКИНО</v>
          </cell>
          <cell r="D151">
            <v>509</v>
          </cell>
        </row>
        <row r="152">
          <cell r="A152" t="str">
            <v>6303 МЯСНЫЕ Папа может сос п/о мгс 1.5*3  ОСТАНКИНО</v>
          </cell>
          <cell r="D152">
            <v>124.78400000000001</v>
          </cell>
        </row>
        <row r="153">
          <cell r="A153" t="str">
            <v>6325 ДОКТОРСКАЯ ПРЕМИУМ вар п/о 0.4кг 8шт.  ОСТАНКИНО</v>
          </cell>
          <cell r="D153">
            <v>100</v>
          </cell>
        </row>
        <row r="154">
          <cell r="A154" t="str">
            <v>6332 МЯСНАЯ Папа может вар п/о 0.5кг 8шт.  ОСТАНКИНО</v>
          </cell>
          <cell r="D154">
            <v>340</v>
          </cell>
        </row>
        <row r="155">
          <cell r="A155" t="str">
            <v>6333 МЯСНАЯ Папа может вар п/о 0.4кг 8шт.  ОСТАНКИНО</v>
          </cell>
          <cell r="D155">
            <v>1221</v>
          </cell>
        </row>
        <row r="156">
          <cell r="A156" t="str">
            <v>6345 ФИЛЕЙНАЯ Папа может вар п/о 0.5кг 8шт.  ОСТАНКИНО</v>
          </cell>
          <cell r="D156">
            <v>258</v>
          </cell>
        </row>
        <row r="157">
          <cell r="A157" t="str">
            <v>6353 ЭКСТРА Папа может вар п/о 0.4кг 8шт.  ОСТАНКИНО</v>
          </cell>
          <cell r="D157">
            <v>505</v>
          </cell>
        </row>
        <row r="158">
          <cell r="A158" t="str">
            <v>6392 ФИЛЕЙНАЯ Папа может вар п/о 0.4кг. ОСТАНКИНО</v>
          </cell>
          <cell r="D158">
            <v>817</v>
          </cell>
        </row>
        <row r="159">
          <cell r="A159" t="str">
            <v>6427 КЛАССИЧЕСКАЯ ПМ вар п/о 0.35кг 8шт. ОСТАНКИНО</v>
          </cell>
          <cell r="D159">
            <v>315</v>
          </cell>
        </row>
        <row r="160">
          <cell r="A160" t="str">
            <v>6445 БЕКОН с/к с/н в/у 1/180 10шт.  ОСТАНКИНО</v>
          </cell>
          <cell r="D160">
            <v>54</v>
          </cell>
        </row>
        <row r="161">
          <cell r="A161" t="str">
            <v>6453 ЭКСТРА Папа может с/к с/н в/у 1/100 14шт.   ОСТАНКИНО</v>
          </cell>
          <cell r="D161">
            <v>366</v>
          </cell>
        </row>
        <row r="162">
          <cell r="A162" t="str">
            <v>6454 АРОМАТНАЯ с/к с/н в/у 1/100 14шт.  ОСТАНКИНО</v>
          </cell>
          <cell r="D162">
            <v>233</v>
          </cell>
        </row>
        <row r="163">
          <cell r="A163" t="str">
            <v>6475 С СЫРОМ Папа может сос ц/о мгс 0.4кг6шт  ОСТАНКИНО</v>
          </cell>
          <cell r="D163">
            <v>26</v>
          </cell>
        </row>
        <row r="164">
          <cell r="A164" t="str">
            <v>6527 ШПИКАЧКИ СОЧНЫЕ ПМ сар б/о мгс 1*3 45с ОСТАНКИНО</v>
          </cell>
          <cell r="D164">
            <v>93.328999999999994</v>
          </cell>
        </row>
        <row r="165">
          <cell r="A165" t="str">
            <v>6528 ШПИКАЧКИ СОЧНЫЕ ПМ сар б/о мгс 0.4кг 45с  ОСТАНКИНО</v>
          </cell>
          <cell r="D165">
            <v>33</v>
          </cell>
        </row>
        <row r="166">
          <cell r="A166" t="str">
            <v>6555 ПОСОЛЬСКАЯ с/к с/н в/у 1/100 10шт.  ОСТАНКИНО</v>
          </cell>
          <cell r="D166">
            <v>79</v>
          </cell>
        </row>
        <row r="167">
          <cell r="A167" t="str">
            <v>6586 МРАМОРНАЯ И БАЛЫКОВАЯ в/к с/н мгс 1/90 ОСТАНКИНО</v>
          </cell>
          <cell r="D167">
            <v>38</v>
          </cell>
        </row>
        <row r="168">
          <cell r="A168" t="str">
            <v>6601 ГОВЯЖЬИ СН сос п/о мгс 1*6  ОСТАНКИНО</v>
          </cell>
          <cell r="D168">
            <v>9.5890000000000004</v>
          </cell>
        </row>
        <row r="169">
          <cell r="A169" t="str">
            <v>6602 БАВАРСКИЕ ПМ сос ц/о мгс 0,35кг 8шт.  ОСТАНКИНО</v>
          </cell>
          <cell r="D169">
            <v>60</v>
          </cell>
        </row>
        <row r="170">
          <cell r="A170" t="str">
            <v>6661 СОЧНЫЙ ГРИЛЬ ПМ сос п/о мгс 1.5*4_Маяк  ОСТАНКИНО</v>
          </cell>
          <cell r="D170">
            <v>18.887</v>
          </cell>
        </row>
        <row r="171">
          <cell r="A171" t="str">
            <v>6666 БОЯНСКАЯ Папа может п/к в/у 0,28кг 8 шт. ОСТАНКИНО</v>
          </cell>
          <cell r="D171">
            <v>280</v>
          </cell>
        </row>
        <row r="172">
          <cell r="A172" t="str">
            <v>6683 СЕРВЕЛАТ ЗЕРНИСТЫЙ ПМ в/к в/у 0,35кг  ОСТАНКИНО</v>
          </cell>
          <cell r="D172">
            <v>540</v>
          </cell>
        </row>
        <row r="173">
          <cell r="A173" t="str">
            <v>6684 СЕРВЕЛАТ КАРЕЛЬСКИЙ ПМ в/к в/у 0.28кг  ОСТАНКИНО</v>
          </cell>
          <cell r="D173">
            <v>585</v>
          </cell>
        </row>
        <row r="174">
          <cell r="A174" t="str">
            <v>6689 СЕРВЕЛАТ ОХОТНИЧИЙ ПМ в/к в/у 0,35кг 8шт  ОСТАНКИНО</v>
          </cell>
          <cell r="D174">
            <v>1033</v>
          </cell>
        </row>
        <row r="175">
          <cell r="A175" t="str">
            <v>6692 СЕРВЕЛАТ ПРИМА в/к в/у 0.28кг 8шт.  ОСТАНКИНО</v>
          </cell>
          <cell r="D175">
            <v>85</v>
          </cell>
        </row>
        <row r="176">
          <cell r="A176" t="str">
            <v>6697 СЕРВЕЛАТ ФИНСКИЙ ПМ в/к в/у 0,35кг 8шт.  ОСТАНКИНО</v>
          </cell>
          <cell r="D176">
            <v>1365</v>
          </cell>
        </row>
        <row r="177">
          <cell r="A177" t="str">
            <v>6713 СОЧНЫЙ ГРИЛЬ ПМ сос п/о мгс 0.41кг 8шт.  ОСТАНКИНО</v>
          </cell>
          <cell r="D177">
            <v>528</v>
          </cell>
        </row>
        <row r="178">
          <cell r="A178" t="str">
            <v>6716 ОСОБАЯ Коровино (в сетке) 0.5кг 8шт.  ОСТАНКИНО</v>
          </cell>
          <cell r="D178">
            <v>91</v>
          </cell>
        </row>
        <row r="179">
          <cell r="A179" t="str">
            <v>6722 СОЧНЫЕ ПМ сос п/о мгс 0,41кг 10шт.  ОСТАНКИНО</v>
          </cell>
          <cell r="D179">
            <v>1611</v>
          </cell>
        </row>
        <row r="180">
          <cell r="A180" t="str">
            <v>6726 СЛИВОЧНЫЕ ПМ сос п/о мгс 0.41кг 10шт.  ОСТАНКИНО</v>
          </cell>
          <cell r="D180">
            <v>882</v>
          </cell>
        </row>
        <row r="181">
          <cell r="A181" t="str">
            <v>6734 ОСОБАЯ СО ШПИКОМ Коровино (в сетке) 0,5кг ОСТАНКИНО</v>
          </cell>
          <cell r="D181">
            <v>75</v>
          </cell>
        </row>
        <row r="182">
          <cell r="A182" t="str">
            <v>6747 РУССКАЯ ПРЕМИУМ ПМ вар ф/о в/у  ОСТАНКИНО</v>
          </cell>
          <cell r="D182">
            <v>6.03</v>
          </cell>
        </row>
        <row r="183">
          <cell r="A183" t="str">
            <v>6756 ВЕТЧ.ЛЮБИТЕЛЬСКАЯ п/о  ОСТАНКИНО</v>
          </cell>
          <cell r="D183">
            <v>70.05</v>
          </cell>
        </row>
        <row r="184">
          <cell r="A184" t="str">
            <v>6761 МОЛОЧНЫЕ ГОСТ сос ц/о мгс 1*4  ОСТАНКИНО</v>
          </cell>
          <cell r="D184">
            <v>1.095</v>
          </cell>
        </row>
        <row r="185">
          <cell r="A185" t="str">
            <v>6764 СЛИВОЧНЫЕ сос ц/о мгс 1*4  ОСТАНКИНО</v>
          </cell>
          <cell r="D185">
            <v>2.1019999999999999</v>
          </cell>
        </row>
        <row r="186">
          <cell r="A186" t="str">
            <v>6765 РУБЛЕНЫЕ сос ц/о мгс 0.36кг 6шт.  ОСТАНКИНО</v>
          </cell>
          <cell r="D186">
            <v>26</v>
          </cell>
        </row>
        <row r="187">
          <cell r="A187" t="str">
            <v>6767 РУБЛЕНЫЕ сос ц/о мгс 1*4  ОСТАНКИНО</v>
          </cell>
          <cell r="D187">
            <v>3.0529999999999999</v>
          </cell>
        </row>
        <row r="188">
          <cell r="A188" t="str">
            <v>6773 САЛЯМИ Папа может п/к в/у 0,28кг 8шт.  ОСТАНКИНО</v>
          </cell>
          <cell r="D188">
            <v>88</v>
          </cell>
        </row>
        <row r="189">
          <cell r="A189" t="str">
            <v>6776 ХОТ-ДОГ Папа может сос п/о мгс 0.35кг  ОСТАНКИНО</v>
          </cell>
          <cell r="D189">
            <v>32</v>
          </cell>
        </row>
        <row r="190">
          <cell r="A190" t="str">
            <v>6777 МЯСНЫЕ С ГОВЯДИНОЙ ПМ сос п/о мгс 0.4кг  ОСТАНКИНО</v>
          </cell>
          <cell r="D190">
            <v>274</v>
          </cell>
        </row>
        <row r="191">
          <cell r="A191" t="str">
            <v>6785 ВЕНСКАЯ САЛЯМИ п/к в/у 0.33кг 8шт.  ОСТАНКИНО</v>
          </cell>
          <cell r="D191">
            <v>36</v>
          </cell>
        </row>
        <row r="192">
          <cell r="A192" t="str">
            <v>6787 СЕРВЕЛАТ КРЕМЛЕВСКИЙ в/к в/у 0,33кг 8шт.  ОСТАНКИНО</v>
          </cell>
          <cell r="D192">
            <v>21</v>
          </cell>
        </row>
        <row r="193">
          <cell r="A193" t="str">
            <v>6791 СЕРВЕЛАТ ПРЕМИУМ в/к в/у 0,33кг 8шт.  ОСТАНКИНО</v>
          </cell>
          <cell r="D193">
            <v>4</v>
          </cell>
        </row>
        <row r="194">
          <cell r="A194" t="str">
            <v>6793 БАЛЫКОВАЯ в/к в/у 0,33кг 8шт.  ОСТАНКИНО</v>
          </cell>
          <cell r="D194">
            <v>31</v>
          </cell>
        </row>
        <row r="195">
          <cell r="A195" t="str">
            <v>6795 ОСТАНКИНСКАЯ в/к в/у 0,33кг 8шт.  ОСТАНКИНО</v>
          </cell>
          <cell r="D195">
            <v>7</v>
          </cell>
        </row>
        <row r="196">
          <cell r="A196" t="str">
            <v>6797 С ИНДЕЙКОЙ Папа может вар п/о 0,4кг 8шт.  ОСТАНКИНО</v>
          </cell>
          <cell r="D196">
            <v>15</v>
          </cell>
        </row>
        <row r="197">
          <cell r="A197" t="str">
            <v>6807 СЕРВЕЛАТ ЕВРОПЕЙСКИЙ в/к в/у 0,33кг 8шт.  ОСТАНКИНО</v>
          </cell>
          <cell r="D197">
            <v>12</v>
          </cell>
        </row>
        <row r="198">
          <cell r="A198" t="str">
            <v>6822 ИЗ ОТБОРНОГО МЯСА ПМ сос п/о мгс 0,36кг  ОСТАНКИНО</v>
          </cell>
          <cell r="D198">
            <v>7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22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52</v>
          </cell>
        </row>
        <row r="201">
          <cell r="A201" t="str">
            <v>БОНУС Z-ОСОБАЯ Коровино вар п/о (5324)  ОСТАНКИНО</v>
          </cell>
          <cell r="D201">
            <v>1.9330000000000001</v>
          </cell>
        </row>
        <row r="202">
          <cell r="A202" t="str">
            <v>БОНУС Z-ОСОБАЯ Коровино вар п/о 0.5кг_СНГ (6305)  ОСТАНКИНО</v>
          </cell>
          <cell r="D202">
            <v>6</v>
          </cell>
        </row>
        <row r="203">
          <cell r="A203" t="str">
            <v>БОНУС СОЧНЫЕ сос п/о мгс 0.41кг_UZ (6087)  ОСТАНКИНО</v>
          </cell>
          <cell r="D203">
            <v>136</v>
          </cell>
        </row>
        <row r="204">
          <cell r="A204" t="str">
            <v>БОНУС СОЧНЫЕ сос п/о мгс 1*6_UZ (6088)  ОСТАНКИНО</v>
          </cell>
          <cell r="D204">
            <v>127.265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264</v>
          </cell>
        </row>
        <row r="206">
          <cell r="A206" t="str">
            <v>БОНУС_305  Колбаса Сервелат Мясорубский с мелкорубленным окороком в/у  ТМ Стародворье ВЕС   ПОКОМ</v>
          </cell>
          <cell r="D206">
            <v>81.400000000000006</v>
          </cell>
        </row>
        <row r="207">
          <cell r="A207" t="str">
            <v>БОНУС_Колбаса вареная Филейская ТМ Вязанка. ВЕС  ПОКОМ</v>
          </cell>
          <cell r="D207">
            <v>113.82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105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73</v>
          </cell>
        </row>
        <row r="210">
          <cell r="A210" t="str">
            <v>Бутербродная вареная 0,47 кг шт.  СПК</v>
          </cell>
          <cell r="D210">
            <v>11</v>
          </cell>
        </row>
        <row r="211">
          <cell r="A211" t="str">
            <v>Вацлавская п/к (черева) 390 гр.шт. термоус.пак  СПК</v>
          </cell>
          <cell r="D211">
            <v>26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69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356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179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75</v>
          </cell>
        </row>
        <row r="216">
          <cell r="A216" t="str">
            <v>Гуцульская с/к "КолбасГрад" 160 гр.шт. термоус. пак  СПК</v>
          </cell>
          <cell r="D216">
            <v>11</v>
          </cell>
        </row>
        <row r="217">
          <cell r="A217" t="str">
            <v>Дельгаро с/в "Эликатессе" 140 гр.шт.  СПК</v>
          </cell>
          <cell r="D217">
            <v>18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23</v>
          </cell>
        </row>
        <row r="219">
          <cell r="A219" t="str">
            <v>Докторская вареная в/с 0,47 кг шт.  СПК</v>
          </cell>
          <cell r="D219">
            <v>42</v>
          </cell>
        </row>
        <row r="220">
          <cell r="A220" t="str">
            <v>Докторская вареная термоус.пак. "Высокий вкус"  СПК</v>
          </cell>
          <cell r="D220">
            <v>21.82</v>
          </cell>
        </row>
        <row r="221">
          <cell r="A221" t="str">
            <v>Жар-боллы с курочкой и сыром, ВЕС ТМ Зареченские  ПОКОМ</v>
          </cell>
          <cell r="D221">
            <v>42</v>
          </cell>
        </row>
        <row r="222">
          <cell r="A222" t="str">
            <v>Жар-ладушки с мясом ТМ Зареченские ВЕС ПОКОМ</v>
          </cell>
          <cell r="D222">
            <v>60.5</v>
          </cell>
        </row>
        <row r="223">
          <cell r="A223" t="str">
            <v>Жар-ладушки с яблоком и грушей ТМ Зареченские ВЕС ПОКОМ</v>
          </cell>
          <cell r="D223">
            <v>3</v>
          </cell>
        </row>
        <row r="224">
          <cell r="A224" t="str">
            <v>ЖАР-мени ВЕС ТМ Зареченские  ПОКОМ</v>
          </cell>
          <cell r="D224">
            <v>11</v>
          </cell>
        </row>
        <row r="225">
          <cell r="A225" t="str">
            <v>Карбонад Юбилейный 0,13кг нар.д/ф шт. СПК</v>
          </cell>
          <cell r="D225">
            <v>5</v>
          </cell>
        </row>
        <row r="226">
          <cell r="A226" t="str">
            <v>Классическая вареная 400 гр.шт.  СПК</v>
          </cell>
          <cell r="D226">
            <v>3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189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109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4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10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80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180</v>
          </cell>
        </row>
        <row r="233">
          <cell r="A233" t="str">
            <v>Ла Фаворте с/в "Эликатессе" 140 гр.шт.  СПК</v>
          </cell>
          <cell r="D233">
            <v>17</v>
          </cell>
        </row>
        <row r="234">
          <cell r="A234" t="str">
            <v>Ливерная Печеночная "Просто выгодно" 0,3 кг.шт.  СПК</v>
          </cell>
          <cell r="D234">
            <v>27</v>
          </cell>
        </row>
        <row r="235">
          <cell r="A235" t="str">
            <v>Любительская вареная термоус.пак. "Высокий вкус"  СПК</v>
          </cell>
          <cell r="D235">
            <v>26.327999999999999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18.100000000000001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вареная "Просто выгодно"  СПК</v>
          </cell>
          <cell r="D238">
            <v>4.9539999999999997</v>
          </cell>
        </row>
        <row r="239">
          <cell r="A239" t="str">
            <v>Мусульманская п/к "Просто выгодно" термофор.пак.  СПК</v>
          </cell>
          <cell r="D239">
            <v>4.9880000000000004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400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321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416</v>
          </cell>
        </row>
        <row r="243">
          <cell r="A243" t="str">
            <v>Наггетсы с куриным филе и сыром ТМ Вязанка 0,25 кг ПОКОМ</v>
          </cell>
          <cell r="D243">
            <v>92</v>
          </cell>
        </row>
        <row r="244">
          <cell r="A244" t="str">
            <v>Наггетсы Хрустящие ТМ Зареченские. ВЕС ПОКОМ</v>
          </cell>
          <cell r="D244">
            <v>72</v>
          </cell>
        </row>
        <row r="245">
          <cell r="A245" t="str">
            <v>Оригинальная с перцем с/к  СПК</v>
          </cell>
          <cell r="D245">
            <v>67.099999999999994</v>
          </cell>
        </row>
        <row r="246">
          <cell r="A246" t="str">
            <v>Особая вареная  СПК</v>
          </cell>
          <cell r="D246">
            <v>2.37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46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8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196</v>
          </cell>
        </row>
        <row r="250">
          <cell r="A250" t="str">
            <v>Пельмени Бигбули с мясом, Горячая штучка 0,43кг  ПОКОМ</v>
          </cell>
          <cell r="D250">
            <v>21</v>
          </cell>
        </row>
        <row r="251">
          <cell r="A251" t="str">
            <v>Пельмени Бигбули с мясом, Горячая штучка 0,9кг  ПОКОМ</v>
          </cell>
          <cell r="D251">
            <v>22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350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35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208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426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426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285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416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171</v>
          </cell>
        </row>
        <row r="260">
          <cell r="A260" t="str">
            <v>Пельмени Медвежьи ушки с фермерскими сливками 0,7кг  ПОКОМ</v>
          </cell>
          <cell r="D260">
            <v>12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7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16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257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20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110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88</v>
          </cell>
        </row>
        <row r="267">
          <cell r="A267" t="str">
            <v>Пельмени Сочные сфера 0,8 кг ТМ Стародворье  ПОКОМ</v>
          </cell>
          <cell r="D267">
            <v>94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4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41.293999999999997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23.445</v>
          </cell>
        </row>
        <row r="271">
          <cell r="A271" t="str">
            <v>Семейная с чесночком Экстра вареная  СПК</v>
          </cell>
          <cell r="D271">
            <v>7.274</v>
          </cell>
        </row>
        <row r="272">
          <cell r="A272" t="str">
            <v>Сервелат Европейский в/к, в/с 0,38 кг.шт.термофор.пак  СПК</v>
          </cell>
          <cell r="D272">
            <v>1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2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16</v>
          </cell>
        </row>
        <row r="275">
          <cell r="A275" t="str">
            <v>Сибирская особая с/к 0,235 кг шт.  СПК</v>
          </cell>
          <cell r="D275">
            <v>75</v>
          </cell>
        </row>
        <row r="276">
          <cell r="A276" t="str">
            <v>Смак-мени с мясом 1кг ТМ Зареченские ПОКОМ</v>
          </cell>
          <cell r="D276">
            <v>6</v>
          </cell>
        </row>
        <row r="277">
          <cell r="A277" t="str">
            <v>Смаколадьи с яблоком и грушей ТМ Зареченские,0,9 кг ПОКОМ</v>
          </cell>
          <cell r="D277">
            <v>1</v>
          </cell>
        </row>
        <row r="278">
          <cell r="A278" t="str">
            <v>Сосиски Мусульманские "Просто выгодно" (в ср.защ.атм.)  СПК</v>
          </cell>
          <cell r="D278">
            <v>7.0679999999999996</v>
          </cell>
        </row>
        <row r="279">
          <cell r="A279" t="str">
            <v>Сосиски Хот-дог ВЕС (лоток с ср.защ.атм.)   СПК</v>
          </cell>
          <cell r="D279">
            <v>9.734</v>
          </cell>
        </row>
        <row r="280">
          <cell r="A280" t="str">
            <v>Сосисоны в темпуре ВЕС  ПОКОМ</v>
          </cell>
          <cell r="D280">
            <v>1.8</v>
          </cell>
        </row>
        <row r="281">
          <cell r="A281" t="str">
            <v>Сочный мегачебурек ТМ Зареченские ВЕС ПОКОМ</v>
          </cell>
          <cell r="D281">
            <v>20.32</v>
          </cell>
        </row>
        <row r="282">
          <cell r="A282" t="str">
            <v>Торо Неро с/в "Эликатессе" 140 гр.шт.  СПК</v>
          </cell>
          <cell r="D282">
            <v>18</v>
          </cell>
        </row>
        <row r="283">
          <cell r="A283" t="str">
            <v>Уши свиные копченые к пиву 0,15кг нар. д/ф шт.  СПК</v>
          </cell>
          <cell r="D283">
            <v>1</v>
          </cell>
        </row>
        <row r="284">
          <cell r="A284" t="str">
            <v>Фестивальная пора с/к 100 гр.шт.нар. (лоток с ср.защ.атм.)  СПК</v>
          </cell>
          <cell r="D284">
            <v>52</v>
          </cell>
        </row>
        <row r="285">
          <cell r="A285" t="str">
            <v>Фестивальная пора с/к 235 гр.шт.  СПК</v>
          </cell>
          <cell r="D285">
            <v>66</v>
          </cell>
        </row>
        <row r="286">
          <cell r="A286" t="str">
            <v>Фестивальная пора с/к термоус.пак  СПК</v>
          </cell>
          <cell r="D286">
            <v>1.794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3</v>
          </cell>
        </row>
        <row r="288">
          <cell r="A288" t="str">
            <v>Фуэт с/в "Эликатессе" 160 гр.шт.  СПК</v>
          </cell>
          <cell r="D288">
            <v>1</v>
          </cell>
        </row>
        <row r="289">
          <cell r="A289" t="str">
            <v>Хинкали Классические ТМ Зареченские ВЕС ПОКОМ</v>
          </cell>
          <cell r="D289">
            <v>20</v>
          </cell>
        </row>
        <row r="290">
          <cell r="A290" t="str">
            <v>Хотстеры ТМ Горячая штучка ТС Хотстеры 0,25 кг зам  ПОКОМ</v>
          </cell>
          <cell r="D290">
            <v>340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93</v>
          </cell>
        </row>
        <row r="292">
          <cell r="A292" t="str">
            <v>Хрустящие крылышки ТМ Горячая штучка 0,3 кг зам  ПОКОМ</v>
          </cell>
          <cell r="D292">
            <v>75</v>
          </cell>
        </row>
        <row r="293">
          <cell r="A293" t="str">
            <v>Чебупай брауни ТМ Горячая штучка 0,2 кг.  ПОКОМ</v>
          </cell>
          <cell r="D293">
            <v>6</v>
          </cell>
        </row>
        <row r="294">
          <cell r="A294" t="str">
            <v>Чебупай сочное яблоко ТМ Горячая штучка 0,2 кг зам.  ПОКОМ</v>
          </cell>
          <cell r="D294">
            <v>57</v>
          </cell>
        </row>
        <row r="295">
          <cell r="A295" t="str">
            <v>Чебупай спелая вишня ТМ Горячая штучка 0,2 кг зам.  ПОКОМ</v>
          </cell>
          <cell r="D295">
            <v>78</v>
          </cell>
        </row>
        <row r="296">
          <cell r="A296" t="str">
            <v>Чебупели Курочка гриль ТМ Горячая штучка, 0,3 кг зам  ПОКОМ</v>
          </cell>
          <cell r="D296">
            <v>56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190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513</v>
          </cell>
        </row>
        <row r="299">
          <cell r="A299" t="str">
            <v>Чебуреки Мясные вес 2,7 кг ТМ Зареченские ВЕС ПОКОМ</v>
          </cell>
          <cell r="D299">
            <v>2.2000000000000002</v>
          </cell>
        </row>
        <row r="300">
          <cell r="A300" t="str">
            <v>Чебуреки сочные ВЕС ТМ Зареченские  ПОКОМ</v>
          </cell>
          <cell r="D300">
            <v>50</v>
          </cell>
        </row>
        <row r="301">
          <cell r="A301" t="str">
            <v>Шпикачки Русские (черева) (в ср.защ.атм.) "Высокий вкус"  СПК</v>
          </cell>
          <cell r="D301">
            <v>26.082000000000001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13</v>
          </cell>
        </row>
        <row r="303">
          <cell r="A303" t="str">
            <v>Юбилейная с/к 0,10 кг.шт. нарезка (лоток с ср.защ.атм.)  СПК</v>
          </cell>
          <cell r="D303">
            <v>7</v>
          </cell>
        </row>
        <row r="304">
          <cell r="A304" t="str">
            <v>Юбилейная с/к 0,235 кг.шт.  СПК</v>
          </cell>
          <cell r="D304">
            <v>95</v>
          </cell>
        </row>
        <row r="305">
          <cell r="A305" t="str">
            <v>Итого</v>
          </cell>
          <cell r="D305">
            <v>49669.478000000003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9"/>
  <sheetViews>
    <sheetView tabSelected="1" workbookViewId="0">
      <pane xSplit="2" ySplit="6" topLeftCell="C73" activePane="bottomRight" state="frozen"/>
      <selection pane="topRight" activeCell="C1" sqref="C1"/>
      <selection pane="bottomLeft" activeCell="A7" sqref="A7"/>
      <selection pane="bottomRight" activeCell="X94" sqref="X94"/>
    </sheetView>
  </sheetViews>
  <sheetFormatPr defaultColWidth="10.5" defaultRowHeight="11.45" customHeight="1" outlineLevelRow="1" x14ac:dyDescent="0.2"/>
  <cols>
    <col min="1" max="1" width="63.33203125" style="1" customWidth="1"/>
    <col min="2" max="2" width="4.1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7" width="6.5" style="5" bestFit="1" customWidth="1"/>
    <col min="18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8.33203125" style="5" bestFit="1" customWidth="1"/>
    <col min="26" max="26" width="5.6640625" style="5" bestFit="1" customWidth="1"/>
    <col min="27" max="27" width="6.33203125" style="5" bestFit="1" customWidth="1"/>
    <col min="28" max="29" width="0.83203125" style="5" customWidth="1"/>
    <col min="30" max="34" width="6.6640625" style="5" bestFit="1" customWidth="1"/>
    <col min="35" max="35" width="8.83203125" style="5" customWidth="1"/>
    <col min="36" max="38" width="6.6640625" style="5" bestFit="1" customWidth="1"/>
    <col min="39" max="40" width="1.3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V3" s="13" t="s">
        <v>151</v>
      </c>
      <c r="X3" s="13" t="s">
        <v>152</v>
      </c>
      <c r="AJ3" s="1" t="s">
        <v>153</v>
      </c>
      <c r="AK3" s="1" t="s">
        <v>153</v>
      </c>
      <c r="AL3" s="1" t="s">
        <v>154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  <c r="AL4" s="12" t="s">
        <v>138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140</v>
      </c>
      <c r="M5" s="17" t="s">
        <v>141</v>
      </c>
      <c r="N5" s="17" t="s">
        <v>142</v>
      </c>
      <c r="O5" s="17" t="s">
        <v>143</v>
      </c>
      <c r="P5" s="17" t="s">
        <v>144</v>
      </c>
      <c r="Q5" s="17" t="s">
        <v>149</v>
      </c>
      <c r="V5" s="17" t="s">
        <v>145</v>
      </c>
      <c r="X5" s="17" t="s">
        <v>150</v>
      </c>
      <c r="AE5" s="17" t="s">
        <v>146</v>
      </c>
      <c r="AF5" s="17" t="s">
        <v>147</v>
      </c>
      <c r="AG5" s="17" t="s">
        <v>148</v>
      </c>
      <c r="AH5" s="17" t="s">
        <v>140</v>
      </c>
      <c r="AJ5" s="17" t="s">
        <v>145</v>
      </c>
      <c r="AK5" s="17" t="s">
        <v>150</v>
      </c>
      <c r="AL5" s="17" t="s">
        <v>149</v>
      </c>
    </row>
    <row r="6" spans="1:40" ht="11.1" customHeight="1" x14ac:dyDescent="0.2">
      <c r="A6" s="6"/>
      <c r="B6" s="6"/>
      <c r="C6" s="3"/>
      <c r="D6" s="3"/>
      <c r="E6" s="9">
        <f>SUM(E7:E126)</f>
        <v>131733.58600000001</v>
      </c>
      <c r="F6" s="9">
        <f>SUM(F7:F126)</f>
        <v>66046.697999999975</v>
      </c>
      <c r="J6" s="9">
        <f>SUM(J7:J126)</f>
        <v>131593.91099999996</v>
      </c>
      <c r="K6" s="9">
        <f t="shared" ref="K6:X6" si="0">SUM(K7:K126)</f>
        <v>139.67500000000038</v>
      </c>
      <c r="L6" s="9">
        <f t="shared" si="0"/>
        <v>28870</v>
      </c>
      <c r="M6" s="9">
        <f t="shared" si="0"/>
        <v>5150</v>
      </c>
      <c r="N6" s="9">
        <f t="shared" si="0"/>
        <v>7000</v>
      </c>
      <c r="O6" s="9">
        <f t="shared" si="0"/>
        <v>15340</v>
      </c>
      <c r="P6" s="9">
        <f t="shared" si="0"/>
        <v>29060</v>
      </c>
      <c r="Q6" s="9">
        <f t="shared" si="0"/>
        <v>5200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27870</v>
      </c>
      <c r="W6" s="9">
        <f t="shared" si="0"/>
        <v>23592.717200000003</v>
      </c>
      <c r="X6" s="9">
        <f t="shared" si="0"/>
        <v>29780</v>
      </c>
      <c r="AA6" s="9">
        <f t="shared" ref="AA6" si="1">SUM(AA7:AA126)</f>
        <v>2230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11540</v>
      </c>
      <c r="AE6" s="9">
        <f t="shared" ref="AE6" si="5">SUM(AE7:AE126)</f>
        <v>21335.383199999986</v>
      </c>
      <c r="AF6" s="9">
        <f t="shared" ref="AF6" si="6">SUM(AF7:AF126)</f>
        <v>23018.1276</v>
      </c>
      <c r="AG6" s="9">
        <f t="shared" ref="AG6" si="7">SUM(AG7:AG126)</f>
        <v>23152.288799999998</v>
      </c>
      <c r="AH6" s="9">
        <f t="shared" ref="AH6" si="8">SUM(AH7:AH126)</f>
        <v>23022.678999999996</v>
      </c>
      <c r="AJ6" s="9">
        <f t="shared" ref="AJ6" si="9">SUM(AJ7:AJ126)</f>
        <v>17022.200000000004</v>
      </c>
      <c r="AK6" s="9">
        <f t="shared" ref="AK6" si="10">SUM(AK7:AK126)</f>
        <v>17022.399999999998</v>
      </c>
      <c r="AL6" s="9">
        <f t="shared" ref="AL6" si="11">SUM(AL7:AL126)</f>
        <v>4210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223.67699999999999</v>
      </c>
      <c r="D7" s="8">
        <v>584.45699999999999</v>
      </c>
      <c r="E7" s="8">
        <v>534.26400000000001</v>
      </c>
      <c r="F7" s="8">
        <v>152.13999999999999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6">
        <f>VLOOKUP(A:A,[2]TDSheet!$A:$F,6,0)</f>
        <v>543.06100000000004</v>
      </c>
      <c r="K7" s="16">
        <f>E7-J7</f>
        <v>-8.7970000000000255</v>
      </c>
      <c r="L7" s="16">
        <f>VLOOKUP(A:A,[1]TDSheet!$A:$M,13,0)</f>
        <v>150</v>
      </c>
      <c r="M7" s="16">
        <f>VLOOKUP(A:A,[1]TDSheet!$A:$N,14,0)</f>
        <v>0</v>
      </c>
      <c r="N7" s="16">
        <f>VLOOKUP(A:A,[1]TDSheet!$A:$O,15,0)</f>
        <v>0</v>
      </c>
      <c r="O7" s="16">
        <f>VLOOKUP(A:A,[1]TDSheet!$A:$V,22,0)</f>
        <v>180</v>
      </c>
      <c r="P7" s="16">
        <f>VLOOKUP(A:A,[1]TDSheet!$A:$X,24,0)</f>
        <v>150</v>
      </c>
      <c r="Q7" s="16"/>
      <c r="R7" s="16"/>
      <c r="S7" s="16"/>
      <c r="T7" s="16"/>
      <c r="U7" s="16"/>
      <c r="V7" s="20">
        <v>150</v>
      </c>
      <c r="W7" s="16">
        <f>(E7-AA7-AD7)/5</f>
        <v>106.8528</v>
      </c>
      <c r="X7" s="20">
        <v>150</v>
      </c>
      <c r="Y7" s="21">
        <f>(F7+L7+M7+N7+O7+P7+Q7+V7+X7)/W7</f>
        <v>8.7235898357366395</v>
      </c>
      <c r="Z7" s="16"/>
      <c r="AA7" s="16">
        <f>VLOOKUP(A:A,[1]TDSheet!$A:$AA,27,0)</f>
        <v>0</v>
      </c>
      <c r="AB7" s="16"/>
      <c r="AC7" s="16"/>
      <c r="AD7" s="16">
        <f>VLOOKUP(A:A,[1]TDSheet!$A:$AD,30,0)</f>
        <v>0</v>
      </c>
      <c r="AE7" s="16">
        <f>VLOOKUP(A:A,[1]TDSheet!$A:$AE,31,0)</f>
        <v>102.68699999999998</v>
      </c>
      <c r="AF7" s="16">
        <f>VLOOKUP(A:A,[1]TDSheet!$A:$AF,32,0)</f>
        <v>104.3432</v>
      </c>
      <c r="AG7" s="16">
        <f>VLOOKUP(A:A,[1]TDSheet!$A:$AG,33,0)</f>
        <v>91.229600000000005</v>
      </c>
      <c r="AH7" s="16">
        <f>VLOOKUP(A:A,[3]TDSheet!$A:$D,4,0)</f>
        <v>119.495</v>
      </c>
      <c r="AI7" s="16">
        <f>VLOOKUP(A:A,[1]TDSheet!$A:$AI,35,0)</f>
        <v>0</v>
      </c>
      <c r="AJ7" s="16">
        <f>V7*H7</f>
        <v>150</v>
      </c>
      <c r="AK7" s="16">
        <f>X7*H7</f>
        <v>150</v>
      </c>
      <c r="AL7" s="16">
        <f>Q7*H7</f>
        <v>0</v>
      </c>
      <c r="AM7" s="16"/>
      <c r="AN7" s="16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236.52600000000001</v>
      </c>
      <c r="D8" s="8">
        <v>1068.5340000000001</v>
      </c>
      <c r="E8" s="8">
        <v>758.19899999999996</v>
      </c>
      <c r="F8" s="8">
        <v>177.798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6">
        <f>VLOOKUP(A:A,[2]TDSheet!$A:$F,6,0)</f>
        <v>814.16</v>
      </c>
      <c r="K8" s="16">
        <f t="shared" ref="K8:K71" si="12">E8-J8</f>
        <v>-55.961000000000013</v>
      </c>
      <c r="L8" s="16">
        <f>VLOOKUP(A:A,[1]TDSheet!$A:$M,13,0)</f>
        <v>150</v>
      </c>
      <c r="M8" s="16">
        <f>VLOOKUP(A:A,[1]TDSheet!$A:$N,14,0)</f>
        <v>0</v>
      </c>
      <c r="N8" s="16">
        <f>VLOOKUP(A:A,[1]TDSheet!$A:$O,15,0)</f>
        <v>0</v>
      </c>
      <c r="O8" s="16">
        <f>VLOOKUP(A:A,[1]TDSheet!$A:$V,22,0)</f>
        <v>150</v>
      </c>
      <c r="P8" s="16">
        <f>VLOOKUP(A:A,[1]TDSheet!$A:$X,24,0)</f>
        <v>150</v>
      </c>
      <c r="Q8" s="16"/>
      <c r="R8" s="16"/>
      <c r="S8" s="16"/>
      <c r="T8" s="16"/>
      <c r="U8" s="16"/>
      <c r="V8" s="20">
        <v>300</v>
      </c>
      <c r="W8" s="16">
        <f t="shared" ref="W8:W71" si="13">(E8-AA8-AD8)/5</f>
        <v>151.63979999999998</v>
      </c>
      <c r="X8" s="20">
        <v>200</v>
      </c>
      <c r="Y8" s="21">
        <f t="shared" ref="Y8:Y71" si="14">(F8+L8+M8+N8+O8+P8+Q8+V8+X8)/W8</f>
        <v>7.4373482423479862</v>
      </c>
      <c r="Z8" s="16"/>
      <c r="AA8" s="16">
        <f>VLOOKUP(A:A,[1]TDSheet!$A:$AA,27,0)</f>
        <v>0</v>
      </c>
      <c r="AB8" s="16"/>
      <c r="AC8" s="16"/>
      <c r="AD8" s="16">
        <f>VLOOKUP(A:A,[1]TDSheet!$A:$AD,30,0)</f>
        <v>0</v>
      </c>
      <c r="AE8" s="16">
        <f>VLOOKUP(A:A,[1]TDSheet!$A:$AE,31,0)</f>
        <v>107.25139999999999</v>
      </c>
      <c r="AF8" s="16">
        <f>VLOOKUP(A:A,[1]TDSheet!$A:$AF,32,0)</f>
        <v>131.28640000000001</v>
      </c>
      <c r="AG8" s="16">
        <f>VLOOKUP(A:A,[1]TDSheet!$A:$AG,33,0)</f>
        <v>131.5264</v>
      </c>
      <c r="AH8" s="16">
        <f>VLOOKUP(A:A,[3]TDSheet!$A:$D,4,0)</f>
        <v>171.87299999999999</v>
      </c>
      <c r="AI8" s="16" t="str">
        <f>VLOOKUP(A:A,[1]TDSheet!$A:$AI,35,0)</f>
        <v>оконч</v>
      </c>
      <c r="AJ8" s="16">
        <f t="shared" ref="AJ8:AJ71" si="15">V8*H8</f>
        <v>300</v>
      </c>
      <c r="AK8" s="16">
        <f t="shared" ref="AK8:AK71" si="16">X8*H8</f>
        <v>200</v>
      </c>
      <c r="AL8" s="16">
        <f t="shared" ref="AL8:AL71" si="17">Q8*H8</f>
        <v>0</v>
      </c>
      <c r="AM8" s="16"/>
      <c r="AN8" s="16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382.315</v>
      </c>
      <c r="D9" s="8">
        <v>2089.4569999999999</v>
      </c>
      <c r="E9" s="8">
        <v>1214.627</v>
      </c>
      <c r="F9" s="8">
        <v>752.48599999999999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6">
        <f>VLOOKUP(A:A,[2]TDSheet!$A:$F,6,0)</f>
        <v>1143.3050000000001</v>
      </c>
      <c r="K9" s="16">
        <f t="shared" si="12"/>
        <v>71.321999999999889</v>
      </c>
      <c r="L9" s="16">
        <f>VLOOKUP(A:A,[1]TDSheet!$A:$M,13,0)</f>
        <v>400</v>
      </c>
      <c r="M9" s="16">
        <f>VLOOKUP(A:A,[1]TDSheet!$A:$N,14,0)</f>
        <v>0</v>
      </c>
      <c r="N9" s="16">
        <f>VLOOKUP(A:A,[1]TDSheet!$A:$O,15,0)</f>
        <v>0</v>
      </c>
      <c r="O9" s="16">
        <f>VLOOKUP(A:A,[1]TDSheet!$A:$V,22,0)</f>
        <v>400</v>
      </c>
      <c r="P9" s="16">
        <f>VLOOKUP(A:A,[1]TDSheet!$A:$X,24,0)</f>
        <v>0</v>
      </c>
      <c r="Q9" s="16">
        <v>100</v>
      </c>
      <c r="R9" s="16"/>
      <c r="S9" s="16"/>
      <c r="T9" s="16"/>
      <c r="U9" s="16"/>
      <c r="V9" s="20">
        <v>550</v>
      </c>
      <c r="W9" s="16">
        <f t="shared" si="13"/>
        <v>242.9254</v>
      </c>
      <c r="X9" s="20">
        <v>250</v>
      </c>
      <c r="Y9" s="21">
        <f t="shared" si="14"/>
        <v>10.095634297607413</v>
      </c>
      <c r="Z9" s="16"/>
      <c r="AA9" s="16">
        <f>VLOOKUP(A:A,[1]TDSheet!$A:$AA,27,0)</f>
        <v>0</v>
      </c>
      <c r="AB9" s="16"/>
      <c r="AC9" s="16"/>
      <c r="AD9" s="16">
        <f>VLOOKUP(A:A,[1]TDSheet!$A:$AD,30,0)</f>
        <v>0</v>
      </c>
      <c r="AE9" s="16">
        <f>VLOOKUP(A:A,[1]TDSheet!$A:$AE,31,0)</f>
        <v>211.3672</v>
      </c>
      <c r="AF9" s="16">
        <f>VLOOKUP(A:A,[1]TDSheet!$A:$AF,32,0)</f>
        <v>227.1362</v>
      </c>
      <c r="AG9" s="16">
        <f>VLOOKUP(A:A,[1]TDSheet!$A:$AG,33,0)</f>
        <v>228.06199999999998</v>
      </c>
      <c r="AH9" s="16">
        <f>VLOOKUP(A:A,[3]TDSheet!$A:$D,4,0)</f>
        <v>291.49599999999998</v>
      </c>
      <c r="AI9" s="16" t="str">
        <f>VLOOKUP(A:A,[1]TDSheet!$A:$AI,35,0)</f>
        <v>июньяб</v>
      </c>
      <c r="AJ9" s="16">
        <f t="shared" si="15"/>
        <v>550</v>
      </c>
      <c r="AK9" s="16">
        <f t="shared" si="16"/>
        <v>250</v>
      </c>
      <c r="AL9" s="16">
        <f t="shared" si="17"/>
        <v>100</v>
      </c>
      <c r="AM9" s="16"/>
      <c r="AN9" s="16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39.238</v>
      </c>
      <c r="D10" s="8">
        <v>298.14400000000001</v>
      </c>
      <c r="E10" s="8">
        <v>232.80500000000001</v>
      </c>
      <c r="F10" s="8">
        <v>23.259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6">
        <f>VLOOKUP(A:A,[2]TDSheet!$A:$F,6,0)</f>
        <v>231.26300000000001</v>
      </c>
      <c r="K10" s="16">
        <f t="shared" si="12"/>
        <v>1.5420000000000016</v>
      </c>
      <c r="L10" s="16">
        <f>VLOOKUP(A:A,[1]TDSheet!$A:$M,13,0)</f>
        <v>50</v>
      </c>
      <c r="M10" s="16">
        <f>VLOOKUP(A:A,[1]TDSheet!$A:$N,14,0)</f>
        <v>0</v>
      </c>
      <c r="N10" s="16">
        <f>VLOOKUP(A:A,[1]TDSheet!$A:$O,15,0)</f>
        <v>0</v>
      </c>
      <c r="O10" s="16">
        <f>VLOOKUP(A:A,[1]TDSheet!$A:$V,22,0)</f>
        <v>90</v>
      </c>
      <c r="P10" s="16">
        <f>VLOOKUP(A:A,[1]TDSheet!$A:$X,24,0)</f>
        <v>70</v>
      </c>
      <c r="Q10" s="16"/>
      <c r="R10" s="16"/>
      <c r="S10" s="16"/>
      <c r="T10" s="16"/>
      <c r="U10" s="16"/>
      <c r="V10" s="20">
        <v>120</v>
      </c>
      <c r="W10" s="16">
        <f t="shared" si="13"/>
        <v>46.561</v>
      </c>
      <c r="X10" s="20">
        <v>50</v>
      </c>
      <c r="Y10" s="21">
        <f t="shared" si="14"/>
        <v>8.6608749812074493</v>
      </c>
      <c r="Z10" s="16"/>
      <c r="AA10" s="16">
        <f>VLOOKUP(A:A,[1]TDSheet!$A:$AA,27,0)</f>
        <v>0</v>
      </c>
      <c r="AB10" s="16"/>
      <c r="AC10" s="16"/>
      <c r="AD10" s="16">
        <f>VLOOKUP(A:A,[1]TDSheet!$A:$AD,30,0)</f>
        <v>0</v>
      </c>
      <c r="AE10" s="16">
        <f>VLOOKUP(A:A,[1]TDSheet!$A:$AE,31,0)</f>
        <v>30.836399999999998</v>
      </c>
      <c r="AF10" s="16">
        <f>VLOOKUP(A:A,[1]TDSheet!$A:$AF,32,0)</f>
        <v>31.681999999999999</v>
      </c>
      <c r="AG10" s="16">
        <f>VLOOKUP(A:A,[1]TDSheet!$A:$AG,33,0)</f>
        <v>31.019200000000001</v>
      </c>
      <c r="AH10" s="16">
        <f>VLOOKUP(A:A,[3]TDSheet!$A:$D,4,0)</f>
        <v>35.369999999999997</v>
      </c>
      <c r="AI10" s="16" t="e">
        <f>VLOOKUP(A:A,[1]TDSheet!$A:$AI,35,0)</f>
        <v>#N/A</v>
      </c>
      <c r="AJ10" s="16">
        <f t="shared" si="15"/>
        <v>120</v>
      </c>
      <c r="AK10" s="16">
        <f t="shared" si="16"/>
        <v>50</v>
      </c>
      <c r="AL10" s="16">
        <f t="shared" si="17"/>
        <v>0</v>
      </c>
      <c r="AM10" s="16"/>
      <c r="AN10" s="16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68</v>
      </c>
      <c r="D11" s="8">
        <v>320</v>
      </c>
      <c r="E11" s="8">
        <v>188</v>
      </c>
      <c r="F11" s="8">
        <v>96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6">
        <f>VLOOKUP(A:A,[2]TDSheet!$A:$F,6,0)</f>
        <v>209</v>
      </c>
      <c r="K11" s="16">
        <f t="shared" si="12"/>
        <v>-21</v>
      </c>
      <c r="L11" s="16">
        <f>VLOOKUP(A:A,[1]TDSheet!$A:$M,13,0)</f>
        <v>40</v>
      </c>
      <c r="M11" s="16">
        <f>VLOOKUP(A:A,[1]TDSheet!$A:$N,14,0)</f>
        <v>0</v>
      </c>
      <c r="N11" s="16">
        <f>VLOOKUP(A:A,[1]TDSheet!$A:$O,15,0)</f>
        <v>0</v>
      </c>
      <c r="O11" s="16">
        <f>VLOOKUP(A:A,[1]TDSheet!$A:$V,22,0)</f>
        <v>60</v>
      </c>
      <c r="P11" s="16">
        <f>VLOOKUP(A:A,[1]TDSheet!$A:$X,24,0)</f>
        <v>60</v>
      </c>
      <c r="Q11" s="16"/>
      <c r="R11" s="16"/>
      <c r="S11" s="16"/>
      <c r="T11" s="16"/>
      <c r="U11" s="16"/>
      <c r="V11" s="20">
        <v>40</v>
      </c>
      <c r="W11" s="16">
        <f t="shared" si="13"/>
        <v>37.6</v>
      </c>
      <c r="X11" s="20">
        <v>30</v>
      </c>
      <c r="Y11" s="21">
        <f t="shared" si="14"/>
        <v>8.6702127659574462</v>
      </c>
      <c r="Z11" s="16"/>
      <c r="AA11" s="16">
        <f>VLOOKUP(A:A,[1]TDSheet!$A:$AA,27,0)</f>
        <v>0</v>
      </c>
      <c r="AB11" s="16"/>
      <c r="AC11" s="16"/>
      <c r="AD11" s="16">
        <f>VLOOKUP(A:A,[1]TDSheet!$A:$AD,30,0)</f>
        <v>0</v>
      </c>
      <c r="AE11" s="16">
        <f>VLOOKUP(A:A,[1]TDSheet!$A:$AE,31,0)</f>
        <v>34.799999999999997</v>
      </c>
      <c r="AF11" s="16">
        <f>VLOOKUP(A:A,[1]TDSheet!$A:$AF,32,0)</f>
        <v>41.4</v>
      </c>
      <c r="AG11" s="16">
        <f>VLOOKUP(A:A,[1]TDSheet!$A:$AG,33,0)</f>
        <v>36.200000000000003</v>
      </c>
      <c r="AH11" s="16">
        <f>VLOOKUP(A:A,[3]TDSheet!$A:$D,4,0)</f>
        <v>33</v>
      </c>
      <c r="AI11" s="16">
        <f>VLOOKUP(A:A,[1]TDSheet!$A:$AI,35,0)</f>
        <v>0</v>
      </c>
      <c r="AJ11" s="16">
        <f t="shared" si="15"/>
        <v>20</v>
      </c>
      <c r="AK11" s="16">
        <f t="shared" si="16"/>
        <v>15</v>
      </c>
      <c r="AL11" s="16">
        <f t="shared" si="17"/>
        <v>0</v>
      </c>
      <c r="AM11" s="16"/>
      <c r="AN11" s="16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689</v>
      </c>
      <c r="D12" s="8">
        <v>2886</v>
      </c>
      <c r="E12" s="8">
        <v>2658</v>
      </c>
      <c r="F12" s="8">
        <v>466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6">
        <f>VLOOKUP(A:A,[2]TDSheet!$A:$F,6,0)</f>
        <v>2679</v>
      </c>
      <c r="K12" s="16">
        <f t="shared" si="12"/>
        <v>-21</v>
      </c>
      <c r="L12" s="16">
        <f>VLOOKUP(A:A,[1]TDSheet!$A:$M,13,0)</f>
        <v>350</v>
      </c>
      <c r="M12" s="16">
        <f>VLOOKUP(A:A,[1]TDSheet!$A:$N,14,0)</f>
        <v>0</v>
      </c>
      <c r="N12" s="16">
        <f>VLOOKUP(A:A,[1]TDSheet!$A:$O,15,0)</f>
        <v>0</v>
      </c>
      <c r="O12" s="16">
        <f>VLOOKUP(A:A,[1]TDSheet!$A:$V,22,0)</f>
        <v>450</v>
      </c>
      <c r="P12" s="16">
        <f>VLOOKUP(A:A,[1]TDSheet!$A:$X,24,0)</f>
        <v>450</v>
      </c>
      <c r="Q12" s="16"/>
      <c r="R12" s="16"/>
      <c r="S12" s="16"/>
      <c r="T12" s="16"/>
      <c r="U12" s="16"/>
      <c r="V12" s="20">
        <v>550</v>
      </c>
      <c r="W12" s="16">
        <f t="shared" si="13"/>
        <v>375.6</v>
      </c>
      <c r="X12" s="20">
        <v>500</v>
      </c>
      <c r="Y12" s="21">
        <f t="shared" si="14"/>
        <v>7.3642172523961653</v>
      </c>
      <c r="Z12" s="16"/>
      <c r="AA12" s="16">
        <f>VLOOKUP(A:A,[1]TDSheet!$A:$AA,27,0)</f>
        <v>0</v>
      </c>
      <c r="AB12" s="16"/>
      <c r="AC12" s="16"/>
      <c r="AD12" s="16">
        <f>VLOOKUP(A:A,[1]TDSheet!$A:$AD,30,0)</f>
        <v>780</v>
      </c>
      <c r="AE12" s="16">
        <f>VLOOKUP(A:A,[1]TDSheet!$A:$AE,31,0)</f>
        <v>326.39999999999998</v>
      </c>
      <c r="AF12" s="16">
        <f>VLOOKUP(A:A,[1]TDSheet!$A:$AF,32,0)</f>
        <v>338</v>
      </c>
      <c r="AG12" s="16">
        <f>VLOOKUP(A:A,[1]TDSheet!$A:$AG,33,0)</f>
        <v>338.6</v>
      </c>
      <c r="AH12" s="16">
        <f>VLOOKUP(A:A,[3]TDSheet!$A:$D,4,0)</f>
        <v>483</v>
      </c>
      <c r="AI12" s="16" t="str">
        <f>VLOOKUP(A:A,[1]TDSheet!$A:$AI,35,0)</f>
        <v>оконч</v>
      </c>
      <c r="AJ12" s="16">
        <f t="shared" si="15"/>
        <v>220</v>
      </c>
      <c r="AK12" s="16">
        <f t="shared" si="16"/>
        <v>200</v>
      </c>
      <c r="AL12" s="16">
        <f t="shared" si="17"/>
        <v>0</v>
      </c>
      <c r="AM12" s="16"/>
      <c r="AN12" s="16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835</v>
      </c>
      <c r="D13" s="8">
        <v>5231</v>
      </c>
      <c r="E13" s="8">
        <v>4592</v>
      </c>
      <c r="F13" s="8">
        <v>1409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6">
        <f>VLOOKUP(A:A,[2]TDSheet!$A:$F,6,0)</f>
        <v>4610</v>
      </c>
      <c r="K13" s="16">
        <f t="shared" si="12"/>
        <v>-18</v>
      </c>
      <c r="L13" s="16">
        <f>VLOOKUP(A:A,[1]TDSheet!$A:$M,13,0)</f>
        <v>800</v>
      </c>
      <c r="M13" s="16">
        <f>VLOOKUP(A:A,[1]TDSheet!$A:$N,14,0)</f>
        <v>0</v>
      </c>
      <c r="N13" s="16">
        <f>VLOOKUP(A:A,[1]TDSheet!$A:$O,15,0)</f>
        <v>0</v>
      </c>
      <c r="O13" s="16">
        <f>VLOOKUP(A:A,[1]TDSheet!$A:$V,22,0)</f>
        <v>900</v>
      </c>
      <c r="P13" s="16">
        <f>VLOOKUP(A:A,[1]TDSheet!$A:$X,24,0)</f>
        <v>1000</v>
      </c>
      <c r="Q13" s="16"/>
      <c r="R13" s="16"/>
      <c r="S13" s="16"/>
      <c r="T13" s="16"/>
      <c r="U13" s="16"/>
      <c r="V13" s="20">
        <v>1000</v>
      </c>
      <c r="W13" s="16">
        <f t="shared" si="13"/>
        <v>817.6</v>
      </c>
      <c r="X13" s="20">
        <v>1000</v>
      </c>
      <c r="Y13" s="21">
        <f t="shared" si="14"/>
        <v>7.4718688845401173</v>
      </c>
      <c r="Z13" s="16"/>
      <c r="AA13" s="16">
        <f>VLOOKUP(A:A,[1]TDSheet!$A:$AA,27,0)</f>
        <v>0</v>
      </c>
      <c r="AB13" s="16"/>
      <c r="AC13" s="16"/>
      <c r="AD13" s="16">
        <f>VLOOKUP(A:A,[1]TDSheet!$A:$AD,30,0)</f>
        <v>504</v>
      </c>
      <c r="AE13" s="16">
        <f>VLOOKUP(A:A,[1]TDSheet!$A:$AE,31,0)</f>
        <v>622.20000000000005</v>
      </c>
      <c r="AF13" s="16">
        <f>VLOOKUP(A:A,[1]TDSheet!$A:$AF,32,0)</f>
        <v>752.4</v>
      </c>
      <c r="AG13" s="16">
        <f>VLOOKUP(A:A,[1]TDSheet!$A:$AG,33,0)</f>
        <v>824</v>
      </c>
      <c r="AH13" s="16">
        <f>VLOOKUP(A:A,[3]TDSheet!$A:$D,4,0)</f>
        <v>950</v>
      </c>
      <c r="AI13" s="16" t="str">
        <f>VLOOKUP(A:A,[1]TDSheet!$A:$AI,35,0)</f>
        <v>оконч</v>
      </c>
      <c r="AJ13" s="16">
        <f t="shared" si="15"/>
        <v>450</v>
      </c>
      <c r="AK13" s="16">
        <f t="shared" si="16"/>
        <v>450</v>
      </c>
      <c r="AL13" s="16">
        <f t="shared" si="17"/>
        <v>0</v>
      </c>
      <c r="AM13" s="16"/>
      <c r="AN13" s="16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1061</v>
      </c>
      <c r="D14" s="8">
        <v>5707</v>
      </c>
      <c r="E14" s="8">
        <v>4223</v>
      </c>
      <c r="F14" s="8">
        <v>2082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6">
        <f>VLOOKUP(A:A,[2]TDSheet!$A:$F,6,0)</f>
        <v>4265</v>
      </c>
      <c r="K14" s="16">
        <f t="shared" si="12"/>
        <v>-42</v>
      </c>
      <c r="L14" s="16">
        <f>VLOOKUP(A:A,[1]TDSheet!$A:$M,13,0)</f>
        <v>800</v>
      </c>
      <c r="M14" s="16">
        <f>VLOOKUP(A:A,[1]TDSheet!$A:$N,14,0)</f>
        <v>0</v>
      </c>
      <c r="N14" s="16">
        <f>VLOOKUP(A:A,[1]TDSheet!$A:$O,15,0)</f>
        <v>0</v>
      </c>
      <c r="O14" s="16">
        <f>VLOOKUP(A:A,[1]TDSheet!$A:$V,22,0)</f>
        <v>1000</v>
      </c>
      <c r="P14" s="16">
        <f>VLOOKUP(A:A,[1]TDSheet!$A:$X,24,0)</f>
        <v>900</v>
      </c>
      <c r="Q14" s="16">
        <v>500</v>
      </c>
      <c r="R14" s="16"/>
      <c r="S14" s="16"/>
      <c r="T14" s="16"/>
      <c r="U14" s="16"/>
      <c r="V14" s="20">
        <v>700</v>
      </c>
      <c r="W14" s="16">
        <f t="shared" si="13"/>
        <v>622.6</v>
      </c>
      <c r="X14" s="20">
        <v>900</v>
      </c>
      <c r="Y14" s="21">
        <f t="shared" si="14"/>
        <v>11.053646000642466</v>
      </c>
      <c r="Z14" s="16"/>
      <c r="AA14" s="16">
        <f>VLOOKUP(A:A,[1]TDSheet!$A:$AA,27,0)</f>
        <v>0</v>
      </c>
      <c r="AB14" s="16"/>
      <c r="AC14" s="16"/>
      <c r="AD14" s="16">
        <f>VLOOKUP(A:A,[1]TDSheet!$A:$AD,30,0)</f>
        <v>1110</v>
      </c>
      <c r="AE14" s="16">
        <f>VLOOKUP(A:A,[1]TDSheet!$A:$AE,31,0)</f>
        <v>537</v>
      </c>
      <c r="AF14" s="16">
        <f>VLOOKUP(A:A,[1]TDSheet!$A:$AF,32,0)</f>
        <v>621.79999999999995</v>
      </c>
      <c r="AG14" s="16">
        <f>VLOOKUP(A:A,[1]TDSheet!$A:$AG,33,0)</f>
        <v>600.79999999999995</v>
      </c>
      <c r="AH14" s="16">
        <f>VLOOKUP(A:A,[3]TDSheet!$A:$D,4,0)</f>
        <v>757</v>
      </c>
      <c r="AI14" s="16" t="str">
        <f>VLOOKUP(A:A,[1]TDSheet!$A:$AI,35,0)</f>
        <v>июньяб</v>
      </c>
      <c r="AJ14" s="16">
        <f t="shared" si="15"/>
        <v>315</v>
      </c>
      <c r="AK14" s="16">
        <f t="shared" si="16"/>
        <v>405</v>
      </c>
      <c r="AL14" s="16">
        <f t="shared" si="17"/>
        <v>225</v>
      </c>
      <c r="AM14" s="16"/>
      <c r="AN14" s="16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97.872</v>
      </c>
      <c r="D15" s="8">
        <v>225</v>
      </c>
      <c r="E15" s="8">
        <v>207</v>
      </c>
      <c r="F15" s="8">
        <v>73.872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6">
        <f>VLOOKUP(A:A,[2]TDSheet!$A:$F,6,0)</f>
        <v>229</v>
      </c>
      <c r="K15" s="16">
        <f t="shared" si="12"/>
        <v>-22</v>
      </c>
      <c r="L15" s="16">
        <f>VLOOKUP(A:A,[1]TDSheet!$A:$M,13,0)</f>
        <v>50</v>
      </c>
      <c r="M15" s="16">
        <f>VLOOKUP(A:A,[1]TDSheet!$A:$N,14,0)</f>
        <v>0</v>
      </c>
      <c r="N15" s="16">
        <f>VLOOKUP(A:A,[1]TDSheet!$A:$O,15,0)</f>
        <v>0</v>
      </c>
      <c r="O15" s="16">
        <f>VLOOKUP(A:A,[1]TDSheet!$A:$V,22,0)</f>
        <v>50</v>
      </c>
      <c r="P15" s="16">
        <f>VLOOKUP(A:A,[1]TDSheet!$A:$X,24,0)</f>
        <v>70</v>
      </c>
      <c r="Q15" s="16"/>
      <c r="R15" s="16"/>
      <c r="S15" s="16"/>
      <c r="T15" s="16"/>
      <c r="U15" s="16"/>
      <c r="V15" s="20">
        <v>80</v>
      </c>
      <c r="W15" s="16">
        <f t="shared" si="13"/>
        <v>41.4</v>
      </c>
      <c r="X15" s="20">
        <v>40</v>
      </c>
      <c r="Y15" s="21">
        <f t="shared" si="14"/>
        <v>8.7891787439613527</v>
      </c>
      <c r="Z15" s="16"/>
      <c r="AA15" s="16">
        <f>VLOOKUP(A:A,[1]TDSheet!$A:$AA,27,0)</f>
        <v>0</v>
      </c>
      <c r="AB15" s="16"/>
      <c r="AC15" s="16"/>
      <c r="AD15" s="16">
        <f>VLOOKUP(A:A,[1]TDSheet!$A:$AD,30,0)</f>
        <v>0</v>
      </c>
      <c r="AE15" s="16">
        <f>VLOOKUP(A:A,[1]TDSheet!$A:$AE,31,0)</f>
        <v>41.4</v>
      </c>
      <c r="AF15" s="16">
        <f>VLOOKUP(A:A,[1]TDSheet!$A:$AF,32,0)</f>
        <v>42.6</v>
      </c>
      <c r="AG15" s="16">
        <f>VLOOKUP(A:A,[1]TDSheet!$A:$AG,33,0)</f>
        <v>35.6</v>
      </c>
      <c r="AH15" s="16">
        <f>VLOOKUP(A:A,[3]TDSheet!$A:$D,4,0)</f>
        <v>11</v>
      </c>
      <c r="AI15" s="16" t="e">
        <f>VLOOKUP(A:A,[1]TDSheet!$A:$AI,35,0)</f>
        <v>#N/A</v>
      </c>
      <c r="AJ15" s="16">
        <f t="shared" si="15"/>
        <v>40</v>
      </c>
      <c r="AK15" s="16">
        <f t="shared" si="16"/>
        <v>20</v>
      </c>
      <c r="AL15" s="16">
        <f t="shared" si="17"/>
        <v>0</v>
      </c>
      <c r="AM15" s="16"/>
      <c r="AN15" s="16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34</v>
      </c>
      <c r="D16" s="8">
        <v>790.41800000000001</v>
      </c>
      <c r="E16" s="8">
        <v>89</v>
      </c>
      <c r="F16" s="22">
        <v>35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6">
        <f>VLOOKUP(A:A,[2]TDSheet!$A:$F,6,0)</f>
        <v>100</v>
      </c>
      <c r="K16" s="16">
        <f t="shared" si="12"/>
        <v>-11</v>
      </c>
      <c r="L16" s="16">
        <f>VLOOKUP(A:A,[1]TDSheet!$A:$M,13,0)</f>
        <v>30</v>
      </c>
      <c r="M16" s="16">
        <f>VLOOKUP(A:A,[1]TDSheet!$A:$N,14,0)</f>
        <v>0</v>
      </c>
      <c r="N16" s="16">
        <f>VLOOKUP(A:A,[1]TDSheet!$A:$O,15,0)</f>
        <v>0</v>
      </c>
      <c r="O16" s="16">
        <f>VLOOKUP(A:A,[1]TDSheet!$A:$V,22,0)</f>
        <v>0</v>
      </c>
      <c r="P16" s="16">
        <f>VLOOKUP(A:A,[1]TDSheet!$A:$X,24,0)</f>
        <v>30</v>
      </c>
      <c r="Q16" s="16"/>
      <c r="R16" s="16"/>
      <c r="S16" s="16"/>
      <c r="T16" s="16"/>
      <c r="U16" s="16"/>
      <c r="V16" s="20">
        <v>50</v>
      </c>
      <c r="W16" s="16">
        <f t="shared" si="13"/>
        <v>17.8</v>
      </c>
      <c r="X16" s="20">
        <v>30</v>
      </c>
      <c r="Y16" s="21">
        <f t="shared" si="14"/>
        <v>9.8314606741573023</v>
      </c>
      <c r="Z16" s="16"/>
      <c r="AA16" s="16">
        <f>VLOOKUP(A:A,[1]TDSheet!$A:$AA,27,0)</f>
        <v>0</v>
      </c>
      <c r="AB16" s="16"/>
      <c r="AC16" s="16"/>
      <c r="AD16" s="16">
        <f>VLOOKUP(A:A,[1]TDSheet!$A:$AD,30,0)</f>
        <v>0</v>
      </c>
      <c r="AE16" s="16">
        <f>VLOOKUP(A:A,[1]TDSheet!$A:$AE,31,0)</f>
        <v>11.6</v>
      </c>
      <c r="AF16" s="16">
        <f>VLOOKUP(A:A,[1]TDSheet!$A:$AF,32,0)</f>
        <v>16</v>
      </c>
      <c r="AG16" s="16">
        <f>VLOOKUP(A:A,[1]TDSheet!$A:$AG,33,0)</f>
        <v>13.4</v>
      </c>
      <c r="AH16" s="16">
        <f>VLOOKUP(A:A,[3]TDSheet!$A:$D,4,0)</f>
        <v>20</v>
      </c>
      <c r="AI16" s="16">
        <f>VLOOKUP(A:A,[1]TDSheet!$A:$AI,35,0)</f>
        <v>0</v>
      </c>
      <c r="AJ16" s="16">
        <f t="shared" si="15"/>
        <v>20</v>
      </c>
      <c r="AK16" s="16">
        <f t="shared" si="16"/>
        <v>12</v>
      </c>
      <c r="AL16" s="16">
        <f t="shared" si="17"/>
        <v>0</v>
      </c>
      <c r="AM16" s="16"/>
      <c r="AN16" s="16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197</v>
      </c>
      <c r="D17" s="8">
        <v>116</v>
      </c>
      <c r="E17" s="8">
        <v>168</v>
      </c>
      <c r="F17" s="8">
        <v>137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6">
        <f>VLOOKUP(A:A,[2]TDSheet!$A:$F,6,0)</f>
        <v>195</v>
      </c>
      <c r="K17" s="16">
        <f t="shared" si="12"/>
        <v>-27</v>
      </c>
      <c r="L17" s="16">
        <f>VLOOKUP(A:A,[1]TDSheet!$A:$M,13,0)</f>
        <v>150</v>
      </c>
      <c r="M17" s="16">
        <f>VLOOKUP(A:A,[1]TDSheet!$A:$N,14,0)</f>
        <v>0</v>
      </c>
      <c r="N17" s="16">
        <f>VLOOKUP(A:A,[1]TDSheet!$A:$O,15,0)</f>
        <v>0</v>
      </c>
      <c r="O17" s="16">
        <f>VLOOKUP(A:A,[1]TDSheet!$A:$V,22,0)</f>
        <v>0</v>
      </c>
      <c r="P17" s="16">
        <f>VLOOKUP(A:A,[1]TDSheet!$A:$X,24,0)</f>
        <v>0</v>
      </c>
      <c r="Q17" s="16"/>
      <c r="R17" s="16"/>
      <c r="S17" s="16"/>
      <c r="T17" s="16"/>
      <c r="U17" s="16"/>
      <c r="V17" s="20"/>
      <c r="W17" s="16">
        <f t="shared" si="13"/>
        <v>33.6</v>
      </c>
      <c r="X17" s="20">
        <v>200</v>
      </c>
      <c r="Y17" s="21">
        <f t="shared" si="14"/>
        <v>14.494047619047619</v>
      </c>
      <c r="Z17" s="16"/>
      <c r="AA17" s="16">
        <f>VLOOKUP(A:A,[1]TDSheet!$A:$AA,27,0)</f>
        <v>0</v>
      </c>
      <c r="AB17" s="16"/>
      <c r="AC17" s="16"/>
      <c r="AD17" s="16">
        <f>VLOOKUP(A:A,[1]TDSheet!$A:$AD,30,0)</f>
        <v>0</v>
      </c>
      <c r="AE17" s="16">
        <f>VLOOKUP(A:A,[1]TDSheet!$A:$AE,31,0)</f>
        <v>48.2</v>
      </c>
      <c r="AF17" s="16">
        <f>VLOOKUP(A:A,[1]TDSheet!$A:$AF,32,0)</f>
        <v>34.799999999999997</v>
      </c>
      <c r="AG17" s="16">
        <f>VLOOKUP(A:A,[1]TDSheet!$A:$AG,33,0)</f>
        <v>30.8</v>
      </c>
      <c r="AH17" s="16">
        <f>VLOOKUP(A:A,[3]TDSheet!$A:$D,4,0)</f>
        <v>23</v>
      </c>
      <c r="AI17" s="16" t="e">
        <f>VLOOKUP(A:A,[1]TDSheet!$A:$AI,35,0)</f>
        <v>#N/A</v>
      </c>
      <c r="AJ17" s="16">
        <f t="shared" si="15"/>
        <v>0</v>
      </c>
      <c r="AK17" s="16">
        <f t="shared" si="16"/>
        <v>34</v>
      </c>
      <c r="AL17" s="16">
        <f t="shared" si="17"/>
        <v>0</v>
      </c>
      <c r="AM17" s="16"/>
      <c r="AN17" s="16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23</v>
      </c>
      <c r="D18" s="8">
        <v>138</v>
      </c>
      <c r="E18" s="8">
        <v>120</v>
      </c>
      <c r="F18" s="8">
        <v>41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6">
        <f>VLOOKUP(A:A,[2]TDSheet!$A:$F,6,0)</f>
        <v>116</v>
      </c>
      <c r="K18" s="16">
        <f t="shared" si="12"/>
        <v>4</v>
      </c>
      <c r="L18" s="16">
        <f>VLOOKUP(A:A,[1]TDSheet!$A:$M,13,0)</f>
        <v>40</v>
      </c>
      <c r="M18" s="16">
        <f>VLOOKUP(A:A,[1]TDSheet!$A:$N,14,0)</f>
        <v>0</v>
      </c>
      <c r="N18" s="16">
        <f>VLOOKUP(A:A,[1]TDSheet!$A:$O,15,0)</f>
        <v>0</v>
      </c>
      <c r="O18" s="16">
        <f>VLOOKUP(A:A,[1]TDSheet!$A:$V,22,0)</f>
        <v>20</v>
      </c>
      <c r="P18" s="16">
        <f>VLOOKUP(A:A,[1]TDSheet!$A:$X,24,0)</f>
        <v>30</v>
      </c>
      <c r="Q18" s="16"/>
      <c r="R18" s="16"/>
      <c r="S18" s="16"/>
      <c r="T18" s="16"/>
      <c r="U18" s="16"/>
      <c r="V18" s="20">
        <v>60</v>
      </c>
      <c r="W18" s="16">
        <f t="shared" si="13"/>
        <v>24</v>
      </c>
      <c r="X18" s="20">
        <v>30</v>
      </c>
      <c r="Y18" s="21">
        <f t="shared" si="14"/>
        <v>9.2083333333333339</v>
      </c>
      <c r="Z18" s="16"/>
      <c r="AA18" s="16">
        <f>VLOOKUP(A:A,[1]TDSheet!$A:$AA,27,0)</f>
        <v>0</v>
      </c>
      <c r="AB18" s="16"/>
      <c r="AC18" s="16"/>
      <c r="AD18" s="16">
        <f>VLOOKUP(A:A,[1]TDSheet!$A:$AD,30,0)</f>
        <v>0</v>
      </c>
      <c r="AE18" s="16">
        <f>VLOOKUP(A:A,[1]TDSheet!$A:$AE,31,0)</f>
        <v>23</v>
      </c>
      <c r="AF18" s="16">
        <f>VLOOKUP(A:A,[1]TDSheet!$A:$AF,32,0)</f>
        <v>21.8</v>
      </c>
      <c r="AG18" s="16">
        <f>VLOOKUP(A:A,[1]TDSheet!$A:$AG,33,0)</f>
        <v>21.4</v>
      </c>
      <c r="AH18" s="16">
        <f>VLOOKUP(A:A,[3]TDSheet!$A:$D,4,0)</f>
        <v>36</v>
      </c>
      <c r="AI18" s="16">
        <f>VLOOKUP(A:A,[1]TDSheet!$A:$AI,35,0)</f>
        <v>0</v>
      </c>
      <c r="AJ18" s="16">
        <f t="shared" si="15"/>
        <v>27</v>
      </c>
      <c r="AK18" s="16">
        <f t="shared" si="16"/>
        <v>13.5</v>
      </c>
      <c r="AL18" s="16">
        <f t="shared" si="17"/>
        <v>0</v>
      </c>
      <c r="AM18" s="16"/>
      <c r="AN18" s="16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75</v>
      </c>
      <c r="D19" s="8">
        <v>442</v>
      </c>
      <c r="E19" s="8">
        <v>269</v>
      </c>
      <c r="F19" s="8">
        <v>143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6">
        <f>VLOOKUP(A:A,[2]TDSheet!$A:$F,6,0)</f>
        <v>281</v>
      </c>
      <c r="K19" s="16">
        <f t="shared" si="12"/>
        <v>-12</v>
      </c>
      <c r="L19" s="16">
        <f>VLOOKUP(A:A,[1]TDSheet!$A:$M,13,0)</f>
        <v>100</v>
      </c>
      <c r="M19" s="16">
        <f>VLOOKUP(A:A,[1]TDSheet!$A:$N,14,0)</f>
        <v>0</v>
      </c>
      <c r="N19" s="16">
        <f>VLOOKUP(A:A,[1]TDSheet!$A:$O,15,0)</f>
        <v>0</v>
      </c>
      <c r="O19" s="16">
        <f>VLOOKUP(A:A,[1]TDSheet!$A:$V,22,0)</f>
        <v>0</v>
      </c>
      <c r="P19" s="16">
        <f>VLOOKUP(A:A,[1]TDSheet!$A:$X,24,0)</f>
        <v>100</v>
      </c>
      <c r="Q19" s="16"/>
      <c r="R19" s="16"/>
      <c r="S19" s="16"/>
      <c r="T19" s="16"/>
      <c r="U19" s="16"/>
      <c r="V19" s="20">
        <v>90</v>
      </c>
      <c r="W19" s="16">
        <f t="shared" si="13"/>
        <v>53.8</v>
      </c>
      <c r="X19" s="20">
        <v>100</v>
      </c>
      <c r="Y19" s="21">
        <f t="shared" si="14"/>
        <v>9.907063197026023</v>
      </c>
      <c r="Z19" s="16"/>
      <c r="AA19" s="16">
        <f>VLOOKUP(A:A,[1]TDSheet!$A:$AA,27,0)</f>
        <v>0</v>
      </c>
      <c r="AB19" s="16"/>
      <c r="AC19" s="16"/>
      <c r="AD19" s="16">
        <f>VLOOKUP(A:A,[1]TDSheet!$A:$AD,30,0)</f>
        <v>0</v>
      </c>
      <c r="AE19" s="16">
        <f>VLOOKUP(A:A,[1]TDSheet!$A:$AE,31,0)</f>
        <v>51.2</v>
      </c>
      <c r="AF19" s="16">
        <f>VLOOKUP(A:A,[1]TDSheet!$A:$AF,32,0)</f>
        <v>54.8</v>
      </c>
      <c r="AG19" s="16">
        <f>VLOOKUP(A:A,[1]TDSheet!$A:$AG,33,0)</f>
        <v>54.8</v>
      </c>
      <c r="AH19" s="16">
        <f>VLOOKUP(A:A,[3]TDSheet!$A:$D,4,0)</f>
        <v>41</v>
      </c>
      <c r="AI19" s="16" t="str">
        <f>VLOOKUP(A:A,[1]TDSheet!$A:$AI,35,0)</f>
        <v>увел</v>
      </c>
      <c r="AJ19" s="16">
        <f t="shared" si="15"/>
        <v>45</v>
      </c>
      <c r="AK19" s="16">
        <f t="shared" si="16"/>
        <v>50</v>
      </c>
      <c r="AL19" s="16">
        <f t="shared" si="17"/>
        <v>0</v>
      </c>
      <c r="AM19" s="16"/>
      <c r="AN19" s="16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176.5</v>
      </c>
      <c r="D20" s="8">
        <v>210</v>
      </c>
      <c r="E20" s="8">
        <v>295</v>
      </c>
      <c r="F20" s="8">
        <v>47.5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6">
        <f>VLOOKUP(A:A,[2]TDSheet!$A:$F,6,0)</f>
        <v>299</v>
      </c>
      <c r="K20" s="16">
        <f t="shared" si="12"/>
        <v>-4</v>
      </c>
      <c r="L20" s="16">
        <f>VLOOKUP(A:A,[1]TDSheet!$A:$M,13,0)</f>
        <v>70</v>
      </c>
      <c r="M20" s="16">
        <f>VLOOKUP(A:A,[1]TDSheet!$A:$N,14,0)</f>
        <v>0</v>
      </c>
      <c r="N20" s="16">
        <f>VLOOKUP(A:A,[1]TDSheet!$A:$O,15,0)</f>
        <v>0</v>
      </c>
      <c r="O20" s="16">
        <f>VLOOKUP(A:A,[1]TDSheet!$A:$V,22,0)</f>
        <v>100</v>
      </c>
      <c r="P20" s="16">
        <f>VLOOKUP(A:A,[1]TDSheet!$A:$X,24,0)</f>
        <v>90</v>
      </c>
      <c r="Q20" s="16"/>
      <c r="R20" s="16"/>
      <c r="S20" s="16"/>
      <c r="T20" s="16"/>
      <c r="U20" s="16"/>
      <c r="V20" s="20">
        <v>100</v>
      </c>
      <c r="W20" s="16">
        <f t="shared" si="13"/>
        <v>59</v>
      </c>
      <c r="X20" s="20">
        <v>120</v>
      </c>
      <c r="Y20" s="21">
        <f t="shared" si="14"/>
        <v>8.9406779661016955</v>
      </c>
      <c r="Z20" s="16"/>
      <c r="AA20" s="16">
        <f>VLOOKUP(A:A,[1]TDSheet!$A:$AA,27,0)</f>
        <v>0</v>
      </c>
      <c r="AB20" s="16"/>
      <c r="AC20" s="16"/>
      <c r="AD20" s="16">
        <f>VLOOKUP(A:A,[1]TDSheet!$A:$AD,30,0)</f>
        <v>0</v>
      </c>
      <c r="AE20" s="16">
        <f>VLOOKUP(A:A,[1]TDSheet!$A:$AE,31,0)</f>
        <v>53.6</v>
      </c>
      <c r="AF20" s="16">
        <f>VLOOKUP(A:A,[1]TDSheet!$A:$AF,32,0)</f>
        <v>67.8</v>
      </c>
      <c r="AG20" s="16">
        <f>VLOOKUP(A:A,[1]TDSheet!$A:$AG,33,0)</f>
        <v>47.4</v>
      </c>
      <c r="AH20" s="16">
        <f>VLOOKUP(A:A,[3]TDSheet!$A:$D,4,0)</f>
        <v>46</v>
      </c>
      <c r="AI20" s="16">
        <f>VLOOKUP(A:A,[1]TDSheet!$A:$AI,35,0)</f>
        <v>0</v>
      </c>
      <c r="AJ20" s="16">
        <f t="shared" si="15"/>
        <v>30</v>
      </c>
      <c r="AK20" s="16">
        <f t="shared" si="16"/>
        <v>36</v>
      </c>
      <c r="AL20" s="16">
        <f t="shared" si="17"/>
        <v>0</v>
      </c>
      <c r="AM20" s="16"/>
      <c r="AN20" s="16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1672</v>
      </c>
      <c r="D21" s="8">
        <v>886</v>
      </c>
      <c r="E21" s="8">
        <v>893</v>
      </c>
      <c r="F21" s="8">
        <v>1594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6">
        <f>VLOOKUP(A:A,[2]TDSheet!$A:$F,6,0)</f>
        <v>898</v>
      </c>
      <c r="K21" s="16">
        <f t="shared" si="12"/>
        <v>-5</v>
      </c>
      <c r="L21" s="16">
        <f>VLOOKUP(A:A,[1]TDSheet!$A:$M,13,0)</f>
        <v>0</v>
      </c>
      <c r="M21" s="16">
        <f>VLOOKUP(A:A,[1]TDSheet!$A:$N,14,0)</f>
        <v>0</v>
      </c>
      <c r="N21" s="16">
        <f>VLOOKUP(A:A,[1]TDSheet!$A:$O,15,0)</f>
        <v>0</v>
      </c>
      <c r="O21" s="16">
        <f>VLOOKUP(A:A,[1]TDSheet!$A:$V,22,0)</f>
        <v>0</v>
      </c>
      <c r="P21" s="16">
        <f>VLOOKUP(A:A,[1]TDSheet!$A:$X,24,0)</f>
        <v>0</v>
      </c>
      <c r="Q21" s="16"/>
      <c r="R21" s="16"/>
      <c r="S21" s="16"/>
      <c r="T21" s="16"/>
      <c r="U21" s="16"/>
      <c r="V21" s="20"/>
      <c r="W21" s="16">
        <f t="shared" si="13"/>
        <v>178.6</v>
      </c>
      <c r="X21" s="20">
        <v>1500</v>
      </c>
      <c r="Y21" s="21">
        <f t="shared" si="14"/>
        <v>17.323628219484885</v>
      </c>
      <c r="Z21" s="16"/>
      <c r="AA21" s="16">
        <f>VLOOKUP(A:A,[1]TDSheet!$A:$AA,27,0)</f>
        <v>0</v>
      </c>
      <c r="AB21" s="16"/>
      <c r="AC21" s="16"/>
      <c r="AD21" s="16">
        <f>VLOOKUP(A:A,[1]TDSheet!$A:$AD,30,0)</f>
        <v>0</v>
      </c>
      <c r="AE21" s="16">
        <f>VLOOKUP(A:A,[1]TDSheet!$A:$AE,31,0)</f>
        <v>235.6</v>
      </c>
      <c r="AF21" s="16">
        <f>VLOOKUP(A:A,[1]TDSheet!$A:$AF,32,0)</f>
        <v>216.2</v>
      </c>
      <c r="AG21" s="16">
        <f>VLOOKUP(A:A,[1]TDSheet!$A:$AG,33,0)</f>
        <v>218</v>
      </c>
      <c r="AH21" s="16">
        <f>VLOOKUP(A:A,[3]TDSheet!$A:$D,4,0)</f>
        <v>152</v>
      </c>
      <c r="AI21" s="16">
        <f>VLOOKUP(A:A,[1]TDSheet!$A:$AI,35,0)</f>
        <v>0</v>
      </c>
      <c r="AJ21" s="16">
        <f t="shared" si="15"/>
        <v>0</v>
      </c>
      <c r="AK21" s="16">
        <f t="shared" si="16"/>
        <v>255.00000000000003</v>
      </c>
      <c r="AL21" s="16">
        <f t="shared" si="17"/>
        <v>0</v>
      </c>
      <c r="AM21" s="16"/>
      <c r="AN21" s="16"/>
    </row>
    <row r="22" spans="1:40" s="1" customFormat="1" ht="11.1" customHeight="1" outlineLevel="1" x14ac:dyDescent="0.2">
      <c r="A22" s="7" t="s">
        <v>25</v>
      </c>
      <c r="B22" s="7" t="s">
        <v>13</v>
      </c>
      <c r="C22" s="8">
        <v>43</v>
      </c>
      <c r="D22" s="8">
        <v>356</v>
      </c>
      <c r="E22" s="8">
        <v>195</v>
      </c>
      <c r="F22" s="8">
        <v>169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6">
        <f>VLOOKUP(A:A,[2]TDSheet!$A:$F,6,0)</f>
        <v>219</v>
      </c>
      <c r="K22" s="16">
        <f t="shared" si="12"/>
        <v>-24</v>
      </c>
      <c r="L22" s="16">
        <f>VLOOKUP(A:A,[1]TDSheet!$A:$M,13,0)</f>
        <v>80</v>
      </c>
      <c r="M22" s="16">
        <f>VLOOKUP(A:A,[1]TDSheet!$A:$N,14,0)</f>
        <v>0</v>
      </c>
      <c r="N22" s="16">
        <f>VLOOKUP(A:A,[1]TDSheet!$A:$O,15,0)</f>
        <v>0</v>
      </c>
      <c r="O22" s="16">
        <f>VLOOKUP(A:A,[1]TDSheet!$A:$V,22,0)</f>
        <v>20</v>
      </c>
      <c r="P22" s="16">
        <f>VLOOKUP(A:A,[1]TDSheet!$A:$X,24,0)</f>
        <v>80</v>
      </c>
      <c r="Q22" s="16"/>
      <c r="R22" s="16"/>
      <c r="S22" s="16"/>
      <c r="T22" s="16"/>
      <c r="U22" s="16"/>
      <c r="V22" s="20"/>
      <c r="W22" s="16">
        <f t="shared" si="13"/>
        <v>39</v>
      </c>
      <c r="X22" s="20">
        <v>30</v>
      </c>
      <c r="Y22" s="21">
        <f t="shared" si="14"/>
        <v>9.7179487179487172</v>
      </c>
      <c r="Z22" s="16"/>
      <c r="AA22" s="16">
        <f>VLOOKUP(A:A,[1]TDSheet!$A:$AA,27,0)</f>
        <v>0</v>
      </c>
      <c r="AB22" s="16"/>
      <c r="AC22" s="16"/>
      <c r="AD22" s="16">
        <f>VLOOKUP(A:A,[1]TDSheet!$A:$AD,30,0)</f>
        <v>0</v>
      </c>
      <c r="AE22" s="16">
        <f>VLOOKUP(A:A,[1]TDSheet!$A:$AE,31,0)</f>
        <v>44.2</v>
      </c>
      <c r="AF22" s="16">
        <f>VLOOKUP(A:A,[1]TDSheet!$A:$AF,32,0)</f>
        <v>50.4</v>
      </c>
      <c r="AG22" s="16">
        <f>VLOOKUP(A:A,[1]TDSheet!$A:$AG,33,0)</f>
        <v>50.6</v>
      </c>
      <c r="AH22" s="16">
        <f>VLOOKUP(A:A,[3]TDSheet!$A:$D,4,0)</f>
        <v>28</v>
      </c>
      <c r="AI22" s="16" t="e">
        <f>VLOOKUP(A:A,[1]TDSheet!$A:$AI,35,0)</f>
        <v>#N/A</v>
      </c>
      <c r="AJ22" s="16">
        <f t="shared" si="15"/>
        <v>0</v>
      </c>
      <c r="AK22" s="16">
        <f t="shared" si="16"/>
        <v>11.4</v>
      </c>
      <c r="AL22" s="16">
        <f t="shared" si="17"/>
        <v>0</v>
      </c>
      <c r="AM22" s="16"/>
      <c r="AN22" s="16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207</v>
      </c>
      <c r="D23" s="8">
        <v>958</v>
      </c>
      <c r="E23" s="8">
        <v>697</v>
      </c>
      <c r="F23" s="8">
        <v>432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6">
        <f>VLOOKUP(A:A,[2]TDSheet!$A:$F,6,0)</f>
        <v>692</v>
      </c>
      <c r="K23" s="16">
        <f t="shared" si="12"/>
        <v>5</v>
      </c>
      <c r="L23" s="16">
        <f>VLOOKUP(A:A,[1]TDSheet!$A:$M,13,0)</f>
        <v>200</v>
      </c>
      <c r="M23" s="16">
        <f>VLOOKUP(A:A,[1]TDSheet!$A:$N,14,0)</f>
        <v>0</v>
      </c>
      <c r="N23" s="16">
        <f>VLOOKUP(A:A,[1]TDSheet!$A:$O,15,0)</f>
        <v>0</v>
      </c>
      <c r="O23" s="16">
        <f>VLOOKUP(A:A,[1]TDSheet!$A:$V,22,0)</f>
        <v>150</v>
      </c>
      <c r="P23" s="16">
        <f>VLOOKUP(A:A,[1]TDSheet!$A:$X,24,0)</f>
        <v>200</v>
      </c>
      <c r="Q23" s="16"/>
      <c r="R23" s="16"/>
      <c r="S23" s="16"/>
      <c r="T23" s="16"/>
      <c r="U23" s="16"/>
      <c r="V23" s="20">
        <v>120</v>
      </c>
      <c r="W23" s="16">
        <f t="shared" si="13"/>
        <v>139.4</v>
      </c>
      <c r="X23" s="20">
        <v>100</v>
      </c>
      <c r="Y23" s="21">
        <f t="shared" si="14"/>
        <v>8.6226685796269731</v>
      </c>
      <c r="Z23" s="16"/>
      <c r="AA23" s="16">
        <f>VLOOKUP(A:A,[1]TDSheet!$A:$AA,27,0)</f>
        <v>0</v>
      </c>
      <c r="AB23" s="16"/>
      <c r="AC23" s="16"/>
      <c r="AD23" s="16">
        <f>VLOOKUP(A:A,[1]TDSheet!$A:$AD,30,0)</f>
        <v>0</v>
      </c>
      <c r="AE23" s="16">
        <f>VLOOKUP(A:A,[1]TDSheet!$A:$AE,31,0)</f>
        <v>165.6</v>
      </c>
      <c r="AF23" s="16">
        <f>VLOOKUP(A:A,[1]TDSheet!$A:$AF,32,0)</f>
        <v>164</v>
      </c>
      <c r="AG23" s="16">
        <f>VLOOKUP(A:A,[1]TDSheet!$A:$AG,33,0)</f>
        <v>166.6</v>
      </c>
      <c r="AH23" s="16">
        <f>VLOOKUP(A:A,[3]TDSheet!$A:$D,4,0)</f>
        <v>118</v>
      </c>
      <c r="AI23" s="16" t="str">
        <f>VLOOKUP(A:A,[1]TDSheet!$A:$AI,35,0)</f>
        <v>оконч</v>
      </c>
      <c r="AJ23" s="16">
        <f t="shared" si="15"/>
        <v>42</v>
      </c>
      <c r="AK23" s="16">
        <f t="shared" si="16"/>
        <v>35</v>
      </c>
      <c r="AL23" s="16">
        <f t="shared" si="17"/>
        <v>0</v>
      </c>
      <c r="AM23" s="16"/>
      <c r="AN23" s="16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148</v>
      </c>
      <c r="D24" s="8">
        <v>333</v>
      </c>
      <c r="E24" s="8">
        <v>322</v>
      </c>
      <c r="F24" s="8">
        <v>114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6">
        <f>VLOOKUP(A:A,[2]TDSheet!$A:$F,6,0)</f>
        <v>380</v>
      </c>
      <c r="K24" s="16">
        <f t="shared" si="12"/>
        <v>-58</v>
      </c>
      <c r="L24" s="16">
        <f>VLOOKUP(A:A,[1]TDSheet!$A:$M,13,0)</f>
        <v>70</v>
      </c>
      <c r="M24" s="16">
        <f>VLOOKUP(A:A,[1]TDSheet!$A:$N,14,0)</f>
        <v>0</v>
      </c>
      <c r="N24" s="16">
        <f>VLOOKUP(A:A,[1]TDSheet!$A:$O,15,0)</f>
        <v>0</v>
      </c>
      <c r="O24" s="16">
        <f>VLOOKUP(A:A,[1]TDSheet!$A:$V,22,0)</f>
        <v>50</v>
      </c>
      <c r="P24" s="16">
        <f>VLOOKUP(A:A,[1]TDSheet!$A:$X,24,0)</f>
        <v>50</v>
      </c>
      <c r="Q24" s="16"/>
      <c r="R24" s="16"/>
      <c r="S24" s="16"/>
      <c r="T24" s="16"/>
      <c r="U24" s="16"/>
      <c r="V24" s="20">
        <v>50</v>
      </c>
      <c r="W24" s="16">
        <f t="shared" si="13"/>
        <v>34.4</v>
      </c>
      <c r="X24" s="20">
        <v>40</v>
      </c>
      <c r="Y24" s="21">
        <f t="shared" si="14"/>
        <v>10.872093023255815</v>
      </c>
      <c r="Z24" s="16"/>
      <c r="AA24" s="16">
        <f>VLOOKUP(A:A,[1]TDSheet!$A:$AA,27,0)</f>
        <v>0</v>
      </c>
      <c r="AB24" s="16"/>
      <c r="AC24" s="16"/>
      <c r="AD24" s="16">
        <f>VLOOKUP(A:A,[1]TDSheet!$A:$AD,30,0)</f>
        <v>150</v>
      </c>
      <c r="AE24" s="16">
        <f>VLOOKUP(A:A,[1]TDSheet!$A:$AE,31,0)</f>
        <v>34.4</v>
      </c>
      <c r="AF24" s="16">
        <f>VLOOKUP(A:A,[1]TDSheet!$A:$AF,32,0)</f>
        <v>39</v>
      </c>
      <c r="AG24" s="16">
        <f>VLOOKUP(A:A,[1]TDSheet!$A:$AG,33,0)</f>
        <v>36.799999999999997</v>
      </c>
      <c r="AH24" s="16">
        <f>VLOOKUP(A:A,[3]TDSheet!$A:$D,4,0)</f>
        <v>22</v>
      </c>
      <c r="AI24" s="16">
        <f>VLOOKUP(A:A,[1]TDSheet!$A:$AI,35,0)</f>
        <v>0</v>
      </c>
      <c r="AJ24" s="16">
        <f t="shared" si="15"/>
        <v>17.5</v>
      </c>
      <c r="AK24" s="16">
        <f t="shared" si="16"/>
        <v>14</v>
      </c>
      <c r="AL24" s="16">
        <f t="shared" si="17"/>
        <v>0</v>
      </c>
      <c r="AM24" s="16"/>
      <c r="AN24" s="16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449</v>
      </c>
      <c r="D25" s="8">
        <v>527</v>
      </c>
      <c r="E25" s="8">
        <v>672</v>
      </c>
      <c r="F25" s="8">
        <v>274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6">
        <f>VLOOKUP(A:A,[2]TDSheet!$A:$F,6,0)</f>
        <v>671</v>
      </c>
      <c r="K25" s="16">
        <f t="shared" si="12"/>
        <v>1</v>
      </c>
      <c r="L25" s="16">
        <f>VLOOKUP(A:A,[1]TDSheet!$A:$M,13,0)</f>
        <v>150</v>
      </c>
      <c r="M25" s="16">
        <f>VLOOKUP(A:A,[1]TDSheet!$A:$N,14,0)</f>
        <v>0</v>
      </c>
      <c r="N25" s="16">
        <f>VLOOKUP(A:A,[1]TDSheet!$A:$O,15,0)</f>
        <v>0</v>
      </c>
      <c r="O25" s="16">
        <f>VLOOKUP(A:A,[1]TDSheet!$A:$V,22,0)</f>
        <v>200</v>
      </c>
      <c r="P25" s="16">
        <f>VLOOKUP(A:A,[1]TDSheet!$A:$X,24,0)</f>
        <v>150</v>
      </c>
      <c r="Q25" s="16"/>
      <c r="R25" s="16"/>
      <c r="S25" s="16"/>
      <c r="T25" s="16"/>
      <c r="U25" s="16"/>
      <c r="V25" s="20">
        <v>160</v>
      </c>
      <c r="W25" s="16">
        <f t="shared" si="13"/>
        <v>116.4</v>
      </c>
      <c r="X25" s="20">
        <v>100</v>
      </c>
      <c r="Y25" s="21">
        <f t="shared" si="14"/>
        <v>8.8831615120274918</v>
      </c>
      <c r="Z25" s="16"/>
      <c r="AA25" s="16">
        <f>VLOOKUP(A:A,[1]TDSheet!$A:$AA,27,0)</f>
        <v>0</v>
      </c>
      <c r="AB25" s="16"/>
      <c r="AC25" s="16"/>
      <c r="AD25" s="16">
        <f>VLOOKUP(A:A,[1]TDSheet!$A:$AD,30,0)</f>
        <v>90</v>
      </c>
      <c r="AE25" s="16">
        <f>VLOOKUP(A:A,[1]TDSheet!$A:$AE,31,0)</f>
        <v>110.6</v>
      </c>
      <c r="AF25" s="16">
        <f>VLOOKUP(A:A,[1]TDSheet!$A:$AF,32,0)</f>
        <v>162</v>
      </c>
      <c r="AG25" s="16">
        <f>VLOOKUP(A:A,[1]TDSheet!$A:$AG,33,0)</f>
        <v>117.2</v>
      </c>
      <c r="AH25" s="16">
        <f>VLOOKUP(A:A,[3]TDSheet!$A:$D,4,0)</f>
        <v>90</v>
      </c>
      <c r="AI25" s="16">
        <f>VLOOKUP(A:A,[1]TDSheet!$A:$AI,35,0)</f>
        <v>0</v>
      </c>
      <c r="AJ25" s="16">
        <f t="shared" si="15"/>
        <v>56</v>
      </c>
      <c r="AK25" s="16">
        <f t="shared" si="16"/>
        <v>35</v>
      </c>
      <c r="AL25" s="16">
        <f t="shared" si="17"/>
        <v>0</v>
      </c>
      <c r="AM25" s="16"/>
      <c r="AN25" s="16"/>
    </row>
    <row r="26" spans="1:40" s="1" customFormat="1" ht="21.95" customHeight="1" outlineLevel="1" x14ac:dyDescent="0.2">
      <c r="A26" s="7" t="s">
        <v>29</v>
      </c>
      <c r="B26" s="7" t="s">
        <v>13</v>
      </c>
      <c r="C26" s="8">
        <v>353</v>
      </c>
      <c r="D26" s="8">
        <v>968</v>
      </c>
      <c r="E26" s="8">
        <v>743</v>
      </c>
      <c r="F26" s="8">
        <v>534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6">
        <f>VLOOKUP(A:A,[2]TDSheet!$A:$F,6,0)</f>
        <v>775</v>
      </c>
      <c r="K26" s="16">
        <f t="shared" si="12"/>
        <v>-32</v>
      </c>
      <c r="L26" s="16">
        <f>VLOOKUP(A:A,[1]TDSheet!$A:$M,13,0)</f>
        <v>300</v>
      </c>
      <c r="M26" s="16">
        <f>VLOOKUP(A:A,[1]TDSheet!$A:$N,14,0)</f>
        <v>0</v>
      </c>
      <c r="N26" s="16">
        <f>VLOOKUP(A:A,[1]TDSheet!$A:$O,15,0)</f>
        <v>0</v>
      </c>
      <c r="O26" s="16">
        <f>VLOOKUP(A:A,[1]TDSheet!$A:$V,22,0)</f>
        <v>0</v>
      </c>
      <c r="P26" s="16">
        <f>VLOOKUP(A:A,[1]TDSheet!$A:$X,24,0)</f>
        <v>200</v>
      </c>
      <c r="Q26" s="16"/>
      <c r="R26" s="16"/>
      <c r="S26" s="16"/>
      <c r="T26" s="16"/>
      <c r="U26" s="16"/>
      <c r="V26" s="20">
        <v>160</v>
      </c>
      <c r="W26" s="16">
        <f t="shared" si="13"/>
        <v>148.6</v>
      </c>
      <c r="X26" s="20">
        <v>200</v>
      </c>
      <c r="Y26" s="21">
        <f t="shared" si="14"/>
        <v>9.3808882907133242</v>
      </c>
      <c r="Z26" s="16"/>
      <c r="AA26" s="16">
        <f>VLOOKUP(A:A,[1]TDSheet!$A:$AA,27,0)</f>
        <v>0</v>
      </c>
      <c r="AB26" s="16"/>
      <c r="AC26" s="16"/>
      <c r="AD26" s="16">
        <f>VLOOKUP(A:A,[1]TDSheet!$A:$AD,30,0)</f>
        <v>0</v>
      </c>
      <c r="AE26" s="16">
        <f>VLOOKUP(A:A,[1]TDSheet!$A:$AE,31,0)</f>
        <v>167.6</v>
      </c>
      <c r="AF26" s="16">
        <f>VLOOKUP(A:A,[1]TDSheet!$A:$AF,32,0)</f>
        <v>169.2</v>
      </c>
      <c r="AG26" s="16">
        <f>VLOOKUP(A:A,[1]TDSheet!$A:$AG,33,0)</f>
        <v>157.6</v>
      </c>
      <c r="AH26" s="16">
        <f>VLOOKUP(A:A,[3]TDSheet!$A:$D,4,0)</f>
        <v>130</v>
      </c>
      <c r="AI26" s="16" t="str">
        <f>VLOOKUP(A:A,[1]TDSheet!$A:$AI,35,0)</f>
        <v>июньяб</v>
      </c>
      <c r="AJ26" s="16">
        <f t="shared" si="15"/>
        <v>56</v>
      </c>
      <c r="AK26" s="16">
        <f t="shared" si="16"/>
        <v>70</v>
      </c>
      <c r="AL26" s="16">
        <f t="shared" si="17"/>
        <v>0</v>
      </c>
      <c r="AM26" s="16"/>
      <c r="AN26" s="16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145.03399999999999</v>
      </c>
      <c r="D27" s="8">
        <v>778.10299999999995</v>
      </c>
      <c r="E27" s="8">
        <v>443.03699999999998</v>
      </c>
      <c r="F27" s="8">
        <v>177.03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6">
        <f>VLOOKUP(A:A,[2]TDSheet!$A:$F,6,0)</f>
        <v>440.08499999999998</v>
      </c>
      <c r="K27" s="16">
        <f t="shared" si="12"/>
        <v>2.9519999999999982</v>
      </c>
      <c r="L27" s="16">
        <f>VLOOKUP(A:A,[1]TDSheet!$A:$M,13,0)</f>
        <v>100</v>
      </c>
      <c r="M27" s="16">
        <f>VLOOKUP(A:A,[1]TDSheet!$A:$N,14,0)</f>
        <v>0</v>
      </c>
      <c r="N27" s="16">
        <f>VLOOKUP(A:A,[1]TDSheet!$A:$O,15,0)</f>
        <v>0</v>
      </c>
      <c r="O27" s="16">
        <f>VLOOKUP(A:A,[1]TDSheet!$A:$V,22,0)</f>
        <v>100</v>
      </c>
      <c r="P27" s="16">
        <f>VLOOKUP(A:A,[1]TDSheet!$A:$X,24,0)</f>
        <v>110</v>
      </c>
      <c r="Q27" s="16"/>
      <c r="R27" s="16"/>
      <c r="S27" s="16"/>
      <c r="T27" s="16"/>
      <c r="U27" s="16"/>
      <c r="V27" s="20">
        <v>150</v>
      </c>
      <c r="W27" s="16">
        <f t="shared" si="13"/>
        <v>88.607399999999998</v>
      </c>
      <c r="X27" s="20">
        <v>150</v>
      </c>
      <c r="Y27" s="21">
        <f t="shared" si="14"/>
        <v>8.8822152551592755</v>
      </c>
      <c r="Z27" s="16"/>
      <c r="AA27" s="16">
        <f>VLOOKUP(A:A,[1]TDSheet!$A:$AA,27,0)</f>
        <v>0</v>
      </c>
      <c r="AB27" s="16"/>
      <c r="AC27" s="16"/>
      <c r="AD27" s="16">
        <f>VLOOKUP(A:A,[1]TDSheet!$A:$AD,30,0)</f>
        <v>0</v>
      </c>
      <c r="AE27" s="16">
        <f>VLOOKUP(A:A,[1]TDSheet!$A:$AE,31,0)</f>
        <v>84.302800000000005</v>
      </c>
      <c r="AF27" s="16">
        <f>VLOOKUP(A:A,[1]TDSheet!$A:$AF,32,0)</f>
        <v>87.815600000000018</v>
      </c>
      <c r="AG27" s="16">
        <f>VLOOKUP(A:A,[1]TDSheet!$A:$AG,33,0)</f>
        <v>81.400000000000006</v>
      </c>
      <c r="AH27" s="16">
        <f>VLOOKUP(A:A,[3]TDSheet!$A:$D,4,0)</f>
        <v>97.671999999999997</v>
      </c>
      <c r="AI27" s="16">
        <f>VLOOKUP(A:A,[1]TDSheet!$A:$AI,35,0)</f>
        <v>0</v>
      </c>
      <c r="AJ27" s="16">
        <f t="shared" si="15"/>
        <v>150</v>
      </c>
      <c r="AK27" s="16">
        <f t="shared" si="16"/>
        <v>150</v>
      </c>
      <c r="AL27" s="16">
        <f t="shared" si="17"/>
        <v>0</v>
      </c>
      <c r="AM27" s="16"/>
      <c r="AN27" s="16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1593.4480000000001</v>
      </c>
      <c r="D28" s="8">
        <v>8378.9889999999996</v>
      </c>
      <c r="E28" s="8">
        <v>6170.5290000000005</v>
      </c>
      <c r="F28" s="18">
        <v>1810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6">
        <f>VLOOKUP(A:A,[2]TDSheet!$A:$F,6,0)</f>
        <v>6278.241</v>
      </c>
      <c r="K28" s="16">
        <f t="shared" si="12"/>
        <v>-107.71199999999953</v>
      </c>
      <c r="L28" s="16">
        <f>VLOOKUP(A:A,[1]TDSheet!$A:$M,13,0)</f>
        <v>1300</v>
      </c>
      <c r="M28" s="16">
        <f>VLOOKUP(A:A,[1]TDSheet!$A:$N,14,0)</f>
        <v>800</v>
      </c>
      <c r="N28" s="16">
        <f>VLOOKUP(A:A,[1]TDSheet!$A:$O,15,0)</f>
        <v>1000</v>
      </c>
      <c r="O28" s="16">
        <f>VLOOKUP(A:A,[1]TDSheet!$A:$V,22,0)</f>
        <v>500</v>
      </c>
      <c r="P28" s="16">
        <f>VLOOKUP(A:A,[1]TDSheet!$A:$X,24,0)</f>
        <v>1800</v>
      </c>
      <c r="Q28" s="16">
        <v>500</v>
      </c>
      <c r="R28" s="16"/>
      <c r="S28" s="16"/>
      <c r="T28" s="16"/>
      <c r="U28" s="16"/>
      <c r="V28" s="20">
        <v>1300</v>
      </c>
      <c r="W28" s="16">
        <f t="shared" si="13"/>
        <v>1234.1058</v>
      </c>
      <c r="X28" s="20">
        <v>1800</v>
      </c>
      <c r="Y28" s="21">
        <f t="shared" si="14"/>
        <v>8.7593786529485556</v>
      </c>
      <c r="Z28" s="16"/>
      <c r="AA28" s="16">
        <f>VLOOKUP(A:A,[1]TDSheet!$A:$AA,27,0)</f>
        <v>0</v>
      </c>
      <c r="AB28" s="16"/>
      <c r="AC28" s="16"/>
      <c r="AD28" s="16">
        <f>VLOOKUP(A:A,[1]TDSheet!$A:$AD,30,0)</f>
        <v>0</v>
      </c>
      <c r="AE28" s="16">
        <f>VLOOKUP(A:A,[1]TDSheet!$A:$AE,31,0)</f>
        <v>1059.453</v>
      </c>
      <c r="AF28" s="16">
        <f>VLOOKUP(A:A,[1]TDSheet!$A:$AF,32,0)</f>
        <v>1123.5827999999999</v>
      </c>
      <c r="AG28" s="16">
        <f>VLOOKUP(A:A,[1]TDSheet!$A:$AG,33,0)</f>
        <v>1104.0452</v>
      </c>
      <c r="AH28" s="16">
        <f>VLOOKUP(A:A,[3]TDSheet!$A:$D,4,0)</f>
        <v>1227</v>
      </c>
      <c r="AI28" s="16" t="str">
        <f>VLOOKUP(A:A,[1]TDSheet!$A:$AI,35,0)</f>
        <v>оконч</v>
      </c>
      <c r="AJ28" s="16">
        <f t="shared" si="15"/>
        <v>1300</v>
      </c>
      <c r="AK28" s="16">
        <f t="shared" si="16"/>
        <v>1800</v>
      </c>
      <c r="AL28" s="16">
        <f t="shared" si="17"/>
        <v>500</v>
      </c>
      <c r="AM28" s="16"/>
      <c r="AN28" s="16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108.72199999999999</v>
      </c>
      <c r="D29" s="8">
        <v>516.26599999999996</v>
      </c>
      <c r="E29" s="8">
        <v>330.60599999999999</v>
      </c>
      <c r="F29" s="8">
        <v>163.386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6">
        <f>VLOOKUP(A:A,[2]TDSheet!$A:$F,6,0)</f>
        <v>366.863</v>
      </c>
      <c r="K29" s="16">
        <f t="shared" si="12"/>
        <v>-36.257000000000005</v>
      </c>
      <c r="L29" s="16">
        <f>VLOOKUP(A:A,[1]TDSheet!$A:$M,13,0)</f>
        <v>100</v>
      </c>
      <c r="M29" s="16">
        <f>VLOOKUP(A:A,[1]TDSheet!$A:$N,14,0)</f>
        <v>0</v>
      </c>
      <c r="N29" s="16">
        <f>VLOOKUP(A:A,[1]TDSheet!$A:$O,15,0)</f>
        <v>0</v>
      </c>
      <c r="O29" s="16">
        <f>VLOOKUP(A:A,[1]TDSheet!$A:$V,22,0)</f>
        <v>50</v>
      </c>
      <c r="P29" s="16">
        <f>VLOOKUP(A:A,[1]TDSheet!$A:$X,24,0)</f>
        <v>70</v>
      </c>
      <c r="Q29" s="16"/>
      <c r="R29" s="16"/>
      <c r="S29" s="16"/>
      <c r="T29" s="16"/>
      <c r="U29" s="16"/>
      <c r="V29" s="20">
        <v>140</v>
      </c>
      <c r="W29" s="16">
        <f t="shared" si="13"/>
        <v>66.121200000000002</v>
      </c>
      <c r="X29" s="20">
        <v>100</v>
      </c>
      <c r="Y29" s="21">
        <f t="shared" si="14"/>
        <v>9.4279293176772345</v>
      </c>
      <c r="Z29" s="16"/>
      <c r="AA29" s="16">
        <f>VLOOKUP(A:A,[1]TDSheet!$A:$AA,27,0)</f>
        <v>0</v>
      </c>
      <c r="AB29" s="16"/>
      <c r="AC29" s="16"/>
      <c r="AD29" s="16">
        <f>VLOOKUP(A:A,[1]TDSheet!$A:$AD,30,0)</f>
        <v>0</v>
      </c>
      <c r="AE29" s="16">
        <f>VLOOKUP(A:A,[1]TDSheet!$A:$AE,31,0)</f>
        <v>67.026199999999989</v>
      </c>
      <c r="AF29" s="16">
        <f>VLOOKUP(A:A,[1]TDSheet!$A:$AF,32,0)</f>
        <v>64.240399999999994</v>
      </c>
      <c r="AG29" s="16">
        <f>VLOOKUP(A:A,[1]TDSheet!$A:$AG,33,0)</f>
        <v>66.346199999999996</v>
      </c>
      <c r="AH29" s="16">
        <f>VLOOKUP(A:A,[3]TDSheet!$A:$D,4,0)</f>
        <v>90.677999999999997</v>
      </c>
      <c r="AI29" s="16">
        <f>VLOOKUP(A:A,[1]TDSheet!$A:$AI,35,0)</f>
        <v>0</v>
      </c>
      <c r="AJ29" s="16">
        <f t="shared" si="15"/>
        <v>140</v>
      </c>
      <c r="AK29" s="16">
        <f t="shared" si="16"/>
        <v>100</v>
      </c>
      <c r="AL29" s="16">
        <f t="shared" si="17"/>
        <v>0</v>
      </c>
      <c r="AM29" s="16"/>
      <c r="AN29" s="16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11.493</v>
      </c>
      <c r="D30" s="8">
        <v>781.17200000000003</v>
      </c>
      <c r="E30" s="18">
        <v>470</v>
      </c>
      <c r="F30" s="18">
        <v>146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6">
        <f>VLOOKUP(A:A,[2]TDSheet!$A:$F,6,0)</f>
        <v>414.98599999999999</v>
      </c>
      <c r="K30" s="16">
        <f t="shared" si="12"/>
        <v>55.01400000000001</v>
      </c>
      <c r="L30" s="16">
        <f>VLOOKUP(A:A,[1]TDSheet!$A:$M,13,0)</f>
        <v>120</v>
      </c>
      <c r="M30" s="16">
        <f>VLOOKUP(A:A,[1]TDSheet!$A:$N,14,0)</f>
        <v>0</v>
      </c>
      <c r="N30" s="16">
        <f>VLOOKUP(A:A,[1]TDSheet!$A:$O,15,0)</f>
        <v>0</v>
      </c>
      <c r="O30" s="16">
        <f>VLOOKUP(A:A,[1]TDSheet!$A:$V,22,0)</f>
        <v>230</v>
      </c>
      <c r="P30" s="16">
        <f>VLOOKUP(A:A,[1]TDSheet!$A:$X,24,0)</f>
        <v>150</v>
      </c>
      <c r="Q30" s="16"/>
      <c r="R30" s="16"/>
      <c r="S30" s="16"/>
      <c r="T30" s="16"/>
      <c r="U30" s="16"/>
      <c r="V30" s="20">
        <v>100</v>
      </c>
      <c r="W30" s="16">
        <f t="shared" si="13"/>
        <v>94</v>
      </c>
      <c r="X30" s="20">
        <v>100</v>
      </c>
      <c r="Y30" s="21">
        <f t="shared" si="14"/>
        <v>9</v>
      </c>
      <c r="Z30" s="16"/>
      <c r="AA30" s="16">
        <f>VLOOKUP(A:A,[1]TDSheet!$A:$AA,27,0)</f>
        <v>0</v>
      </c>
      <c r="AB30" s="16"/>
      <c r="AC30" s="16"/>
      <c r="AD30" s="16">
        <f>VLOOKUP(A:A,[1]TDSheet!$A:$AD,30,0)</f>
        <v>0</v>
      </c>
      <c r="AE30" s="16">
        <f>VLOOKUP(A:A,[1]TDSheet!$A:$AE,31,0)</f>
        <v>95.917600000000007</v>
      </c>
      <c r="AF30" s="16">
        <f>VLOOKUP(A:A,[1]TDSheet!$A:$AF,32,0)</f>
        <v>107.0172</v>
      </c>
      <c r="AG30" s="16">
        <f>VLOOKUP(A:A,[1]TDSheet!$A:$AG,33,0)</f>
        <v>84.921000000000006</v>
      </c>
      <c r="AH30" s="16">
        <f>VLOOKUP(A:A,[3]TDSheet!$A:$D,4,0)</f>
        <v>6.1950000000000003</v>
      </c>
      <c r="AI30" s="16">
        <f>VLOOKUP(A:A,[1]TDSheet!$A:$AI,35,0)</f>
        <v>0</v>
      </c>
      <c r="AJ30" s="16">
        <f t="shared" si="15"/>
        <v>100</v>
      </c>
      <c r="AK30" s="16">
        <f t="shared" si="16"/>
        <v>100</v>
      </c>
      <c r="AL30" s="16">
        <f t="shared" si="17"/>
        <v>0</v>
      </c>
      <c r="AM30" s="16"/>
      <c r="AN30" s="16"/>
    </row>
    <row r="31" spans="1:40" s="1" customFormat="1" ht="21.95" customHeight="1" outlineLevel="1" x14ac:dyDescent="0.2">
      <c r="A31" s="7" t="s">
        <v>34</v>
      </c>
      <c r="B31" s="7" t="s">
        <v>8</v>
      </c>
      <c r="C31" s="8">
        <v>155.619</v>
      </c>
      <c r="D31" s="8">
        <v>227.36199999999999</v>
      </c>
      <c r="E31" s="8">
        <v>217.07</v>
      </c>
      <c r="F31" s="8">
        <v>157.001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6">
        <f>VLOOKUP(A:A,[2]TDSheet!$A:$F,6,0)</f>
        <v>223.43899999999999</v>
      </c>
      <c r="K31" s="16">
        <f t="shared" si="12"/>
        <v>-6.3689999999999998</v>
      </c>
      <c r="L31" s="16">
        <f>VLOOKUP(A:A,[1]TDSheet!$A:$M,13,0)</f>
        <v>70</v>
      </c>
      <c r="M31" s="16">
        <f>VLOOKUP(A:A,[1]TDSheet!$A:$N,14,0)</f>
        <v>0</v>
      </c>
      <c r="N31" s="16">
        <f>VLOOKUP(A:A,[1]TDSheet!$A:$O,15,0)</f>
        <v>0</v>
      </c>
      <c r="O31" s="16">
        <f>VLOOKUP(A:A,[1]TDSheet!$A:$V,22,0)</f>
        <v>0</v>
      </c>
      <c r="P31" s="16">
        <f>VLOOKUP(A:A,[1]TDSheet!$A:$X,24,0)</f>
        <v>80</v>
      </c>
      <c r="Q31" s="16"/>
      <c r="R31" s="16"/>
      <c r="S31" s="16"/>
      <c r="T31" s="16"/>
      <c r="U31" s="16"/>
      <c r="V31" s="20">
        <v>50</v>
      </c>
      <c r="W31" s="16">
        <f t="shared" si="13"/>
        <v>43.414000000000001</v>
      </c>
      <c r="X31" s="20">
        <v>80</v>
      </c>
      <c r="Y31" s="21">
        <f t="shared" si="14"/>
        <v>10.065900400792371</v>
      </c>
      <c r="Z31" s="16"/>
      <c r="AA31" s="16">
        <f>VLOOKUP(A:A,[1]TDSheet!$A:$AA,27,0)</f>
        <v>0</v>
      </c>
      <c r="AB31" s="16"/>
      <c r="AC31" s="16"/>
      <c r="AD31" s="16">
        <f>VLOOKUP(A:A,[1]TDSheet!$A:$AD,30,0)</f>
        <v>0</v>
      </c>
      <c r="AE31" s="16">
        <f>VLOOKUP(A:A,[1]TDSheet!$A:$AE,31,0)</f>
        <v>50.97</v>
      </c>
      <c r="AF31" s="16">
        <f>VLOOKUP(A:A,[1]TDSheet!$A:$AF,32,0)</f>
        <v>60.116</v>
      </c>
      <c r="AG31" s="16">
        <f>VLOOKUP(A:A,[1]TDSheet!$A:$AG,33,0)</f>
        <v>48.682000000000002</v>
      </c>
      <c r="AH31" s="16">
        <f>VLOOKUP(A:A,[3]TDSheet!$A:$D,4,0)</f>
        <v>25.11</v>
      </c>
      <c r="AI31" s="16">
        <f>VLOOKUP(A:A,[1]TDSheet!$A:$AI,35,0)</f>
        <v>0</v>
      </c>
      <c r="AJ31" s="16">
        <f t="shared" si="15"/>
        <v>50</v>
      </c>
      <c r="AK31" s="16">
        <f t="shared" si="16"/>
        <v>80</v>
      </c>
      <c r="AL31" s="16">
        <f t="shared" si="17"/>
        <v>0</v>
      </c>
      <c r="AM31" s="16"/>
      <c r="AN31" s="16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1783.992</v>
      </c>
      <c r="D32" s="8">
        <v>23709.26</v>
      </c>
      <c r="E32" s="18">
        <v>10275</v>
      </c>
      <c r="F32" s="18">
        <v>3808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6">
        <f>VLOOKUP(A:A,[2]TDSheet!$A:$F,6,0)</f>
        <v>10142.959000000001</v>
      </c>
      <c r="K32" s="16">
        <f t="shared" si="12"/>
        <v>132.04099999999926</v>
      </c>
      <c r="L32" s="16">
        <f>VLOOKUP(A:A,[1]TDSheet!$A:$M,13,0)</f>
        <v>1600</v>
      </c>
      <c r="M32" s="16">
        <f>VLOOKUP(A:A,[1]TDSheet!$A:$N,14,0)</f>
        <v>1350</v>
      </c>
      <c r="N32" s="16">
        <f>VLOOKUP(A:A,[1]TDSheet!$A:$O,15,0)</f>
        <v>2500</v>
      </c>
      <c r="O32" s="16">
        <f>VLOOKUP(A:A,[1]TDSheet!$A:$V,22,0)</f>
        <v>0</v>
      </c>
      <c r="P32" s="16">
        <f>VLOOKUP(A:A,[1]TDSheet!$A:$X,24,0)</f>
        <v>2100</v>
      </c>
      <c r="Q32" s="16">
        <v>2000</v>
      </c>
      <c r="R32" s="16"/>
      <c r="S32" s="16"/>
      <c r="T32" s="16"/>
      <c r="U32" s="16"/>
      <c r="V32" s="20">
        <v>2100</v>
      </c>
      <c r="W32" s="16">
        <f t="shared" si="13"/>
        <v>2055</v>
      </c>
      <c r="X32" s="20">
        <v>2500</v>
      </c>
      <c r="Y32" s="21">
        <f t="shared" si="14"/>
        <v>8.7386861313868618</v>
      </c>
      <c r="Z32" s="16"/>
      <c r="AA32" s="16">
        <f>VLOOKUP(A:A,[1]TDSheet!$A:$AA,27,0)</f>
        <v>0</v>
      </c>
      <c r="AB32" s="16"/>
      <c r="AC32" s="16"/>
      <c r="AD32" s="16">
        <f>VLOOKUP(A:A,[1]TDSheet!$A:$AD,30,0)</f>
        <v>0</v>
      </c>
      <c r="AE32" s="16">
        <f>VLOOKUP(A:A,[1]TDSheet!$A:$AE,31,0)</f>
        <v>1926.922</v>
      </c>
      <c r="AF32" s="16">
        <f>VLOOKUP(A:A,[1]TDSheet!$A:$AF,32,0)</f>
        <v>1866.6919999999998</v>
      </c>
      <c r="AG32" s="16">
        <f>VLOOKUP(A:A,[1]TDSheet!$A:$AG,33,0)</f>
        <v>1979.3168000000001</v>
      </c>
      <c r="AH32" s="16">
        <f>VLOOKUP(A:A,[3]TDSheet!$A:$D,4,0)</f>
        <v>2110.08</v>
      </c>
      <c r="AI32" s="16" t="str">
        <f>VLOOKUP(A:A,[1]TDSheet!$A:$AI,35,0)</f>
        <v>оконч</v>
      </c>
      <c r="AJ32" s="16">
        <f t="shared" si="15"/>
        <v>2100</v>
      </c>
      <c r="AK32" s="16">
        <f t="shared" si="16"/>
        <v>2500</v>
      </c>
      <c r="AL32" s="16">
        <f t="shared" si="17"/>
        <v>2000</v>
      </c>
      <c r="AM32" s="16"/>
      <c r="AN32" s="16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182.07599999999999</v>
      </c>
      <c r="D33" s="8">
        <v>896.91300000000001</v>
      </c>
      <c r="E33" s="8">
        <v>580.00300000000004</v>
      </c>
      <c r="F33" s="8">
        <v>190.58500000000001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6">
        <f>VLOOKUP(A:A,[2]TDSheet!$A:$F,6,0)</f>
        <v>560.05799999999999</v>
      </c>
      <c r="K33" s="16">
        <f t="shared" si="12"/>
        <v>19.94500000000005</v>
      </c>
      <c r="L33" s="16">
        <f>VLOOKUP(A:A,[1]TDSheet!$A:$M,13,0)</f>
        <v>160</v>
      </c>
      <c r="M33" s="16">
        <f>VLOOKUP(A:A,[1]TDSheet!$A:$N,14,0)</f>
        <v>500</v>
      </c>
      <c r="N33" s="16">
        <f>VLOOKUP(A:A,[1]TDSheet!$A:$O,15,0)</f>
        <v>0</v>
      </c>
      <c r="O33" s="16">
        <f>VLOOKUP(A:A,[1]TDSheet!$A:$V,22,0)</f>
        <v>0</v>
      </c>
      <c r="P33" s="16">
        <f>VLOOKUP(A:A,[1]TDSheet!$A:$X,24,0)</f>
        <v>0</v>
      </c>
      <c r="Q33" s="16"/>
      <c r="R33" s="16"/>
      <c r="S33" s="16"/>
      <c r="T33" s="16"/>
      <c r="U33" s="16"/>
      <c r="V33" s="20">
        <v>70</v>
      </c>
      <c r="W33" s="16">
        <f t="shared" si="13"/>
        <v>116.00060000000001</v>
      </c>
      <c r="X33" s="20">
        <v>100</v>
      </c>
      <c r="Y33" s="21">
        <f t="shared" si="14"/>
        <v>8.7981010443049428</v>
      </c>
      <c r="Z33" s="16"/>
      <c r="AA33" s="16">
        <f>VLOOKUP(A:A,[1]TDSheet!$A:$AA,27,0)</f>
        <v>0</v>
      </c>
      <c r="AB33" s="16"/>
      <c r="AC33" s="16"/>
      <c r="AD33" s="16">
        <f>VLOOKUP(A:A,[1]TDSheet!$A:$AD,30,0)</f>
        <v>0</v>
      </c>
      <c r="AE33" s="16">
        <f>VLOOKUP(A:A,[1]TDSheet!$A:$AE,31,0)</f>
        <v>110.65540000000001</v>
      </c>
      <c r="AF33" s="16">
        <f>VLOOKUP(A:A,[1]TDSheet!$A:$AF,32,0)</f>
        <v>113.02680000000001</v>
      </c>
      <c r="AG33" s="16">
        <f>VLOOKUP(A:A,[1]TDSheet!$A:$AG,33,0)</f>
        <v>104.5098</v>
      </c>
      <c r="AH33" s="16">
        <f>VLOOKUP(A:A,[3]TDSheet!$A:$D,4,0)</f>
        <v>98.013000000000005</v>
      </c>
      <c r="AI33" s="16">
        <f>VLOOKUP(A:A,[1]TDSheet!$A:$AI,35,0)</f>
        <v>0</v>
      </c>
      <c r="AJ33" s="16">
        <f t="shared" si="15"/>
        <v>70</v>
      </c>
      <c r="AK33" s="16">
        <f t="shared" si="16"/>
        <v>100</v>
      </c>
      <c r="AL33" s="16">
        <f t="shared" si="17"/>
        <v>0</v>
      </c>
      <c r="AM33" s="16"/>
      <c r="AN33" s="16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870.58699999999999</v>
      </c>
      <c r="D34" s="8">
        <v>12641.522999999999</v>
      </c>
      <c r="E34" s="8">
        <v>4203.9009999999998</v>
      </c>
      <c r="F34" s="8">
        <v>3733.3359999999998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6">
        <f>VLOOKUP(A:A,[2]TDSheet!$A:$F,6,0)</f>
        <v>5446.683</v>
      </c>
      <c r="K34" s="16">
        <f t="shared" si="12"/>
        <v>-1242.7820000000002</v>
      </c>
      <c r="L34" s="16">
        <f>VLOOKUP(A:A,[1]TDSheet!$A:$M,13,0)</f>
        <v>800</v>
      </c>
      <c r="M34" s="16">
        <f>VLOOKUP(A:A,[1]TDSheet!$A:$N,14,0)</f>
        <v>1000</v>
      </c>
      <c r="N34" s="16">
        <f>VLOOKUP(A:A,[1]TDSheet!$A:$O,15,0)</f>
        <v>1000</v>
      </c>
      <c r="O34" s="16">
        <f>VLOOKUP(A:A,[1]TDSheet!$A:$V,22,0)</f>
        <v>0</v>
      </c>
      <c r="P34" s="16">
        <f>VLOOKUP(A:A,[1]TDSheet!$A:$X,24,0)</f>
        <v>750</v>
      </c>
      <c r="Q34" s="16">
        <v>500</v>
      </c>
      <c r="R34" s="16"/>
      <c r="S34" s="16"/>
      <c r="T34" s="16"/>
      <c r="U34" s="16"/>
      <c r="V34" s="20">
        <v>500</v>
      </c>
      <c r="W34" s="16">
        <f t="shared" si="13"/>
        <v>605.98019999999997</v>
      </c>
      <c r="X34" s="20">
        <v>500</v>
      </c>
      <c r="Y34" s="21">
        <f t="shared" si="14"/>
        <v>14.494427375679932</v>
      </c>
      <c r="Z34" s="16"/>
      <c r="AA34" s="16">
        <f>VLOOKUP(A:A,[1]TDSheet!$A:$AA,27,0)</f>
        <v>1174</v>
      </c>
      <c r="AB34" s="16"/>
      <c r="AC34" s="16"/>
      <c r="AD34" s="16">
        <f>VLOOKUP(A:A,[1]TDSheet!$A:$AD,30,0)</f>
        <v>0</v>
      </c>
      <c r="AE34" s="16">
        <f>VLOOKUP(A:A,[1]TDSheet!$A:$AE,31,0)</f>
        <v>704.63599999999997</v>
      </c>
      <c r="AF34" s="16">
        <f>VLOOKUP(A:A,[1]TDSheet!$A:$AF,32,0)</f>
        <v>611.63599999999997</v>
      </c>
      <c r="AG34" s="16">
        <f>VLOOKUP(A:A,[1]TDSheet!$A:$AG,33,0)</f>
        <v>622.66999999999996</v>
      </c>
      <c r="AH34" s="16">
        <f>VLOOKUP(A:A,[3]TDSheet!$A:$D,4,0)</f>
        <v>742.96</v>
      </c>
      <c r="AI34" s="16" t="str">
        <f>VLOOKUP(A:A,[1]TDSheet!$A:$AI,35,0)</f>
        <v>июньяб</v>
      </c>
      <c r="AJ34" s="16">
        <f t="shared" si="15"/>
        <v>500</v>
      </c>
      <c r="AK34" s="16">
        <f t="shared" si="16"/>
        <v>500</v>
      </c>
      <c r="AL34" s="16">
        <f t="shared" si="17"/>
        <v>500</v>
      </c>
      <c r="AM34" s="16"/>
      <c r="AN34" s="16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699.72400000000005</v>
      </c>
      <c r="D35" s="8">
        <v>2315.886</v>
      </c>
      <c r="E35" s="18">
        <v>4446</v>
      </c>
      <c r="F35" s="18">
        <v>4367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9">
        <v>4540</v>
      </c>
      <c r="K35" s="16">
        <f t="shared" si="12"/>
        <v>-94</v>
      </c>
      <c r="L35" s="16">
        <f>VLOOKUP(A:A,[1]TDSheet!$A:$M,13,0)</f>
        <v>600</v>
      </c>
      <c r="M35" s="16">
        <f>VLOOKUP(A:A,[1]TDSheet!$A:$N,14,0)</f>
        <v>500</v>
      </c>
      <c r="N35" s="16">
        <f>VLOOKUP(A:A,[1]TDSheet!$A:$O,15,0)</f>
        <v>1000</v>
      </c>
      <c r="O35" s="16">
        <f>VLOOKUP(A:A,[1]TDSheet!$A:$V,22,0)</f>
        <v>500</v>
      </c>
      <c r="P35" s="16">
        <f>VLOOKUP(A:A,[1]TDSheet!$A:$X,24,0)</f>
        <v>600</v>
      </c>
      <c r="Q35" s="16">
        <v>500</v>
      </c>
      <c r="R35" s="16"/>
      <c r="S35" s="16"/>
      <c r="T35" s="16"/>
      <c r="U35" s="16"/>
      <c r="V35" s="20">
        <v>500</v>
      </c>
      <c r="W35" s="16">
        <f t="shared" si="13"/>
        <v>678</v>
      </c>
      <c r="X35" s="20">
        <v>500</v>
      </c>
      <c r="Y35" s="21">
        <f t="shared" si="14"/>
        <v>13.373156342182892</v>
      </c>
      <c r="Z35" s="16"/>
      <c r="AA35" s="16">
        <f>VLOOKUP(A:A,[1]TDSheet!$A:$AA,27,0)</f>
        <v>1056</v>
      </c>
      <c r="AB35" s="16"/>
      <c r="AC35" s="16"/>
      <c r="AD35" s="16">
        <f>VLOOKUP(A:A,[1]TDSheet!$A:$AD,30,0)</f>
        <v>0</v>
      </c>
      <c r="AE35" s="16">
        <f>VLOOKUP(A:A,[1]TDSheet!$A:$AE,31,0)</f>
        <v>680.72799999999995</v>
      </c>
      <c r="AF35" s="16">
        <f>VLOOKUP(A:A,[1]TDSheet!$A:$AF,32,0)</f>
        <v>686.88400000000001</v>
      </c>
      <c r="AG35" s="16">
        <f>VLOOKUP(A:A,[1]TDSheet!$A:$AG,33,0)</f>
        <v>716.90620000000001</v>
      </c>
      <c r="AH35" s="16">
        <f>VLOOKUP(A:A,[3]TDSheet!$A:$D,4,0)</f>
        <v>92.953000000000003</v>
      </c>
      <c r="AI35" s="16" t="str">
        <f>VLOOKUP(A:A,[1]TDSheet!$A:$AI,35,0)</f>
        <v>июньяб</v>
      </c>
      <c r="AJ35" s="16">
        <f t="shared" si="15"/>
        <v>500</v>
      </c>
      <c r="AK35" s="16">
        <f t="shared" si="16"/>
        <v>500</v>
      </c>
      <c r="AL35" s="16">
        <f t="shared" si="17"/>
        <v>500</v>
      </c>
      <c r="AM35" s="16"/>
      <c r="AN35" s="16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91.227999999999994</v>
      </c>
      <c r="D36" s="8">
        <v>413.42500000000001</v>
      </c>
      <c r="E36" s="8">
        <v>270.18599999999998</v>
      </c>
      <c r="F36" s="8">
        <v>167.62700000000001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6">
        <f>VLOOKUP(A:A,[2]TDSheet!$A:$F,6,0)</f>
        <v>267.54199999999997</v>
      </c>
      <c r="K36" s="16">
        <f t="shared" si="12"/>
        <v>2.6440000000000055</v>
      </c>
      <c r="L36" s="16">
        <f>VLOOKUP(A:A,[1]TDSheet!$A:$M,13,0)</f>
        <v>70</v>
      </c>
      <c r="M36" s="16">
        <f>VLOOKUP(A:A,[1]TDSheet!$A:$N,14,0)</f>
        <v>0</v>
      </c>
      <c r="N36" s="16">
        <f>VLOOKUP(A:A,[1]TDSheet!$A:$O,15,0)</f>
        <v>0</v>
      </c>
      <c r="O36" s="16">
        <f>VLOOKUP(A:A,[1]TDSheet!$A:$V,22,0)</f>
        <v>30</v>
      </c>
      <c r="P36" s="16">
        <f>VLOOKUP(A:A,[1]TDSheet!$A:$X,24,0)</f>
        <v>60</v>
      </c>
      <c r="Q36" s="16"/>
      <c r="R36" s="16"/>
      <c r="S36" s="16"/>
      <c r="T36" s="16"/>
      <c r="U36" s="16"/>
      <c r="V36" s="20">
        <v>80</v>
      </c>
      <c r="W36" s="16">
        <f t="shared" si="13"/>
        <v>54.037199999999999</v>
      </c>
      <c r="X36" s="20">
        <v>70</v>
      </c>
      <c r="Y36" s="21">
        <f t="shared" si="14"/>
        <v>8.8388554551309095</v>
      </c>
      <c r="Z36" s="16"/>
      <c r="AA36" s="16">
        <f>VLOOKUP(A:A,[1]TDSheet!$A:$AA,27,0)</f>
        <v>0</v>
      </c>
      <c r="AB36" s="16"/>
      <c r="AC36" s="16"/>
      <c r="AD36" s="16">
        <f>VLOOKUP(A:A,[1]TDSheet!$A:$AD,30,0)</f>
        <v>0</v>
      </c>
      <c r="AE36" s="16">
        <f>VLOOKUP(A:A,[1]TDSheet!$A:$AE,31,0)</f>
        <v>55.341600000000007</v>
      </c>
      <c r="AF36" s="16">
        <f>VLOOKUP(A:A,[1]TDSheet!$A:$AF,32,0)</f>
        <v>57.908200000000001</v>
      </c>
      <c r="AG36" s="16">
        <f>VLOOKUP(A:A,[1]TDSheet!$A:$AG,33,0)</f>
        <v>55.964999999999996</v>
      </c>
      <c r="AH36" s="16">
        <f>VLOOKUP(A:A,[3]TDSheet!$A:$D,4,0)</f>
        <v>50.331000000000003</v>
      </c>
      <c r="AI36" s="16">
        <f>VLOOKUP(A:A,[1]TDSheet!$A:$AI,35,0)</f>
        <v>0</v>
      </c>
      <c r="AJ36" s="16">
        <f t="shared" si="15"/>
        <v>80</v>
      </c>
      <c r="AK36" s="16">
        <f t="shared" si="16"/>
        <v>70</v>
      </c>
      <c r="AL36" s="16">
        <f t="shared" si="17"/>
        <v>0</v>
      </c>
      <c r="AM36" s="16"/>
      <c r="AN36" s="16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115.245</v>
      </c>
      <c r="D37" s="8">
        <v>363.286</v>
      </c>
      <c r="E37" s="8">
        <v>247.80699999999999</v>
      </c>
      <c r="F37" s="8">
        <v>143.23500000000001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6">
        <f>VLOOKUP(A:A,[2]TDSheet!$A:$F,6,0)</f>
        <v>236.09</v>
      </c>
      <c r="K37" s="16">
        <f t="shared" si="12"/>
        <v>11.716999999999985</v>
      </c>
      <c r="L37" s="16">
        <f>VLOOKUP(A:A,[1]TDSheet!$A:$M,13,0)</f>
        <v>60</v>
      </c>
      <c r="M37" s="16">
        <f>VLOOKUP(A:A,[1]TDSheet!$A:$N,14,0)</f>
        <v>0</v>
      </c>
      <c r="N37" s="16">
        <f>VLOOKUP(A:A,[1]TDSheet!$A:$O,15,0)</f>
        <v>0</v>
      </c>
      <c r="O37" s="16">
        <f>VLOOKUP(A:A,[1]TDSheet!$A:$V,22,0)</f>
        <v>60</v>
      </c>
      <c r="P37" s="16">
        <f>VLOOKUP(A:A,[1]TDSheet!$A:$X,24,0)</f>
        <v>60</v>
      </c>
      <c r="Q37" s="16"/>
      <c r="R37" s="16"/>
      <c r="S37" s="16"/>
      <c r="T37" s="16"/>
      <c r="U37" s="16"/>
      <c r="V37" s="20">
        <v>60</v>
      </c>
      <c r="W37" s="16">
        <f t="shared" si="13"/>
        <v>49.561399999999999</v>
      </c>
      <c r="X37" s="20">
        <v>50</v>
      </c>
      <c r="Y37" s="21">
        <f t="shared" si="14"/>
        <v>8.7413793799206641</v>
      </c>
      <c r="Z37" s="16"/>
      <c r="AA37" s="16">
        <f>VLOOKUP(A:A,[1]TDSheet!$A:$AA,27,0)</f>
        <v>0</v>
      </c>
      <c r="AB37" s="16"/>
      <c r="AC37" s="16"/>
      <c r="AD37" s="16">
        <f>VLOOKUP(A:A,[1]TDSheet!$A:$AD,30,0)</f>
        <v>0</v>
      </c>
      <c r="AE37" s="16">
        <f>VLOOKUP(A:A,[1]TDSheet!$A:$AE,31,0)</f>
        <v>51.922000000000004</v>
      </c>
      <c r="AF37" s="16">
        <f>VLOOKUP(A:A,[1]TDSheet!$A:$AF,32,0)</f>
        <v>57.361599999999996</v>
      </c>
      <c r="AG37" s="16">
        <f>VLOOKUP(A:A,[1]TDSheet!$A:$AG,33,0)</f>
        <v>50.931400000000004</v>
      </c>
      <c r="AH37" s="16">
        <f>VLOOKUP(A:A,[3]TDSheet!$A:$D,4,0)</f>
        <v>34.515000000000001</v>
      </c>
      <c r="AI37" s="16">
        <f>VLOOKUP(A:A,[1]TDSheet!$A:$AI,35,0)</f>
        <v>0</v>
      </c>
      <c r="AJ37" s="16">
        <f t="shared" si="15"/>
        <v>60</v>
      </c>
      <c r="AK37" s="16">
        <f t="shared" si="16"/>
        <v>50</v>
      </c>
      <c r="AL37" s="16">
        <f t="shared" si="17"/>
        <v>0</v>
      </c>
      <c r="AM37" s="16"/>
      <c r="AN37" s="16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56.314</v>
      </c>
      <c r="D38" s="8">
        <v>33.81</v>
      </c>
      <c r="E38" s="8">
        <v>25.405000000000001</v>
      </c>
      <c r="F38" s="8">
        <v>61.927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6">
        <f>VLOOKUP(A:A,[2]TDSheet!$A:$F,6,0)</f>
        <v>26.274999999999999</v>
      </c>
      <c r="K38" s="16">
        <f t="shared" si="12"/>
        <v>-0.86999999999999744</v>
      </c>
      <c r="L38" s="16">
        <f>VLOOKUP(A:A,[1]TDSheet!$A:$M,13,0)</f>
        <v>0</v>
      </c>
      <c r="M38" s="16">
        <f>VLOOKUP(A:A,[1]TDSheet!$A:$N,14,0)</f>
        <v>0</v>
      </c>
      <c r="N38" s="16">
        <f>VLOOKUP(A:A,[1]TDSheet!$A:$O,15,0)</f>
        <v>0</v>
      </c>
      <c r="O38" s="16">
        <f>VLOOKUP(A:A,[1]TDSheet!$A:$V,22,0)</f>
        <v>0</v>
      </c>
      <c r="P38" s="16">
        <f>VLOOKUP(A:A,[1]TDSheet!$A:$X,24,0)</f>
        <v>0</v>
      </c>
      <c r="Q38" s="16"/>
      <c r="R38" s="16"/>
      <c r="S38" s="16"/>
      <c r="T38" s="16"/>
      <c r="U38" s="16"/>
      <c r="V38" s="20"/>
      <c r="W38" s="16">
        <f t="shared" si="13"/>
        <v>5.0810000000000004</v>
      </c>
      <c r="X38" s="20">
        <v>20</v>
      </c>
      <c r="Y38" s="21">
        <f t="shared" si="14"/>
        <v>16.124188151938593</v>
      </c>
      <c r="Z38" s="16"/>
      <c r="AA38" s="16">
        <f>VLOOKUP(A:A,[1]TDSheet!$A:$AA,27,0)</f>
        <v>0</v>
      </c>
      <c r="AB38" s="16"/>
      <c r="AC38" s="16"/>
      <c r="AD38" s="16">
        <f>VLOOKUP(A:A,[1]TDSheet!$A:$AD,30,0)</f>
        <v>0</v>
      </c>
      <c r="AE38" s="16">
        <f>VLOOKUP(A:A,[1]TDSheet!$A:$AE,31,0)</f>
        <v>6.2249999999999996</v>
      </c>
      <c r="AF38" s="16">
        <f>VLOOKUP(A:A,[1]TDSheet!$A:$AF,32,0)</f>
        <v>5.6104000000000003</v>
      </c>
      <c r="AG38" s="16">
        <f>VLOOKUP(A:A,[1]TDSheet!$A:$AG,33,0)</f>
        <v>3.6551999999999998</v>
      </c>
      <c r="AH38" s="16">
        <f>VLOOKUP(A:A,[3]TDSheet!$A:$D,4,0)</f>
        <v>5.3339999999999996</v>
      </c>
      <c r="AI38" s="16" t="e">
        <f>VLOOKUP(A:A,[1]TDSheet!$A:$AI,35,0)</f>
        <v>#N/A</v>
      </c>
      <c r="AJ38" s="16">
        <f t="shared" si="15"/>
        <v>0</v>
      </c>
      <c r="AK38" s="16">
        <f t="shared" si="16"/>
        <v>20</v>
      </c>
      <c r="AL38" s="16">
        <f t="shared" si="17"/>
        <v>0</v>
      </c>
      <c r="AM38" s="16"/>
      <c r="AN38" s="16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245.899</v>
      </c>
      <c r="D39" s="8">
        <v>592.64700000000005</v>
      </c>
      <c r="E39" s="8">
        <v>500.19600000000003</v>
      </c>
      <c r="F39" s="8">
        <v>248.74199999999999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6">
        <f>VLOOKUP(A:A,[2]TDSheet!$A:$F,6,0)</f>
        <v>483.95299999999997</v>
      </c>
      <c r="K39" s="16">
        <f t="shared" si="12"/>
        <v>16.243000000000052</v>
      </c>
      <c r="L39" s="16">
        <f>VLOOKUP(A:A,[1]TDSheet!$A:$M,13,0)</f>
        <v>100</v>
      </c>
      <c r="M39" s="16">
        <f>VLOOKUP(A:A,[1]TDSheet!$A:$N,14,0)</f>
        <v>0</v>
      </c>
      <c r="N39" s="16">
        <f>VLOOKUP(A:A,[1]TDSheet!$A:$O,15,0)</f>
        <v>0</v>
      </c>
      <c r="O39" s="16">
        <f>VLOOKUP(A:A,[1]TDSheet!$A:$V,22,0)</f>
        <v>160</v>
      </c>
      <c r="P39" s="16">
        <f>VLOOKUP(A:A,[1]TDSheet!$A:$X,24,0)</f>
        <v>150</v>
      </c>
      <c r="Q39" s="16"/>
      <c r="R39" s="16"/>
      <c r="S39" s="16"/>
      <c r="T39" s="16"/>
      <c r="U39" s="16"/>
      <c r="V39" s="20">
        <v>120</v>
      </c>
      <c r="W39" s="16">
        <f t="shared" si="13"/>
        <v>100.03920000000001</v>
      </c>
      <c r="X39" s="20">
        <v>100</v>
      </c>
      <c r="Y39" s="21">
        <f t="shared" si="14"/>
        <v>8.7839766811409916</v>
      </c>
      <c r="Z39" s="16"/>
      <c r="AA39" s="16">
        <f>VLOOKUP(A:A,[1]TDSheet!$A:$AA,27,0)</f>
        <v>0</v>
      </c>
      <c r="AB39" s="16"/>
      <c r="AC39" s="16"/>
      <c r="AD39" s="16">
        <f>VLOOKUP(A:A,[1]TDSheet!$A:$AD,30,0)</f>
        <v>0</v>
      </c>
      <c r="AE39" s="16">
        <f>VLOOKUP(A:A,[1]TDSheet!$A:$AE,31,0)</f>
        <v>125.5874</v>
      </c>
      <c r="AF39" s="16">
        <f>VLOOKUP(A:A,[1]TDSheet!$A:$AF,32,0)</f>
        <v>100.3712</v>
      </c>
      <c r="AG39" s="16">
        <f>VLOOKUP(A:A,[1]TDSheet!$A:$AG,33,0)</f>
        <v>97.706600000000009</v>
      </c>
      <c r="AH39" s="16">
        <f>VLOOKUP(A:A,[3]TDSheet!$A:$D,4,0)</f>
        <v>74.97</v>
      </c>
      <c r="AI39" s="16">
        <f>VLOOKUP(A:A,[1]TDSheet!$A:$AI,35,0)</f>
        <v>0</v>
      </c>
      <c r="AJ39" s="16">
        <f t="shared" si="15"/>
        <v>120</v>
      </c>
      <c r="AK39" s="16">
        <f t="shared" si="16"/>
        <v>100</v>
      </c>
      <c r="AL39" s="16">
        <f t="shared" si="17"/>
        <v>0</v>
      </c>
      <c r="AM39" s="16"/>
      <c r="AN39" s="16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53.484000000000002</v>
      </c>
      <c r="D40" s="8">
        <v>290.53699999999998</v>
      </c>
      <c r="E40" s="8">
        <v>166.59200000000001</v>
      </c>
      <c r="F40" s="8">
        <v>107.783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6">
        <f>VLOOKUP(A:A,[2]TDSheet!$A:$F,6,0)</f>
        <v>169.31700000000001</v>
      </c>
      <c r="K40" s="16">
        <f t="shared" si="12"/>
        <v>-2.7249999999999943</v>
      </c>
      <c r="L40" s="16">
        <f>VLOOKUP(A:A,[1]TDSheet!$A:$M,13,0)</f>
        <v>40</v>
      </c>
      <c r="M40" s="16">
        <f>VLOOKUP(A:A,[1]TDSheet!$A:$N,14,0)</f>
        <v>0</v>
      </c>
      <c r="N40" s="16">
        <f>VLOOKUP(A:A,[1]TDSheet!$A:$O,15,0)</f>
        <v>0</v>
      </c>
      <c r="O40" s="16">
        <f>VLOOKUP(A:A,[1]TDSheet!$A:$V,22,0)</f>
        <v>50</v>
      </c>
      <c r="P40" s="16">
        <f>VLOOKUP(A:A,[1]TDSheet!$A:$X,24,0)</f>
        <v>50</v>
      </c>
      <c r="Q40" s="16"/>
      <c r="R40" s="16"/>
      <c r="S40" s="16"/>
      <c r="T40" s="16"/>
      <c r="U40" s="16"/>
      <c r="V40" s="20"/>
      <c r="W40" s="16">
        <f t="shared" si="13"/>
        <v>33.318400000000004</v>
      </c>
      <c r="X40" s="20">
        <v>30</v>
      </c>
      <c r="Y40" s="21">
        <f t="shared" si="14"/>
        <v>8.3372250768344216</v>
      </c>
      <c r="Z40" s="16"/>
      <c r="AA40" s="16">
        <f>VLOOKUP(A:A,[1]TDSheet!$A:$AA,27,0)</f>
        <v>0</v>
      </c>
      <c r="AB40" s="16"/>
      <c r="AC40" s="16"/>
      <c r="AD40" s="16">
        <f>VLOOKUP(A:A,[1]TDSheet!$A:$AD,30,0)</f>
        <v>0</v>
      </c>
      <c r="AE40" s="16">
        <f>VLOOKUP(A:A,[1]TDSheet!$A:$AE,31,0)</f>
        <v>26.512999999999998</v>
      </c>
      <c r="AF40" s="16">
        <f>VLOOKUP(A:A,[1]TDSheet!$A:$AF,32,0)</f>
        <v>31.584399999999999</v>
      </c>
      <c r="AG40" s="16">
        <f>VLOOKUP(A:A,[1]TDSheet!$A:$AG,33,0)</f>
        <v>33.8504</v>
      </c>
      <c r="AH40" s="16">
        <f>VLOOKUP(A:A,[3]TDSheet!$A:$D,4,0)</f>
        <v>26.334</v>
      </c>
      <c r="AI40" s="16">
        <f>VLOOKUP(A:A,[1]TDSheet!$A:$AI,35,0)</f>
        <v>0</v>
      </c>
      <c r="AJ40" s="16">
        <f t="shared" si="15"/>
        <v>0</v>
      </c>
      <c r="AK40" s="16">
        <f t="shared" si="16"/>
        <v>30</v>
      </c>
      <c r="AL40" s="16">
        <f t="shared" si="17"/>
        <v>0</v>
      </c>
      <c r="AM40" s="16"/>
      <c r="AN40" s="16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73.656000000000006</v>
      </c>
      <c r="D41" s="8">
        <v>273.14600000000002</v>
      </c>
      <c r="E41" s="8">
        <v>164.03299999999999</v>
      </c>
      <c r="F41" s="8">
        <v>71.679000000000002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6">
        <f>VLOOKUP(A:A,[2]TDSheet!$A:$F,6,0)</f>
        <v>189.619</v>
      </c>
      <c r="K41" s="16">
        <f t="shared" si="12"/>
        <v>-25.586000000000013</v>
      </c>
      <c r="L41" s="16">
        <f>VLOOKUP(A:A,[1]TDSheet!$A:$M,13,0)</f>
        <v>30</v>
      </c>
      <c r="M41" s="16">
        <f>VLOOKUP(A:A,[1]TDSheet!$A:$N,14,0)</f>
        <v>0</v>
      </c>
      <c r="N41" s="16">
        <f>VLOOKUP(A:A,[1]TDSheet!$A:$O,15,0)</f>
        <v>0</v>
      </c>
      <c r="O41" s="16">
        <f>VLOOKUP(A:A,[1]TDSheet!$A:$V,22,0)</f>
        <v>100</v>
      </c>
      <c r="P41" s="16">
        <f>VLOOKUP(A:A,[1]TDSheet!$A:$X,24,0)</f>
        <v>60</v>
      </c>
      <c r="Q41" s="16"/>
      <c r="R41" s="16"/>
      <c r="S41" s="16"/>
      <c r="T41" s="16"/>
      <c r="U41" s="16"/>
      <c r="V41" s="20"/>
      <c r="W41" s="16">
        <f t="shared" si="13"/>
        <v>32.806599999999996</v>
      </c>
      <c r="X41" s="20">
        <v>30</v>
      </c>
      <c r="Y41" s="21">
        <f t="shared" si="14"/>
        <v>8.8908634238232551</v>
      </c>
      <c r="Z41" s="16"/>
      <c r="AA41" s="16">
        <f>VLOOKUP(A:A,[1]TDSheet!$A:$AA,27,0)</f>
        <v>0</v>
      </c>
      <c r="AB41" s="16"/>
      <c r="AC41" s="16"/>
      <c r="AD41" s="16">
        <f>VLOOKUP(A:A,[1]TDSheet!$A:$AD,30,0)</f>
        <v>0</v>
      </c>
      <c r="AE41" s="16">
        <f>VLOOKUP(A:A,[1]TDSheet!$A:$AE,31,0)</f>
        <v>21.036000000000001</v>
      </c>
      <c r="AF41" s="16">
        <f>VLOOKUP(A:A,[1]TDSheet!$A:$AF,32,0)</f>
        <v>25.5442</v>
      </c>
      <c r="AG41" s="16">
        <f>VLOOKUP(A:A,[1]TDSheet!$A:$AG,33,0)</f>
        <v>25.2212</v>
      </c>
      <c r="AH41" s="16">
        <f>VLOOKUP(A:A,[3]TDSheet!$A:$D,4,0)</f>
        <v>41.167999999999999</v>
      </c>
      <c r="AI41" s="16">
        <f>VLOOKUP(A:A,[1]TDSheet!$A:$AI,35,0)</f>
        <v>0</v>
      </c>
      <c r="AJ41" s="16">
        <f t="shared" si="15"/>
        <v>0</v>
      </c>
      <c r="AK41" s="16">
        <f t="shared" si="16"/>
        <v>30</v>
      </c>
      <c r="AL41" s="16">
        <f t="shared" si="17"/>
        <v>0</v>
      </c>
      <c r="AM41" s="16"/>
      <c r="AN41" s="16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355.93900000000002</v>
      </c>
      <c r="D42" s="8">
        <v>3726.2190000000001</v>
      </c>
      <c r="E42" s="8">
        <v>1271.002</v>
      </c>
      <c r="F42" s="8">
        <v>851.65800000000002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6">
        <f>VLOOKUP(A:A,[2]TDSheet!$A:$F,6,0)</f>
        <v>1280.6379999999999</v>
      </c>
      <c r="K42" s="16">
        <f t="shared" si="12"/>
        <v>-9.6359999999999673</v>
      </c>
      <c r="L42" s="16">
        <f>VLOOKUP(A:A,[1]TDSheet!$A:$M,13,0)</f>
        <v>400</v>
      </c>
      <c r="M42" s="16">
        <f>VLOOKUP(A:A,[1]TDSheet!$A:$N,14,0)</f>
        <v>0</v>
      </c>
      <c r="N42" s="16">
        <f>VLOOKUP(A:A,[1]TDSheet!$A:$O,15,0)</f>
        <v>0</v>
      </c>
      <c r="O42" s="16">
        <f>VLOOKUP(A:A,[1]TDSheet!$A:$V,22,0)</f>
        <v>200</v>
      </c>
      <c r="P42" s="16">
        <f>VLOOKUP(A:A,[1]TDSheet!$A:$X,24,0)</f>
        <v>200</v>
      </c>
      <c r="Q42" s="16"/>
      <c r="R42" s="16"/>
      <c r="S42" s="16"/>
      <c r="T42" s="16"/>
      <c r="U42" s="16"/>
      <c r="V42" s="20">
        <v>300</v>
      </c>
      <c r="W42" s="16">
        <f t="shared" si="13"/>
        <v>254.2004</v>
      </c>
      <c r="X42" s="20">
        <v>300</v>
      </c>
      <c r="Y42" s="21">
        <f t="shared" si="14"/>
        <v>8.8578066753632161</v>
      </c>
      <c r="Z42" s="16"/>
      <c r="AA42" s="16">
        <f>VLOOKUP(A:A,[1]TDSheet!$A:$AA,27,0)</f>
        <v>0</v>
      </c>
      <c r="AB42" s="16"/>
      <c r="AC42" s="16"/>
      <c r="AD42" s="16">
        <f>VLOOKUP(A:A,[1]TDSheet!$A:$AD,30,0)</f>
        <v>0</v>
      </c>
      <c r="AE42" s="16">
        <f>VLOOKUP(A:A,[1]TDSheet!$A:$AE,31,0)</f>
        <v>217.83939999999998</v>
      </c>
      <c r="AF42" s="16">
        <f>VLOOKUP(A:A,[1]TDSheet!$A:$AF,32,0)</f>
        <v>267.63459999999998</v>
      </c>
      <c r="AG42" s="16">
        <f>VLOOKUP(A:A,[1]TDSheet!$A:$AG,33,0)</f>
        <v>251.22719999999998</v>
      </c>
      <c r="AH42" s="16">
        <f>VLOOKUP(A:A,[3]TDSheet!$A:$D,4,0)</f>
        <v>263.83499999999998</v>
      </c>
      <c r="AI42" s="16" t="str">
        <f>VLOOKUP(A:A,[1]TDSheet!$A:$AI,35,0)</f>
        <v>июньяб</v>
      </c>
      <c r="AJ42" s="16">
        <f t="shared" si="15"/>
        <v>300</v>
      </c>
      <c r="AK42" s="16">
        <f t="shared" si="16"/>
        <v>300</v>
      </c>
      <c r="AL42" s="16">
        <f t="shared" si="17"/>
        <v>0</v>
      </c>
      <c r="AM42" s="16"/>
      <c r="AN42" s="16"/>
    </row>
    <row r="43" spans="1:40" s="1" customFormat="1" ht="21.95" customHeight="1" outlineLevel="1" x14ac:dyDescent="0.2">
      <c r="A43" s="7" t="s">
        <v>46</v>
      </c>
      <c r="B43" s="7" t="s">
        <v>8</v>
      </c>
      <c r="C43" s="8">
        <v>72.174999999999997</v>
      </c>
      <c r="D43" s="8">
        <v>93.992000000000004</v>
      </c>
      <c r="E43" s="8">
        <v>94.977000000000004</v>
      </c>
      <c r="F43" s="8">
        <v>71.19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6">
        <f>VLOOKUP(A:A,[2]TDSheet!$A:$F,6,0)</f>
        <v>92.554000000000002</v>
      </c>
      <c r="K43" s="16">
        <f t="shared" si="12"/>
        <v>2.4230000000000018</v>
      </c>
      <c r="L43" s="16">
        <f>VLOOKUP(A:A,[1]TDSheet!$A:$M,13,0)</f>
        <v>30</v>
      </c>
      <c r="M43" s="16">
        <f>VLOOKUP(A:A,[1]TDSheet!$A:$N,14,0)</f>
        <v>0</v>
      </c>
      <c r="N43" s="16">
        <f>VLOOKUP(A:A,[1]TDSheet!$A:$O,15,0)</f>
        <v>0</v>
      </c>
      <c r="O43" s="16">
        <f>VLOOKUP(A:A,[1]TDSheet!$A:$V,22,0)</f>
        <v>50</v>
      </c>
      <c r="P43" s="16">
        <f>VLOOKUP(A:A,[1]TDSheet!$A:$X,24,0)</f>
        <v>40</v>
      </c>
      <c r="Q43" s="16"/>
      <c r="R43" s="16"/>
      <c r="S43" s="16"/>
      <c r="T43" s="16"/>
      <c r="U43" s="16"/>
      <c r="V43" s="20"/>
      <c r="W43" s="16">
        <f t="shared" si="13"/>
        <v>18.9954</v>
      </c>
      <c r="X43" s="20"/>
      <c r="Y43" s="21">
        <f t="shared" si="14"/>
        <v>10.065068384977415</v>
      </c>
      <c r="Z43" s="16"/>
      <c r="AA43" s="16">
        <f>VLOOKUP(A:A,[1]TDSheet!$A:$AA,27,0)</f>
        <v>0</v>
      </c>
      <c r="AB43" s="16"/>
      <c r="AC43" s="16"/>
      <c r="AD43" s="16">
        <f>VLOOKUP(A:A,[1]TDSheet!$A:$AD,30,0)</f>
        <v>0</v>
      </c>
      <c r="AE43" s="16">
        <f>VLOOKUP(A:A,[1]TDSheet!$A:$AE,31,0)</f>
        <v>9.9212000000000007</v>
      </c>
      <c r="AF43" s="16">
        <f>VLOOKUP(A:A,[1]TDSheet!$A:$AF,32,0)</f>
        <v>25.163399999999999</v>
      </c>
      <c r="AG43" s="16">
        <f>VLOOKUP(A:A,[1]TDSheet!$A:$AG,33,0)</f>
        <v>21.347799999999999</v>
      </c>
      <c r="AH43" s="16">
        <f>VLOOKUP(A:A,[3]TDSheet!$A:$D,4,0)</f>
        <v>16.236000000000001</v>
      </c>
      <c r="AI43" s="16" t="str">
        <f>VLOOKUP(A:A,[1]TDSheet!$A:$AI,35,0)</f>
        <v xml:space="preserve">увел </v>
      </c>
      <c r="AJ43" s="16">
        <f t="shared" si="15"/>
        <v>0</v>
      </c>
      <c r="AK43" s="16">
        <f t="shared" si="16"/>
        <v>0</v>
      </c>
      <c r="AL43" s="16">
        <f t="shared" si="17"/>
        <v>0</v>
      </c>
      <c r="AM43" s="16"/>
      <c r="AN43" s="16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30.047000000000001</v>
      </c>
      <c r="D44" s="8">
        <v>381.86399999999998</v>
      </c>
      <c r="E44" s="8">
        <v>139.81100000000001</v>
      </c>
      <c r="F44" s="8">
        <v>136.928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6">
        <f>VLOOKUP(A:A,[2]TDSheet!$A:$F,6,0)</f>
        <v>138.81399999999999</v>
      </c>
      <c r="K44" s="16">
        <f t="shared" si="12"/>
        <v>0.9970000000000141</v>
      </c>
      <c r="L44" s="16">
        <f>VLOOKUP(A:A,[1]TDSheet!$A:$M,13,0)</f>
        <v>50</v>
      </c>
      <c r="M44" s="16">
        <f>VLOOKUP(A:A,[1]TDSheet!$A:$N,14,0)</f>
        <v>0</v>
      </c>
      <c r="N44" s="16">
        <f>VLOOKUP(A:A,[1]TDSheet!$A:$O,15,0)</f>
        <v>0</v>
      </c>
      <c r="O44" s="16">
        <f>VLOOKUP(A:A,[1]TDSheet!$A:$V,22,0)</f>
        <v>0</v>
      </c>
      <c r="P44" s="16">
        <f>VLOOKUP(A:A,[1]TDSheet!$A:$X,24,0)</f>
        <v>0</v>
      </c>
      <c r="Q44" s="16"/>
      <c r="R44" s="16"/>
      <c r="S44" s="16"/>
      <c r="T44" s="16"/>
      <c r="U44" s="16"/>
      <c r="V44" s="20">
        <v>40</v>
      </c>
      <c r="W44" s="16">
        <f t="shared" si="13"/>
        <v>27.962200000000003</v>
      </c>
      <c r="X44" s="20">
        <v>20</v>
      </c>
      <c r="Y44" s="21">
        <f t="shared" si="14"/>
        <v>8.8307786940941693</v>
      </c>
      <c r="Z44" s="16"/>
      <c r="AA44" s="16">
        <f>VLOOKUP(A:A,[1]TDSheet!$A:$AA,27,0)</f>
        <v>0</v>
      </c>
      <c r="AB44" s="16"/>
      <c r="AC44" s="16"/>
      <c r="AD44" s="16">
        <f>VLOOKUP(A:A,[1]TDSheet!$A:$AD,30,0)</f>
        <v>0</v>
      </c>
      <c r="AE44" s="16">
        <f>VLOOKUP(A:A,[1]TDSheet!$A:$AE,31,0)</f>
        <v>20.897200000000002</v>
      </c>
      <c r="AF44" s="16">
        <f>VLOOKUP(A:A,[1]TDSheet!$A:$AF,32,0)</f>
        <v>31.785599999999999</v>
      </c>
      <c r="AG44" s="16">
        <f>VLOOKUP(A:A,[1]TDSheet!$A:$AG,33,0)</f>
        <v>34.4238</v>
      </c>
      <c r="AH44" s="16">
        <f>VLOOKUP(A:A,[3]TDSheet!$A:$D,4,0)</f>
        <v>35.603999999999999</v>
      </c>
      <c r="AI44" s="16">
        <f>VLOOKUP(A:A,[1]TDSheet!$A:$AI,35,0)</f>
        <v>0</v>
      </c>
      <c r="AJ44" s="16">
        <f t="shared" si="15"/>
        <v>40</v>
      </c>
      <c r="AK44" s="16">
        <f t="shared" si="16"/>
        <v>20</v>
      </c>
      <c r="AL44" s="16">
        <f t="shared" si="17"/>
        <v>0</v>
      </c>
      <c r="AM44" s="16"/>
      <c r="AN44" s="16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85.185000000000002</v>
      </c>
      <c r="D45" s="8">
        <v>140.11799999999999</v>
      </c>
      <c r="E45" s="8">
        <v>151.96600000000001</v>
      </c>
      <c r="F45" s="8">
        <v>36.131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6">
        <f>VLOOKUP(A:A,[2]TDSheet!$A:$F,6,0)</f>
        <v>152.71199999999999</v>
      </c>
      <c r="K45" s="16">
        <f t="shared" si="12"/>
        <v>-0.7459999999999809</v>
      </c>
      <c r="L45" s="16">
        <f>VLOOKUP(A:A,[1]TDSheet!$A:$M,13,0)</f>
        <v>30</v>
      </c>
      <c r="M45" s="16">
        <f>VLOOKUP(A:A,[1]TDSheet!$A:$N,14,0)</f>
        <v>0</v>
      </c>
      <c r="N45" s="16">
        <f>VLOOKUP(A:A,[1]TDSheet!$A:$O,15,0)</f>
        <v>0</v>
      </c>
      <c r="O45" s="16">
        <f>VLOOKUP(A:A,[1]TDSheet!$A:$V,22,0)</f>
        <v>50</v>
      </c>
      <c r="P45" s="16">
        <f>VLOOKUP(A:A,[1]TDSheet!$A:$X,24,0)</f>
        <v>50</v>
      </c>
      <c r="Q45" s="16"/>
      <c r="R45" s="16"/>
      <c r="S45" s="16"/>
      <c r="T45" s="16"/>
      <c r="U45" s="16"/>
      <c r="V45" s="20">
        <v>60</v>
      </c>
      <c r="W45" s="16">
        <f t="shared" si="13"/>
        <v>30.3932</v>
      </c>
      <c r="X45" s="20">
        <v>20</v>
      </c>
      <c r="Y45" s="21">
        <f t="shared" si="14"/>
        <v>8.0982259189555563</v>
      </c>
      <c r="Z45" s="16"/>
      <c r="AA45" s="16">
        <f>VLOOKUP(A:A,[1]TDSheet!$A:$AA,27,0)</f>
        <v>0</v>
      </c>
      <c r="AB45" s="16"/>
      <c r="AC45" s="16"/>
      <c r="AD45" s="16">
        <f>VLOOKUP(A:A,[1]TDSheet!$A:$AD,30,0)</f>
        <v>0</v>
      </c>
      <c r="AE45" s="16">
        <f>VLOOKUP(A:A,[1]TDSheet!$A:$AE,31,0)</f>
        <v>22.527000000000001</v>
      </c>
      <c r="AF45" s="16">
        <f>VLOOKUP(A:A,[1]TDSheet!$A:$AF,32,0)</f>
        <v>29.558800000000002</v>
      </c>
      <c r="AG45" s="16">
        <f>VLOOKUP(A:A,[1]TDSheet!$A:$AG,33,0)</f>
        <v>25.016999999999999</v>
      </c>
      <c r="AH45" s="16">
        <f>VLOOKUP(A:A,[3]TDSheet!$A:$D,4,0)</f>
        <v>29.59</v>
      </c>
      <c r="AI45" s="16">
        <f>VLOOKUP(A:A,[1]TDSheet!$A:$AI,35,0)</f>
        <v>0</v>
      </c>
      <c r="AJ45" s="16">
        <f t="shared" si="15"/>
        <v>60</v>
      </c>
      <c r="AK45" s="16">
        <f t="shared" si="16"/>
        <v>20</v>
      </c>
      <c r="AL45" s="16">
        <f t="shared" si="17"/>
        <v>0</v>
      </c>
      <c r="AM45" s="16"/>
      <c r="AN45" s="16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202.03899999999999</v>
      </c>
      <c r="D46" s="8">
        <v>329.82100000000003</v>
      </c>
      <c r="E46" s="8">
        <v>297.43900000000002</v>
      </c>
      <c r="F46" s="8">
        <v>99.72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6">
        <f>VLOOKUP(A:A,[2]TDSheet!$A:$F,6,0)</f>
        <v>308.81799999999998</v>
      </c>
      <c r="K46" s="16">
        <f t="shared" si="12"/>
        <v>-11.378999999999962</v>
      </c>
      <c r="L46" s="16">
        <f>VLOOKUP(A:A,[1]TDSheet!$A:$M,13,0)</f>
        <v>70</v>
      </c>
      <c r="M46" s="16">
        <f>VLOOKUP(A:A,[1]TDSheet!$A:$N,14,0)</f>
        <v>0</v>
      </c>
      <c r="N46" s="16">
        <f>VLOOKUP(A:A,[1]TDSheet!$A:$O,15,0)</f>
        <v>0</v>
      </c>
      <c r="O46" s="16">
        <f>VLOOKUP(A:A,[1]TDSheet!$A:$V,22,0)</f>
        <v>110</v>
      </c>
      <c r="P46" s="16">
        <f>VLOOKUP(A:A,[1]TDSheet!$A:$X,24,0)</f>
        <v>80</v>
      </c>
      <c r="Q46" s="16"/>
      <c r="R46" s="16"/>
      <c r="S46" s="16"/>
      <c r="T46" s="16"/>
      <c r="U46" s="16"/>
      <c r="V46" s="20">
        <v>110</v>
      </c>
      <c r="W46" s="16">
        <f t="shared" si="13"/>
        <v>59.487800000000007</v>
      </c>
      <c r="X46" s="20">
        <v>50</v>
      </c>
      <c r="Y46" s="21">
        <f t="shared" si="14"/>
        <v>8.7365812822124873</v>
      </c>
      <c r="Z46" s="16"/>
      <c r="AA46" s="16">
        <f>VLOOKUP(A:A,[1]TDSheet!$A:$AA,27,0)</f>
        <v>0</v>
      </c>
      <c r="AB46" s="16"/>
      <c r="AC46" s="16"/>
      <c r="AD46" s="16">
        <f>VLOOKUP(A:A,[1]TDSheet!$A:$AD,30,0)</f>
        <v>0</v>
      </c>
      <c r="AE46" s="16">
        <f>VLOOKUP(A:A,[1]TDSheet!$A:$AE,31,0)</f>
        <v>52.624800000000008</v>
      </c>
      <c r="AF46" s="16">
        <f>VLOOKUP(A:A,[1]TDSheet!$A:$AF,32,0)</f>
        <v>59.201999999999998</v>
      </c>
      <c r="AG46" s="16">
        <f>VLOOKUP(A:A,[1]TDSheet!$A:$AG,33,0)</f>
        <v>52.445799999999998</v>
      </c>
      <c r="AH46" s="16">
        <f>VLOOKUP(A:A,[3]TDSheet!$A:$D,4,0)</f>
        <v>64.349999999999994</v>
      </c>
      <c r="AI46" s="16">
        <f>VLOOKUP(A:A,[1]TDSheet!$A:$AI,35,0)</f>
        <v>0</v>
      </c>
      <c r="AJ46" s="16">
        <f t="shared" si="15"/>
        <v>110</v>
      </c>
      <c r="AK46" s="16">
        <f t="shared" si="16"/>
        <v>50</v>
      </c>
      <c r="AL46" s="16">
        <f t="shared" si="17"/>
        <v>0</v>
      </c>
      <c r="AM46" s="16"/>
      <c r="AN46" s="16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268.43299999999999</v>
      </c>
      <c r="D47" s="8">
        <v>216.684</v>
      </c>
      <c r="E47" s="8">
        <v>252.72300000000001</v>
      </c>
      <c r="F47" s="8">
        <v>102.733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6">
        <f>VLOOKUP(A:A,[2]TDSheet!$A:$F,6,0)</f>
        <v>259.75700000000001</v>
      </c>
      <c r="K47" s="16">
        <f t="shared" si="12"/>
        <v>-7.0339999999999918</v>
      </c>
      <c r="L47" s="16">
        <f>VLOOKUP(A:A,[1]TDSheet!$A:$M,13,0)</f>
        <v>50</v>
      </c>
      <c r="M47" s="16">
        <f>VLOOKUP(A:A,[1]TDSheet!$A:$N,14,0)</f>
        <v>0</v>
      </c>
      <c r="N47" s="16">
        <f>VLOOKUP(A:A,[1]TDSheet!$A:$O,15,0)</f>
        <v>0</v>
      </c>
      <c r="O47" s="16">
        <f>VLOOKUP(A:A,[1]TDSheet!$A:$V,22,0)</f>
        <v>90</v>
      </c>
      <c r="P47" s="16">
        <f>VLOOKUP(A:A,[1]TDSheet!$A:$X,24,0)</f>
        <v>70</v>
      </c>
      <c r="Q47" s="16"/>
      <c r="R47" s="16"/>
      <c r="S47" s="16"/>
      <c r="T47" s="16"/>
      <c r="U47" s="16"/>
      <c r="V47" s="20">
        <v>90</v>
      </c>
      <c r="W47" s="16">
        <f t="shared" si="13"/>
        <v>50.544600000000003</v>
      </c>
      <c r="X47" s="20">
        <v>40</v>
      </c>
      <c r="Y47" s="21">
        <f t="shared" si="14"/>
        <v>8.7592542032185428</v>
      </c>
      <c r="Z47" s="16"/>
      <c r="AA47" s="16">
        <f>VLOOKUP(A:A,[1]TDSheet!$A:$AA,27,0)</f>
        <v>0</v>
      </c>
      <c r="AB47" s="16"/>
      <c r="AC47" s="16"/>
      <c r="AD47" s="16">
        <f>VLOOKUP(A:A,[1]TDSheet!$A:$AD,30,0)</f>
        <v>0</v>
      </c>
      <c r="AE47" s="16">
        <f>VLOOKUP(A:A,[1]TDSheet!$A:$AE,31,0)</f>
        <v>50.086200000000005</v>
      </c>
      <c r="AF47" s="16">
        <f>VLOOKUP(A:A,[1]TDSheet!$A:$AF,32,0)</f>
        <v>58.894199999999998</v>
      </c>
      <c r="AG47" s="16">
        <f>VLOOKUP(A:A,[1]TDSheet!$A:$AG,33,0)</f>
        <v>46.381799999999998</v>
      </c>
      <c r="AH47" s="16">
        <f>VLOOKUP(A:A,[3]TDSheet!$A:$D,4,0)</f>
        <v>50.978000000000002</v>
      </c>
      <c r="AI47" s="16">
        <f>VLOOKUP(A:A,[1]TDSheet!$A:$AI,35,0)</f>
        <v>0</v>
      </c>
      <c r="AJ47" s="16">
        <f t="shared" si="15"/>
        <v>90</v>
      </c>
      <c r="AK47" s="16">
        <f t="shared" si="16"/>
        <v>40</v>
      </c>
      <c r="AL47" s="16">
        <f t="shared" si="17"/>
        <v>0</v>
      </c>
      <c r="AM47" s="16"/>
      <c r="AN47" s="16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133.233</v>
      </c>
      <c r="D48" s="8">
        <v>228.77600000000001</v>
      </c>
      <c r="E48" s="8">
        <v>287.90300000000002</v>
      </c>
      <c r="F48" s="8">
        <v>67.629000000000005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6">
        <f>VLOOKUP(A:A,[2]TDSheet!$A:$F,6,0)</f>
        <v>292.37799999999999</v>
      </c>
      <c r="K48" s="16">
        <f t="shared" si="12"/>
        <v>-4.4749999999999659</v>
      </c>
      <c r="L48" s="16">
        <f>VLOOKUP(A:A,[1]TDSheet!$A:$M,13,0)</f>
        <v>50</v>
      </c>
      <c r="M48" s="16">
        <f>VLOOKUP(A:A,[1]TDSheet!$A:$N,14,0)</f>
        <v>0</v>
      </c>
      <c r="N48" s="16">
        <f>VLOOKUP(A:A,[1]TDSheet!$A:$O,15,0)</f>
        <v>0</v>
      </c>
      <c r="O48" s="16">
        <f>VLOOKUP(A:A,[1]TDSheet!$A:$V,22,0)</f>
        <v>130</v>
      </c>
      <c r="P48" s="16">
        <f>VLOOKUP(A:A,[1]TDSheet!$A:$X,24,0)</f>
        <v>80</v>
      </c>
      <c r="Q48" s="16"/>
      <c r="R48" s="16"/>
      <c r="S48" s="16"/>
      <c r="T48" s="16"/>
      <c r="U48" s="16"/>
      <c r="V48" s="20">
        <v>120</v>
      </c>
      <c r="W48" s="16">
        <f t="shared" si="13"/>
        <v>57.580600000000004</v>
      </c>
      <c r="X48" s="20">
        <v>60</v>
      </c>
      <c r="Y48" s="21">
        <f t="shared" si="14"/>
        <v>8.8159727408189568</v>
      </c>
      <c r="Z48" s="16"/>
      <c r="AA48" s="16">
        <f>VLOOKUP(A:A,[1]TDSheet!$A:$AA,27,0)</f>
        <v>0</v>
      </c>
      <c r="AB48" s="16"/>
      <c r="AC48" s="16"/>
      <c r="AD48" s="16">
        <f>VLOOKUP(A:A,[1]TDSheet!$A:$AD,30,0)</f>
        <v>0</v>
      </c>
      <c r="AE48" s="16">
        <f>VLOOKUP(A:A,[1]TDSheet!$A:$AE,31,0)</f>
        <v>56.150800000000004</v>
      </c>
      <c r="AF48" s="16">
        <f>VLOOKUP(A:A,[1]TDSheet!$A:$AF,32,0)</f>
        <v>51.770399999999995</v>
      </c>
      <c r="AG48" s="16">
        <f>VLOOKUP(A:A,[1]TDSheet!$A:$AG,33,0)</f>
        <v>46.047600000000003</v>
      </c>
      <c r="AH48" s="16">
        <f>VLOOKUP(A:A,[3]TDSheet!$A:$D,4,0)</f>
        <v>57.44</v>
      </c>
      <c r="AI48" s="16">
        <f>VLOOKUP(A:A,[1]TDSheet!$A:$AI,35,0)</f>
        <v>0</v>
      </c>
      <c r="AJ48" s="16">
        <f t="shared" si="15"/>
        <v>120</v>
      </c>
      <c r="AK48" s="16">
        <f t="shared" si="16"/>
        <v>60</v>
      </c>
      <c r="AL48" s="16">
        <f t="shared" si="17"/>
        <v>0</v>
      </c>
      <c r="AM48" s="16"/>
      <c r="AN48" s="16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909</v>
      </c>
      <c r="D49" s="8">
        <v>4425</v>
      </c>
      <c r="E49" s="18">
        <v>2574</v>
      </c>
      <c r="F49" s="22">
        <v>979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6">
        <f>VLOOKUP(A:A,[2]TDSheet!$A:$F,6,0)</f>
        <v>2030</v>
      </c>
      <c r="K49" s="16">
        <f t="shared" si="12"/>
        <v>544</v>
      </c>
      <c r="L49" s="16">
        <f>VLOOKUP(A:A,[1]TDSheet!$A:$M,13,0)</f>
        <v>700</v>
      </c>
      <c r="M49" s="16">
        <f>VLOOKUP(A:A,[1]TDSheet!$A:$N,14,0)</f>
        <v>0</v>
      </c>
      <c r="N49" s="16">
        <f>VLOOKUP(A:A,[1]TDSheet!$A:$O,15,0)</f>
        <v>0</v>
      </c>
      <c r="O49" s="16">
        <f>VLOOKUP(A:A,[1]TDSheet!$A:$V,22,0)</f>
        <v>400</v>
      </c>
      <c r="P49" s="16">
        <f>VLOOKUP(A:A,[1]TDSheet!$A:$X,24,0)</f>
        <v>700</v>
      </c>
      <c r="Q49" s="16"/>
      <c r="R49" s="16"/>
      <c r="S49" s="16"/>
      <c r="T49" s="16"/>
      <c r="U49" s="16"/>
      <c r="V49" s="20">
        <v>700</v>
      </c>
      <c r="W49" s="16">
        <f t="shared" si="13"/>
        <v>514.79999999999995</v>
      </c>
      <c r="X49" s="20">
        <v>900</v>
      </c>
      <c r="Y49" s="21">
        <f t="shared" si="14"/>
        <v>8.5062160062160075</v>
      </c>
      <c r="Z49" s="16"/>
      <c r="AA49" s="16">
        <f>VLOOKUP(A:A,[1]TDSheet!$A:$AA,27,0)</f>
        <v>0</v>
      </c>
      <c r="AB49" s="16"/>
      <c r="AC49" s="16"/>
      <c r="AD49" s="16">
        <f>VLOOKUP(A:A,[1]TDSheet!$A:$AD,30,0)</f>
        <v>0</v>
      </c>
      <c r="AE49" s="16">
        <f>VLOOKUP(A:A,[1]TDSheet!$A:$AE,31,0)</f>
        <v>465.8</v>
      </c>
      <c r="AF49" s="16">
        <f>VLOOKUP(A:A,[1]TDSheet!$A:$AF,32,0)</f>
        <v>534.6</v>
      </c>
      <c r="AG49" s="16">
        <f>VLOOKUP(A:A,[1]TDSheet!$A:$AG,33,0)</f>
        <v>498.6</v>
      </c>
      <c r="AH49" s="16">
        <f>VLOOKUP(A:A,[3]TDSheet!$A:$D,4,0)</f>
        <v>440</v>
      </c>
      <c r="AI49" s="16">
        <f>VLOOKUP(A:A,[1]TDSheet!$A:$AI,35,0)</f>
        <v>0</v>
      </c>
      <c r="AJ49" s="16">
        <f t="shared" si="15"/>
        <v>244.99999999999997</v>
      </c>
      <c r="AK49" s="16">
        <f t="shared" si="16"/>
        <v>315</v>
      </c>
      <c r="AL49" s="16">
        <f t="shared" si="17"/>
        <v>0</v>
      </c>
      <c r="AM49" s="16"/>
      <c r="AN49" s="16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2538</v>
      </c>
      <c r="D50" s="8">
        <v>16571</v>
      </c>
      <c r="E50" s="18">
        <v>6157</v>
      </c>
      <c r="F50" s="22">
        <v>2440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6">
        <f>VLOOKUP(A:A,[2]TDSheet!$A:$F,6,0)</f>
        <v>4599</v>
      </c>
      <c r="K50" s="16">
        <f t="shared" si="12"/>
        <v>1558</v>
      </c>
      <c r="L50" s="16">
        <f>VLOOKUP(A:A,[1]TDSheet!$A:$M,13,0)</f>
        <v>1500</v>
      </c>
      <c r="M50" s="16">
        <f>VLOOKUP(A:A,[1]TDSheet!$A:$N,14,0)</f>
        <v>0</v>
      </c>
      <c r="N50" s="16">
        <f>VLOOKUP(A:A,[1]TDSheet!$A:$O,15,0)</f>
        <v>0</v>
      </c>
      <c r="O50" s="16">
        <f>VLOOKUP(A:A,[1]TDSheet!$A:$V,22,0)</f>
        <v>300</v>
      </c>
      <c r="P50" s="16">
        <f>VLOOKUP(A:A,[1]TDSheet!$A:$X,24,0)</f>
        <v>1500</v>
      </c>
      <c r="Q50" s="16"/>
      <c r="R50" s="16"/>
      <c r="S50" s="16"/>
      <c r="T50" s="16"/>
      <c r="U50" s="16"/>
      <c r="V50" s="20">
        <v>1300</v>
      </c>
      <c r="W50" s="16">
        <f t="shared" si="13"/>
        <v>1044.2</v>
      </c>
      <c r="X50" s="20">
        <v>2000</v>
      </c>
      <c r="Y50" s="21">
        <f t="shared" si="14"/>
        <v>8.6573453361425017</v>
      </c>
      <c r="Z50" s="16"/>
      <c r="AA50" s="16">
        <f>VLOOKUP(A:A,[1]TDSheet!$A:$AA,27,0)</f>
        <v>0</v>
      </c>
      <c r="AB50" s="16"/>
      <c r="AC50" s="16"/>
      <c r="AD50" s="16">
        <f>VLOOKUP(A:A,[1]TDSheet!$A:$AD,30,0)</f>
        <v>936</v>
      </c>
      <c r="AE50" s="16">
        <f>VLOOKUP(A:A,[1]TDSheet!$A:$AE,31,0)</f>
        <v>935.6</v>
      </c>
      <c r="AF50" s="16">
        <f>VLOOKUP(A:A,[1]TDSheet!$A:$AF,32,0)</f>
        <v>1054.8</v>
      </c>
      <c r="AG50" s="16">
        <f>VLOOKUP(A:A,[1]TDSheet!$A:$AG,33,0)</f>
        <v>1079.5999999999999</v>
      </c>
      <c r="AH50" s="16">
        <f>VLOOKUP(A:A,[3]TDSheet!$A:$D,4,0)</f>
        <v>722</v>
      </c>
      <c r="AI50" s="16">
        <f>VLOOKUP(A:A,[1]TDSheet!$A:$AI,35,0)</f>
        <v>0</v>
      </c>
      <c r="AJ50" s="16">
        <f t="shared" si="15"/>
        <v>520</v>
      </c>
      <c r="AK50" s="16">
        <f t="shared" si="16"/>
        <v>800</v>
      </c>
      <c r="AL50" s="16">
        <f t="shared" si="17"/>
        <v>0</v>
      </c>
      <c r="AM50" s="16"/>
      <c r="AN50" s="16"/>
    </row>
    <row r="51" spans="1:40" s="1" customFormat="1" ht="11.1" customHeight="1" outlineLevel="1" x14ac:dyDescent="0.2">
      <c r="A51" s="7" t="s">
        <v>54</v>
      </c>
      <c r="B51" s="7" t="s">
        <v>13</v>
      </c>
      <c r="C51" s="8">
        <v>997</v>
      </c>
      <c r="D51" s="8">
        <v>7028</v>
      </c>
      <c r="E51" s="8">
        <v>6096</v>
      </c>
      <c r="F51" s="8">
        <v>1459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6">
        <f>VLOOKUP(A:A,[2]TDSheet!$A:$F,6,0)</f>
        <v>6089</v>
      </c>
      <c r="K51" s="16">
        <f t="shared" si="12"/>
        <v>7</v>
      </c>
      <c r="L51" s="16">
        <f>VLOOKUP(A:A,[1]TDSheet!$A:$M,13,0)</f>
        <v>1000</v>
      </c>
      <c r="M51" s="16">
        <f>VLOOKUP(A:A,[1]TDSheet!$A:$N,14,0)</f>
        <v>0</v>
      </c>
      <c r="N51" s="16">
        <f>VLOOKUP(A:A,[1]TDSheet!$A:$O,15,0)</f>
        <v>0</v>
      </c>
      <c r="O51" s="16">
        <f>VLOOKUP(A:A,[1]TDSheet!$A:$V,22,0)</f>
        <v>900</v>
      </c>
      <c r="P51" s="16">
        <f>VLOOKUP(A:A,[1]TDSheet!$A:$X,24,0)</f>
        <v>1100</v>
      </c>
      <c r="Q51" s="16"/>
      <c r="R51" s="16"/>
      <c r="S51" s="16"/>
      <c r="T51" s="16"/>
      <c r="U51" s="16"/>
      <c r="V51" s="20">
        <v>1100</v>
      </c>
      <c r="W51" s="16">
        <f t="shared" si="13"/>
        <v>771.2</v>
      </c>
      <c r="X51" s="20">
        <v>1200</v>
      </c>
      <c r="Y51" s="21">
        <f t="shared" si="14"/>
        <v>8.7642634854771782</v>
      </c>
      <c r="Z51" s="16"/>
      <c r="AA51" s="16">
        <f>VLOOKUP(A:A,[1]TDSheet!$A:$AA,27,0)</f>
        <v>0</v>
      </c>
      <c r="AB51" s="16"/>
      <c r="AC51" s="16"/>
      <c r="AD51" s="16">
        <f>VLOOKUP(A:A,[1]TDSheet!$A:$AD,30,0)</f>
        <v>2240</v>
      </c>
      <c r="AE51" s="16">
        <f>VLOOKUP(A:A,[1]TDSheet!$A:$AE,31,0)</f>
        <v>691</v>
      </c>
      <c r="AF51" s="16">
        <f>VLOOKUP(A:A,[1]TDSheet!$A:$AF,32,0)</f>
        <v>757.2</v>
      </c>
      <c r="AG51" s="16">
        <f>VLOOKUP(A:A,[1]TDSheet!$A:$AG,33,0)</f>
        <v>734.8</v>
      </c>
      <c r="AH51" s="16">
        <f>VLOOKUP(A:A,[3]TDSheet!$A:$D,4,0)</f>
        <v>927</v>
      </c>
      <c r="AI51" s="16" t="str">
        <f>VLOOKUP(A:A,[1]TDSheet!$A:$AI,35,0)</f>
        <v>периюнь</v>
      </c>
      <c r="AJ51" s="16">
        <f t="shared" si="15"/>
        <v>495</v>
      </c>
      <c r="AK51" s="16">
        <f t="shared" si="16"/>
        <v>540</v>
      </c>
      <c r="AL51" s="16">
        <f t="shared" si="17"/>
        <v>0</v>
      </c>
      <c r="AM51" s="16"/>
      <c r="AN51" s="16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270.976</v>
      </c>
      <c r="D52" s="8">
        <v>999.94100000000003</v>
      </c>
      <c r="E52" s="8">
        <v>703.26499999999999</v>
      </c>
      <c r="F52" s="8">
        <v>352.04500000000002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6">
        <f>VLOOKUP(A:A,[2]TDSheet!$A:$F,6,0)</f>
        <v>681.43600000000004</v>
      </c>
      <c r="K52" s="16">
        <f t="shared" si="12"/>
        <v>21.828999999999951</v>
      </c>
      <c r="L52" s="16">
        <f>VLOOKUP(A:A,[1]TDSheet!$A:$M,13,0)</f>
        <v>200</v>
      </c>
      <c r="M52" s="16">
        <f>VLOOKUP(A:A,[1]TDSheet!$A:$N,14,0)</f>
        <v>0</v>
      </c>
      <c r="N52" s="16">
        <f>VLOOKUP(A:A,[1]TDSheet!$A:$O,15,0)</f>
        <v>0</v>
      </c>
      <c r="O52" s="16">
        <f>VLOOKUP(A:A,[1]TDSheet!$A:$V,22,0)</f>
        <v>50</v>
      </c>
      <c r="P52" s="16">
        <f>VLOOKUP(A:A,[1]TDSheet!$A:$X,24,0)</f>
        <v>200</v>
      </c>
      <c r="Q52" s="16"/>
      <c r="R52" s="16"/>
      <c r="S52" s="16"/>
      <c r="T52" s="16"/>
      <c r="U52" s="16"/>
      <c r="V52" s="20">
        <v>200</v>
      </c>
      <c r="W52" s="16">
        <f t="shared" si="13"/>
        <v>140.65299999999999</v>
      </c>
      <c r="X52" s="20">
        <v>250</v>
      </c>
      <c r="Y52" s="21">
        <f t="shared" si="14"/>
        <v>8.9016586919582252</v>
      </c>
      <c r="Z52" s="16"/>
      <c r="AA52" s="16">
        <f>VLOOKUP(A:A,[1]TDSheet!$A:$AA,27,0)</f>
        <v>0</v>
      </c>
      <c r="AB52" s="16"/>
      <c r="AC52" s="16"/>
      <c r="AD52" s="16">
        <f>VLOOKUP(A:A,[1]TDSheet!$A:$AD,30,0)</f>
        <v>0</v>
      </c>
      <c r="AE52" s="16">
        <f>VLOOKUP(A:A,[1]TDSheet!$A:$AE,31,0)</f>
        <v>116.56959999999999</v>
      </c>
      <c r="AF52" s="16">
        <f>VLOOKUP(A:A,[1]TDSheet!$A:$AF,32,0)</f>
        <v>151.5504</v>
      </c>
      <c r="AG52" s="16">
        <f>VLOOKUP(A:A,[1]TDSheet!$A:$AG,33,0)</f>
        <v>138.3794</v>
      </c>
      <c r="AH52" s="16">
        <f>VLOOKUP(A:A,[3]TDSheet!$A:$D,4,0)</f>
        <v>124.25</v>
      </c>
      <c r="AI52" s="16">
        <f>VLOOKUP(A:A,[1]TDSheet!$A:$AI,35,0)</f>
        <v>0</v>
      </c>
      <c r="AJ52" s="16">
        <f t="shared" si="15"/>
        <v>200</v>
      </c>
      <c r="AK52" s="16">
        <f t="shared" si="16"/>
        <v>250</v>
      </c>
      <c r="AL52" s="16">
        <f t="shared" si="17"/>
        <v>0</v>
      </c>
      <c r="AM52" s="16"/>
      <c r="AN52" s="16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250</v>
      </c>
      <c r="D53" s="8">
        <v>1007</v>
      </c>
      <c r="E53" s="8">
        <v>616</v>
      </c>
      <c r="F53" s="8">
        <v>636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6">
        <f>VLOOKUP(A:A,[2]TDSheet!$A:$F,6,0)</f>
        <v>624</v>
      </c>
      <c r="K53" s="16">
        <f t="shared" si="12"/>
        <v>-8</v>
      </c>
      <c r="L53" s="16">
        <f>VLOOKUP(A:A,[1]TDSheet!$A:$M,13,0)</f>
        <v>0</v>
      </c>
      <c r="M53" s="16">
        <f>VLOOKUP(A:A,[1]TDSheet!$A:$N,14,0)</f>
        <v>0</v>
      </c>
      <c r="N53" s="16">
        <f>VLOOKUP(A:A,[1]TDSheet!$A:$O,15,0)</f>
        <v>0</v>
      </c>
      <c r="O53" s="16">
        <f>VLOOKUP(A:A,[1]TDSheet!$A:$V,22,0)</f>
        <v>0</v>
      </c>
      <c r="P53" s="16">
        <f>VLOOKUP(A:A,[1]TDSheet!$A:$X,24,0)</f>
        <v>700</v>
      </c>
      <c r="Q53" s="16"/>
      <c r="R53" s="16"/>
      <c r="S53" s="16"/>
      <c r="T53" s="16"/>
      <c r="U53" s="16"/>
      <c r="V53" s="20"/>
      <c r="W53" s="16">
        <f t="shared" si="13"/>
        <v>123.2</v>
      </c>
      <c r="X53" s="20">
        <v>700</v>
      </c>
      <c r="Y53" s="21">
        <f t="shared" si="14"/>
        <v>16.525974025974026</v>
      </c>
      <c r="Z53" s="16"/>
      <c r="AA53" s="16">
        <f>VLOOKUP(A:A,[1]TDSheet!$A:$AA,27,0)</f>
        <v>0</v>
      </c>
      <c r="AB53" s="16"/>
      <c r="AC53" s="16"/>
      <c r="AD53" s="16">
        <f>VLOOKUP(A:A,[1]TDSheet!$A:$AD,30,0)</f>
        <v>0</v>
      </c>
      <c r="AE53" s="16">
        <f>VLOOKUP(A:A,[1]TDSheet!$A:$AE,31,0)</f>
        <v>85.4</v>
      </c>
      <c r="AF53" s="16">
        <f>VLOOKUP(A:A,[1]TDSheet!$A:$AF,32,0)</f>
        <v>109.2</v>
      </c>
      <c r="AG53" s="16">
        <f>VLOOKUP(A:A,[1]TDSheet!$A:$AG,33,0)</f>
        <v>118.4</v>
      </c>
      <c r="AH53" s="16">
        <f>VLOOKUP(A:A,[3]TDSheet!$A:$D,4,0)</f>
        <v>128</v>
      </c>
      <c r="AI53" s="16">
        <f>VLOOKUP(A:A,[1]TDSheet!$A:$AI,35,0)</f>
        <v>0</v>
      </c>
      <c r="AJ53" s="16">
        <f t="shared" si="15"/>
        <v>0</v>
      </c>
      <c r="AK53" s="16">
        <f t="shared" si="16"/>
        <v>70</v>
      </c>
      <c r="AL53" s="16">
        <f t="shared" si="17"/>
        <v>0</v>
      </c>
      <c r="AM53" s="16"/>
      <c r="AN53" s="16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19</v>
      </c>
      <c r="D54" s="8"/>
      <c r="E54" s="8">
        <v>10</v>
      </c>
      <c r="F54" s="8">
        <v>9</v>
      </c>
      <c r="G54" s="1" t="str">
        <f>VLOOKUP(A:A,[1]TDSheet!$A:$G,7,0)</f>
        <v>выв09</v>
      </c>
      <c r="H54" s="1">
        <f>VLOOKUP(A:A,[1]TDSheet!$A:$H,8,0)</f>
        <v>0</v>
      </c>
      <c r="I54" s="1" t="e">
        <f>VLOOKUP(A:A,[1]TDSheet!$A:$I,9,0)</f>
        <v>#N/A</v>
      </c>
      <c r="J54" s="16">
        <f>VLOOKUP(A:A,[2]TDSheet!$A:$F,6,0)</f>
        <v>31</v>
      </c>
      <c r="K54" s="16">
        <f t="shared" si="12"/>
        <v>-21</v>
      </c>
      <c r="L54" s="16">
        <f>VLOOKUP(A:A,[1]TDSheet!$A:$M,13,0)</f>
        <v>0</v>
      </c>
      <c r="M54" s="16">
        <f>VLOOKUP(A:A,[1]TDSheet!$A:$N,14,0)</f>
        <v>0</v>
      </c>
      <c r="N54" s="16">
        <f>VLOOKUP(A:A,[1]TDSheet!$A:$O,15,0)</f>
        <v>0</v>
      </c>
      <c r="O54" s="16">
        <f>VLOOKUP(A:A,[1]TDSheet!$A:$V,22,0)</f>
        <v>0</v>
      </c>
      <c r="P54" s="16">
        <f>VLOOKUP(A:A,[1]TDSheet!$A:$X,24,0)</f>
        <v>0</v>
      </c>
      <c r="Q54" s="16"/>
      <c r="R54" s="16"/>
      <c r="S54" s="16"/>
      <c r="T54" s="16"/>
      <c r="U54" s="16"/>
      <c r="V54" s="20"/>
      <c r="W54" s="16">
        <f t="shared" si="13"/>
        <v>2</v>
      </c>
      <c r="X54" s="20"/>
      <c r="Y54" s="21">
        <f t="shared" si="14"/>
        <v>4.5</v>
      </c>
      <c r="Z54" s="16"/>
      <c r="AA54" s="16">
        <f>VLOOKUP(A:A,[1]TDSheet!$A:$AA,27,0)</f>
        <v>0</v>
      </c>
      <c r="AB54" s="16"/>
      <c r="AC54" s="16"/>
      <c r="AD54" s="16">
        <f>VLOOKUP(A:A,[1]TDSheet!$A:$AD,30,0)</f>
        <v>0</v>
      </c>
      <c r="AE54" s="16">
        <f>VLOOKUP(A:A,[1]TDSheet!$A:$AE,31,0)</f>
        <v>3.2</v>
      </c>
      <c r="AF54" s="16">
        <f>VLOOKUP(A:A,[1]TDSheet!$A:$AF,32,0)</f>
        <v>2.2000000000000002</v>
      </c>
      <c r="AG54" s="16">
        <f>VLOOKUP(A:A,[1]TDSheet!$A:$AG,33,0)</f>
        <v>3.4</v>
      </c>
      <c r="AH54" s="16">
        <f>VLOOKUP(A:A,[3]TDSheet!$A:$D,4,0)</f>
        <v>6</v>
      </c>
      <c r="AI54" s="16" t="str">
        <f>VLOOKUP(A:A,[1]TDSheet!$A:$AI,35,0)</f>
        <v>вывод</v>
      </c>
      <c r="AJ54" s="16">
        <f t="shared" si="15"/>
        <v>0</v>
      </c>
      <c r="AK54" s="16">
        <f t="shared" si="16"/>
        <v>0</v>
      </c>
      <c r="AL54" s="16">
        <f t="shared" si="17"/>
        <v>0</v>
      </c>
      <c r="AM54" s="16"/>
      <c r="AN54" s="16"/>
    </row>
    <row r="55" spans="1:40" s="1" customFormat="1" ht="21.95" customHeight="1" outlineLevel="1" x14ac:dyDescent="0.2">
      <c r="A55" s="7" t="s">
        <v>58</v>
      </c>
      <c r="B55" s="7" t="s">
        <v>13</v>
      </c>
      <c r="C55" s="8">
        <v>420</v>
      </c>
      <c r="D55" s="8">
        <v>1369</v>
      </c>
      <c r="E55" s="8">
        <v>1057</v>
      </c>
      <c r="F55" s="8">
        <v>512</v>
      </c>
      <c r="G55" s="1">
        <f>VLOOKUP(A:A,[1]TDSheet!$A:$G,7,0)</f>
        <v>0</v>
      </c>
      <c r="H55" s="1">
        <f>VLOOKUP(A:A,[1]TDSheet!$A:$H,8,0)</f>
        <v>0.35</v>
      </c>
      <c r="I55" s="1">
        <f>VLOOKUP(A:A,[1]TDSheet!$A:$I,9,0)</f>
        <v>40</v>
      </c>
      <c r="J55" s="16">
        <f>VLOOKUP(A:A,[2]TDSheet!$A:$F,6,0)</f>
        <v>1103</v>
      </c>
      <c r="K55" s="16">
        <f t="shared" si="12"/>
        <v>-46</v>
      </c>
      <c r="L55" s="16">
        <f>VLOOKUP(A:A,[1]TDSheet!$A:$M,13,0)</f>
        <v>300</v>
      </c>
      <c r="M55" s="16">
        <f>VLOOKUP(A:A,[1]TDSheet!$A:$N,14,0)</f>
        <v>0</v>
      </c>
      <c r="N55" s="16">
        <f>VLOOKUP(A:A,[1]TDSheet!$A:$O,15,0)</f>
        <v>0</v>
      </c>
      <c r="O55" s="16">
        <f>VLOOKUP(A:A,[1]TDSheet!$A:$V,22,0)</f>
        <v>100</v>
      </c>
      <c r="P55" s="16">
        <f>VLOOKUP(A:A,[1]TDSheet!$A:$X,24,0)</f>
        <v>300</v>
      </c>
      <c r="Q55" s="16"/>
      <c r="R55" s="16"/>
      <c r="S55" s="16"/>
      <c r="T55" s="16"/>
      <c r="U55" s="16"/>
      <c r="V55" s="20">
        <v>350</v>
      </c>
      <c r="W55" s="16">
        <f t="shared" si="13"/>
        <v>211.4</v>
      </c>
      <c r="X55" s="20">
        <v>250</v>
      </c>
      <c r="Y55" s="21">
        <f t="shared" si="14"/>
        <v>8.5714285714285712</v>
      </c>
      <c r="Z55" s="16"/>
      <c r="AA55" s="16">
        <f>VLOOKUP(A:A,[1]TDSheet!$A:$AA,27,0)</f>
        <v>0</v>
      </c>
      <c r="AB55" s="16"/>
      <c r="AC55" s="16"/>
      <c r="AD55" s="16">
        <f>VLOOKUP(A:A,[1]TDSheet!$A:$AD,30,0)</f>
        <v>0</v>
      </c>
      <c r="AE55" s="16">
        <f>VLOOKUP(A:A,[1]TDSheet!$A:$AE,31,0)</f>
        <v>263.8</v>
      </c>
      <c r="AF55" s="16">
        <f>VLOOKUP(A:A,[1]TDSheet!$A:$AF,32,0)</f>
        <v>238</v>
      </c>
      <c r="AG55" s="16">
        <f>VLOOKUP(A:A,[1]TDSheet!$A:$AG,33,0)</f>
        <v>216.6</v>
      </c>
      <c r="AH55" s="16">
        <f>VLOOKUP(A:A,[3]TDSheet!$A:$D,4,0)</f>
        <v>186</v>
      </c>
      <c r="AI55" s="16">
        <f>VLOOKUP(A:A,[1]TDSheet!$A:$AI,35,0)</f>
        <v>0</v>
      </c>
      <c r="AJ55" s="16">
        <f t="shared" si="15"/>
        <v>122.49999999999999</v>
      </c>
      <c r="AK55" s="16">
        <f t="shared" si="16"/>
        <v>87.5</v>
      </c>
      <c r="AL55" s="16">
        <f t="shared" si="17"/>
        <v>0</v>
      </c>
      <c r="AM55" s="16"/>
      <c r="AN55" s="16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45.948999999999998</v>
      </c>
      <c r="D56" s="8">
        <v>353.66699999999997</v>
      </c>
      <c r="E56" s="8">
        <v>213.44900000000001</v>
      </c>
      <c r="F56" s="8">
        <v>178.173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6">
        <f>VLOOKUP(A:A,[2]TDSheet!$A:$F,6,0)</f>
        <v>211.03299999999999</v>
      </c>
      <c r="K56" s="16">
        <f t="shared" si="12"/>
        <v>2.4160000000000252</v>
      </c>
      <c r="L56" s="16">
        <f>VLOOKUP(A:A,[1]TDSheet!$A:$M,13,0)</f>
        <v>70</v>
      </c>
      <c r="M56" s="16">
        <f>VLOOKUP(A:A,[1]TDSheet!$A:$N,14,0)</f>
        <v>0</v>
      </c>
      <c r="N56" s="16">
        <f>VLOOKUP(A:A,[1]TDSheet!$A:$O,15,0)</f>
        <v>0</v>
      </c>
      <c r="O56" s="16">
        <f>VLOOKUP(A:A,[1]TDSheet!$A:$V,22,0)</f>
        <v>0</v>
      </c>
      <c r="P56" s="16">
        <f>VLOOKUP(A:A,[1]TDSheet!$A:$X,24,0)</f>
        <v>20</v>
      </c>
      <c r="Q56" s="16"/>
      <c r="R56" s="16"/>
      <c r="S56" s="16"/>
      <c r="T56" s="16"/>
      <c r="U56" s="16"/>
      <c r="V56" s="20">
        <v>70</v>
      </c>
      <c r="W56" s="16">
        <f t="shared" si="13"/>
        <v>42.689800000000005</v>
      </c>
      <c r="X56" s="20">
        <v>50</v>
      </c>
      <c r="Y56" s="21">
        <f t="shared" si="14"/>
        <v>9.0928746445286688</v>
      </c>
      <c r="Z56" s="16"/>
      <c r="AA56" s="16">
        <f>VLOOKUP(A:A,[1]TDSheet!$A:$AA,27,0)</f>
        <v>0</v>
      </c>
      <c r="AB56" s="16"/>
      <c r="AC56" s="16"/>
      <c r="AD56" s="16">
        <f>VLOOKUP(A:A,[1]TDSheet!$A:$AD,30,0)</f>
        <v>0</v>
      </c>
      <c r="AE56" s="16">
        <f>VLOOKUP(A:A,[1]TDSheet!$A:$AE,31,0)</f>
        <v>50.305399999999999</v>
      </c>
      <c r="AF56" s="16">
        <f>VLOOKUP(A:A,[1]TDSheet!$A:$AF,32,0)</f>
        <v>49.691800000000001</v>
      </c>
      <c r="AG56" s="16">
        <f>VLOOKUP(A:A,[1]TDSheet!$A:$AG,33,0)</f>
        <v>51.577599999999997</v>
      </c>
      <c r="AH56" s="16">
        <f>VLOOKUP(A:A,[3]TDSheet!$A:$D,4,0)</f>
        <v>42.204999999999998</v>
      </c>
      <c r="AI56" s="16">
        <f>VLOOKUP(A:A,[1]TDSheet!$A:$AI,35,0)</f>
        <v>0</v>
      </c>
      <c r="AJ56" s="16">
        <f t="shared" si="15"/>
        <v>70</v>
      </c>
      <c r="AK56" s="16">
        <f t="shared" si="16"/>
        <v>50</v>
      </c>
      <c r="AL56" s="16">
        <f t="shared" si="17"/>
        <v>0</v>
      </c>
      <c r="AM56" s="16"/>
      <c r="AN56" s="16"/>
    </row>
    <row r="57" spans="1:40" s="1" customFormat="1" ht="11.1" customHeight="1" outlineLevel="1" x14ac:dyDescent="0.2">
      <c r="A57" s="7" t="s">
        <v>60</v>
      </c>
      <c r="B57" s="7" t="s">
        <v>13</v>
      </c>
      <c r="C57" s="8">
        <v>667</v>
      </c>
      <c r="D57" s="8">
        <v>5840</v>
      </c>
      <c r="E57" s="8">
        <v>2691</v>
      </c>
      <c r="F57" s="8">
        <v>751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35</v>
      </c>
      <c r="J57" s="16">
        <f>VLOOKUP(A:A,[2]TDSheet!$A:$F,6,0)</f>
        <v>2735</v>
      </c>
      <c r="K57" s="16">
        <f t="shared" si="12"/>
        <v>-44</v>
      </c>
      <c r="L57" s="16">
        <f>VLOOKUP(A:A,[1]TDSheet!$A:$M,13,0)</f>
        <v>800</v>
      </c>
      <c r="M57" s="16">
        <f>VLOOKUP(A:A,[1]TDSheet!$A:$N,14,0)</f>
        <v>0</v>
      </c>
      <c r="N57" s="16">
        <f>VLOOKUP(A:A,[1]TDSheet!$A:$O,15,0)</f>
        <v>0</v>
      </c>
      <c r="O57" s="16">
        <f>VLOOKUP(A:A,[1]TDSheet!$A:$V,22,0)</f>
        <v>600</v>
      </c>
      <c r="P57" s="16">
        <f>VLOOKUP(A:A,[1]TDSheet!$A:$X,24,0)</f>
        <v>800</v>
      </c>
      <c r="Q57" s="16"/>
      <c r="R57" s="16"/>
      <c r="S57" s="16"/>
      <c r="T57" s="16"/>
      <c r="U57" s="16"/>
      <c r="V57" s="20">
        <v>650</v>
      </c>
      <c r="W57" s="16">
        <f t="shared" si="13"/>
        <v>538.20000000000005</v>
      </c>
      <c r="X57" s="20">
        <v>1000</v>
      </c>
      <c r="Y57" s="21">
        <f t="shared" si="14"/>
        <v>8.5488665923448526</v>
      </c>
      <c r="Z57" s="16"/>
      <c r="AA57" s="16">
        <f>VLOOKUP(A:A,[1]TDSheet!$A:$AA,27,0)</f>
        <v>0</v>
      </c>
      <c r="AB57" s="16"/>
      <c r="AC57" s="16"/>
      <c r="AD57" s="16">
        <f>VLOOKUP(A:A,[1]TDSheet!$A:$AD,30,0)</f>
        <v>0</v>
      </c>
      <c r="AE57" s="16">
        <f>VLOOKUP(A:A,[1]TDSheet!$A:$AE,31,0)</f>
        <v>479.6</v>
      </c>
      <c r="AF57" s="16">
        <f>VLOOKUP(A:A,[1]TDSheet!$A:$AF,32,0)</f>
        <v>495.8</v>
      </c>
      <c r="AG57" s="16">
        <f>VLOOKUP(A:A,[1]TDSheet!$A:$AG,33,0)</f>
        <v>526.6</v>
      </c>
      <c r="AH57" s="16">
        <f>VLOOKUP(A:A,[3]TDSheet!$A:$D,4,0)</f>
        <v>539</v>
      </c>
      <c r="AI57" s="16" t="e">
        <f>VLOOKUP(A:A,[1]TDSheet!$A:$AI,35,0)</f>
        <v>#N/A</v>
      </c>
      <c r="AJ57" s="16">
        <f t="shared" si="15"/>
        <v>260</v>
      </c>
      <c r="AK57" s="16">
        <f t="shared" si="16"/>
        <v>400</v>
      </c>
      <c r="AL57" s="16">
        <f t="shared" si="17"/>
        <v>0</v>
      </c>
      <c r="AM57" s="16"/>
      <c r="AN57" s="16"/>
    </row>
    <row r="58" spans="1:40" s="1" customFormat="1" ht="11.1" customHeight="1" outlineLevel="1" x14ac:dyDescent="0.2">
      <c r="A58" s="7" t="s">
        <v>61</v>
      </c>
      <c r="B58" s="7" t="s">
        <v>13</v>
      </c>
      <c r="C58" s="8">
        <v>646</v>
      </c>
      <c r="D58" s="8">
        <v>8850</v>
      </c>
      <c r="E58" s="8">
        <v>3136</v>
      </c>
      <c r="F58" s="8">
        <v>1565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40</v>
      </c>
      <c r="J58" s="16">
        <f>VLOOKUP(A:A,[2]TDSheet!$A:$F,6,0)</f>
        <v>3219</v>
      </c>
      <c r="K58" s="16">
        <f t="shared" si="12"/>
        <v>-83</v>
      </c>
      <c r="L58" s="16">
        <f>VLOOKUP(A:A,[1]TDSheet!$A:$M,13,0)</f>
        <v>900</v>
      </c>
      <c r="M58" s="16">
        <f>VLOOKUP(A:A,[1]TDSheet!$A:$N,14,0)</f>
        <v>0</v>
      </c>
      <c r="N58" s="16">
        <f>VLOOKUP(A:A,[1]TDSheet!$A:$O,15,0)</f>
        <v>0</v>
      </c>
      <c r="O58" s="16">
        <f>VLOOKUP(A:A,[1]TDSheet!$A:$V,22,0)</f>
        <v>500</v>
      </c>
      <c r="P58" s="16">
        <f>VLOOKUP(A:A,[1]TDSheet!$A:$X,24,0)</f>
        <v>900</v>
      </c>
      <c r="Q58" s="16"/>
      <c r="R58" s="16"/>
      <c r="S58" s="16"/>
      <c r="T58" s="16"/>
      <c r="U58" s="16"/>
      <c r="V58" s="20">
        <v>700</v>
      </c>
      <c r="W58" s="16">
        <f t="shared" si="13"/>
        <v>627.20000000000005</v>
      </c>
      <c r="X58" s="20">
        <v>800</v>
      </c>
      <c r="Y58" s="21">
        <f t="shared" si="14"/>
        <v>8.5538903061224492</v>
      </c>
      <c r="Z58" s="16"/>
      <c r="AA58" s="16">
        <f>VLOOKUP(A:A,[1]TDSheet!$A:$AA,27,0)</f>
        <v>0</v>
      </c>
      <c r="AB58" s="16"/>
      <c r="AC58" s="16"/>
      <c r="AD58" s="16">
        <f>VLOOKUP(A:A,[1]TDSheet!$A:$AD,30,0)</f>
        <v>0</v>
      </c>
      <c r="AE58" s="16">
        <f>VLOOKUP(A:A,[1]TDSheet!$A:$AE,31,0)</f>
        <v>575.6</v>
      </c>
      <c r="AF58" s="16">
        <f>VLOOKUP(A:A,[1]TDSheet!$A:$AF,32,0)</f>
        <v>594.20000000000005</v>
      </c>
      <c r="AG58" s="16">
        <f>VLOOKUP(A:A,[1]TDSheet!$A:$AG,33,0)</f>
        <v>647.79999999999995</v>
      </c>
      <c r="AH58" s="16">
        <f>VLOOKUP(A:A,[3]TDSheet!$A:$D,4,0)</f>
        <v>606</v>
      </c>
      <c r="AI58" s="16" t="e">
        <f>VLOOKUP(A:A,[1]TDSheet!$A:$AI,35,0)</f>
        <v>#N/A</v>
      </c>
      <c r="AJ58" s="16">
        <f t="shared" si="15"/>
        <v>280</v>
      </c>
      <c r="AK58" s="16">
        <f t="shared" si="16"/>
        <v>320</v>
      </c>
      <c r="AL58" s="16">
        <f t="shared" si="17"/>
        <v>0</v>
      </c>
      <c r="AM58" s="16"/>
      <c r="AN58" s="16"/>
    </row>
    <row r="59" spans="1:40" s="1" customFormat="1" ht="21.95" customHeight="1" outlineLevel="1" x14ac:dyDescent="0.2">
      <c r="A59" s="7" t="s">
        <v>62</v>
      </c>
      <c r="B59" s="7" t="s">
        <v>8</v>
      </c>
      <c r="C59" s="8">
        <v>55.054000000000002</v>
      </c>
      <c r="D59" s="8">
        <v>93.908000000000001</v>
      </c>
      <c r="E59" s="8">
        <v>76.391000000000005</v>
      </c>
      <c r="F59" s="8">
        <v>72.570999999999998</v>
      </c>
      <c r="G59" s="1" t="str">
        <f>VLOOKUP(A:A,[1]TDSheet!$A:$G,7,0)</f>
        <v>лид, я</v>
      </c>
      <c r="H59" s="1">
        <f>VLOOKUP(A:A,[1]TDSheet!$A:$H,8,0)</f>
        <v>1</v>
      </c>
      <c r="I59" s="1">
        <f>VLOOKUP(A:A,[1]TDSheet!$A:$I,9,0)</f>
        <v>40</v>
      </c>
      <c r="J59" s="16">
        <f>VLOOKUP(A:A,[2]TDSheet!$A:$F,6,0)</f>
        <v>90.555000000000007</v>
      </c>
      <c r="K59" s="16">
        <f t="shared" si="12"/>
        <v>-14.164000000000001</v>
      </c>
      <c r="L59" s="16">
        <f>VLOOKUP(A:A,[1]TDSheet!$A:$M,13,0)</f>
        <v>30</v>
      </c>
      <c r="M59" s="16">
        <f>VLOOKUP(A:A,[1]TDSheet!$A:$N,14,0)</f>
        <v>0</v>
      </c>
      <c r="N59" s="16">
        <f>VLOOKUP(A:A,[1]TDSheet!$A:$O,15,0)</f>
        <v>0</v>
      </c>
      <c r="O59" s="16">
        <f>VLOOKUP(A:A,[1]TDSheet!$A:$V,22,0)</f>
        <v>0</v>
      </c>
      <c r="P59" s="16">
        <f>VLOOKUP(A:A,[1]TDSheet!$A:$X,24,0)</f>
        <v>20</v>
      </c>
      <c r="Q59" s="16"/>
      <c r="R59" s="16"/>
      <c r="S59" s="16"/>
      <c r="T59" s="16"/>
      <c r="U59" s="16"/>
      <c r="V59" s="20"/>
      <c r="W59" s="16">
        <f t="shared" si="13"/>
        <v>15.278200000000002</v>
      </c>
      <c r="X59" s="20">
        <v>20</v>
      </c>
      <c r="Y59" s="21">
        <f t="shared" si="14"/>
        <v>9.3316621067926846</v>
      </c>
      <c r="Z59" s="16"/>
      <c r="AA59" s="16">
        <f>VLOOKUP(A:A,[1]TDSheet!$A:$AA,27,0)</f>
        <v>0</v>
      </c>
      <c r="AB59" s="16"/>
      <c r="AC59" s="16"/>
      <c r="AD59" s="16">
        <f>VLOOKUP(A:A,[1]TDSheet!$A:$AD,30,0)</f>
        <v>0</v>
      </c>
      <c r="AE59" s="16">
        <f>VLOOKUP(A:A,[1]TDSheet!$A:$AE,31,0)</f>
        <v>21.613199999999999</v>
      </c>
      <c r="AF59" s="16">
        <f>VLOOKUP(A:A,[1]TDSheet!$A:$AF,32,0)</f>
        <v>14.869</v>
      </c>
      <c r="AG59" s="16">
        <f>VLOOKUP(A:A,[1]TDSheet!$A:$AG,33,0)</f>
        <v>20.591999999999999</v>
      </c>
      <c r="AH59" s="16">
        <f>VLOOKUP(A:A,[3]TDSheet!$A:$D,4,0)</f>
        <v>19.905999999999999</v>
      </c>
      <c r="AI59" s="16">
        <f>VLOOKUP(A:A,[1]TDSheet!$A:$AI,35,0)</f>
        <v>0</v>
      </c>
      <c r="AJ59" s="16">
        <f t="shared" si="15"/>
        <v>0</v>
      </c>
      <c r="AK59" s="16">
        <f t="shared" si="16"/>
        <v>20</v>
      </c>
      <c r="AL59" s="16">
        <f t="shared" si="17"/>
        <v>0</v>
      </c>
      <c r="AM59" s="16"/>
      <c r="AN59" s="16"/>
    </row>
    <row r="60" spans="1:40" s="1" customFormat="1" ht="21.95" customHeight="1" outlineLevel="1" x14ac:dyDescent="0.2">
      <c r="A60" s="7" t="s">
        <v>63</v>
      </c>
      <c r="B60" s="7" t="s">
        <v>8</v>
      </c>
      <c r="C60" s="8">
        <v>711.33900000000006</v>
      </c>
      <c r="D60" s="8">
        <v>496.44099999999997</v>
      </c>
      <c r="E60" s="18">
        <v>502</v>
      </c>
      <c r="F60" s="22">
        <v>204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6">
        <f>VLOOKUP(A:A,[2]TDSheet!$A:$F,6,0)</f>
        <v>129.203</v>
      </c>
      <c r="K60" s="16">
        <f t="shared" si="12"/>
        <v>372.79700000000003</v>
      </c>
      <c r="L60" s="16">
        <f>VLOOKUP(A:A,[1]TDSheet!$A:$M,13,0)</f>
        <v>150</v>
      </c>
      <c r="M60" s="16">
        <f>VLOOKUP(A:A,[1]TDSheet!$A:$N,14,0)</f>
        <v>0</v>
      </c>
      <c r="N60" s="16">
        <f>VLOOKUP(A:A,[1]TDSheet!$A:$O,15,0)</f>
        <v>0</v>
      </c>
      <c r="O60" s="16">
        <f>VLOOKUP(A:A,[1]TDSheet!$A:$V,22,0)</f>
        <v>100</v>
      </c>
      <c r="P60" s="16">
        <f>VLOOKUP(A:A,[1]TDSheet!$A:$X,24,0)</f>
        <v>100</v>
      </c>
      <c r="Q60" s="16"/>
      <c r="R60" s="16"/>
      <c r="S60" s="16"/>
      <c r="T60" s="16"/>
      <c r="U60" s="16"/>
      <c r="V60" s="20">
        <v>230</v>
      </c>
      <c r="W60" s="16">
        <f t="shared" si="13"/>
        <v>100.4</v>
      </c>
      <c r="X60" s="20">
        <v>100</v>
      </c>
      <c r="Y60" s="21">
        <f t="shared" si="14"/>
        <v>8.8047808764940232</v>
      </c>
      <c r="Z60" s="16"/>
      <c r="AA60" s="16">
        <f>VLOOKUP(A:A,[1]TDSheet!$A:$AA,27,0)</f>
        <v>0</v>
      </c>
      <c r="AB60" s="16"/>
      <c r="AC60" s="16"/>
      <c r="AD60" s="16">
        <f>VLOOKUP(A:A,[1]TDSheet!$A:$AD,30,0)</f>
        <v>0</v>
      </c>
      <c r="AE60" s="16">
        <f>VLOOKUP(A:A,[1]TDSheet!$A:$AE,31,0)</f>
        <v>100.6</v>
      </c>
      <c r="AF60" s="16">
        <f>VLOOKUP(A:A,[1]TDSheet!$A:$AF,32,0)</f>
        <v>128.1</v>
      </c>
      <c r="AG60" s="16">
        <f>VLOOKUP(A:A,[1]TDSheet!$A:$AG,33,0)</f>
        <v>96</v>
      </c>
      <c r="AH60" s="16">
        <f>VLOOKUP(A:A,[3]TDSheet!$A:$D,4,0)</f>
        <v>18.125</v>
      </c>
      <c r="AI60" s="16">
        <f>VLOOKUP(A:A,[1]TDSheet!$A:$AI,35,0)</f>
        <v>0</v>
      </c>
      <c r="AJ60" s="16">
        <f t="shared" si="15"/>
        <v>230</v>
      </c>
      <c r="AK60" s="16">
        <f t="shared" si="16"/>
        <v>100</v>
      </c>
      <c r="AL60" s="16">
        <f t="shared" si="17"/>
        <v>0</v>
      </c>
      <c r="AM60" s="16"/>
      <c r="AN60" s="16"/>
    </row>
    <row r="61" spans="1:40" s="1" customFormat="1" ht="21.95" customHeight="1" outlineLevel="1" x14ac:dyDescent="0.2">
      <c r="A61" s="7" t="s">
        <v>64</v>
      </c>
      <c r="B61" s="7" t="s">
        <v>13</v>
      </c>
      <c r="C61" s="8">
        <v>555</v>
      </c>
      <c r="D61" s="8">
        <v>1890</v>
      </c>
      <c r="E61" s="8">
        <v>1265</v>
      </c>
      <c r="F61" s="8">
        <v>654</v>
      </c>
      <c r="G61" s="1" t="str">
        <f>VLOOKUP(A:A,[1]TDSheet!$A:$G,7,0)</f>
        <v>лид, я</v>
      </c>
      <c r="H61" s="1">
        <f>VLOOKUP(A:A,[1]TDSheet!$A:$H,8,0)</f>
        <v>0.35</v>
      </c>
      <c r="I61" s="1">
        <f>VLOOKUP(A:A,[1]TDSheet!$A:$I,9,0)</f>
        <v>40</v>
      </c>
      <c r="J61" s="16">
        <f>VLOOKUP(A:A,[2]TDSheet!$A:$F,6,0)</f>
        <v>1287</v>
      </c>
      <c r="K61" s="16">
        <f t="shared" si="12"/>
        <v>-22</v>
      </c>
      <c r="L61" s="16">
        <f>VLOOKUP(A:A,[1]TDSheet!$A:$M,13,0)</f>
        <v>350</v>
      </c>
      <c r="M61" s="16">
        <f>VLOOKUP(A:A,[1]TDSheet!$A:$N,14,0)</f>
        <v>0</v>
      </c>
      <c r="N61" s="16">
        <f>VLOOKUP(A:A,[1]TDSheet!$A:$O,15,0)</f>
        <v>0</v>
      </c>
      <c r="O61" s="16">
        <f>VLOOKUP(A:A,[1]TDSheet!$A:$V,22,0)</f>
        <v>0</v>
      </c>
      <c r="P61" s="16">
        <f>VLOOKUP(A:A,[1]TDSheet!$A:$X,24,0)</f>
        <v>350</v>
      </c>
      <c r="Q61" s="16"/>
      <c r="R61" s="16"/>
      <c r="S61" s="16"/>
      <c r="T61" s="16"/>
      <c r="U61" s="16"/>
      <c r="V61" s="20">
        <v>400</v>
      </c>
      <c r="W61" s="16">
        <f t="shared" si="13"/>
        <v>253</v>
      </c>
      <c r="X61" s="20">
        <v>400</v>
      </c>
      <c r="Y61" s="21">
        <f t="shared" si="14"/>
        <v>8.5138339920948614</v>
      </c>
      <c r="Z61" s="16"/>
      <c r="AA61" s="16">
        <f>VLOOKUP(A:A,[1]TDSheet!$A:$AA,27,0)</f>
        <v>0</v>
      </c>
      <c r="AB61" s="16"/>
      <c r="AC61" s="16"/>
      <c r="AD61" s="16">
        <f>VLOOKUP(A:A,[1]TDSheet!$A:$AD,30,0)</f>
        <v>0</v>
      </c>
      <c r="AE61" s="16">
        <f>VLOOKUP(A:A,[1]TDSheet!$A:$AE,31,0)</f>
        <v>286.60000000000002</v>
      </c>
      <c r="AF61" s="16">
        <f>VLOOKUP(A:A,[1]TDSheet!$A:$AF,32,0)</f>
        <v>287.60000000000002</v>
      </c>
      <c r="AG61" s="16">
        <f>VLOOKUP(A:A,[1]TDSheet!$A:$AG,33,0)</f>
        <v>262.8</v>
      </c>
      <c r="AH61" s="16">
        <f>VLOOKUP(A:A,[3]TDSheet!$A:$D,4,0)</f>
        <v>230</v>
      </c>
      <c r="AI61" s="16">
        <f>VLOOKUP(A:A,[1]TDSheet!$A:$AI,35,0)</f>
        <v>0</v>
      </c>
      <c r="AJ61" s="16">
        <f t="shared" si="15"/>
        <v>140</v>
      </c>
      <c r="AK61" s="16">
        <f t="shared" si="16"/>
        <v>140</v>
      </c>
      <c r="AL61" s="16">
        <f t="shared" si="17"/>
        <v>0</v>
      </c>
      <c r="AM61" s="16"/>
      <c r="AN61" s="16"/>
    </row>
    <row r="62" spans="1:40" s="1" customFormat="1" ht="21.95" customHeight="1" outlineLevel="1" x14ac:dyDescent="0.2">
      <c r="A62" s="7" t="s">
        <v>65</v>
      </c>
      <c r="B62" s="7" t="s">
        <v>13</v>
      </c>
      <c r="C62" s="8">
        <v>672</v>
      </c>
      <c r="D62" s="8">
        <v>2557</v>
      </c>
      <c r="E62" s="8">
        <v>1708</v>
      </c>
      <c r="F62" s="8">
        <v>961</v>
      </c>
      <c r="G62" s="1" t="str">
        <f>VLOOKUP(A:A,[1]TDSheet!$A:$G,7,0)</f>
        <v>неакк</v>
      </c>
      <c r="H62" s="1">
        <f>VLOOKUP(A:A,[1]TDSheet!$A:$H,8,0)</f>
        <v>0.35</v>
      </c>
      <c r="I62" s="1">
        <f>VLOOKUP(A:A,[1]TDSheet!$A:$I,9,0)</f>
        <v>40</v>
      </c>
      <c r="J62" s="16">
        <f>VLOOKUP(A:A,[2]TDSheet!$A:$F,6,0)</f>
        <v>1728</v>
      </c>
      <c r="K62" s="16">
        <f t="shared" si="12"/>
        <v>-20</v>
      </c>
      <c r="L62" s="16">
        <f>VLOOKUP(A:A,[1]TDSheet!$A:$M,13,0)</f>
        <v>550</v>
      </c>
      <c r="M62" s="16">
        <f>VLOOKUP(A:A,[1]TDSheet!$A:$N,14,0)</f>
        <v>0</v>
      </c>
      <c r="N62" s="16">
        <f>VLOOKUP(A:A,[1]TDSheet!$A:$O,15,0)</f>
        <v>0</v>
      </c>
      <c r="O62" s="16">
        <f>VLOOKUP(A:A,[1]TDSheet!$A:$V,22,0)</f>
        <v>0</v>
      </c>
      <c r="P62" s="16">
        <f>VLOOKUP(A:A,[1]TDSheet!$A:$X,24,0)</f>
        <v>400</v>
      </c>
      <c r="Q62" s="16"/>
      <c r="R62" s="16"/>
      <c r="S62" s="16"/>
      <c r="T62" s="16"/>
      <c r="U62" s="16"/>
      <c r="V62" s="20">
        <v>450</v>
      </c>
      <c r="W62" s="16">
        <f t="shared" si="13"/>
        <v>341.6</v>
      </c>
      <c r="X62" s="20">
        <v>600</v>
      </c>
      <c r="Y62" s="21">
        <f t="shared" si="14"/>
        <v>8.6680327868852451</v>
      </c>
      <c r="Z62" s="16"/>
      <c r="AA62" s="16">
        <f>VLOOKUP(A:A,[1]TDSheet!$A:$AA,27,0)</f>
        <v>0</v>
      </c>
      <c r="AB62" s="16"/>
      <c r="AC62" s="16"/>
      <c r="AD62" s="16">
        <f>VLOOKUP(A:A,[1]TDSheet!$A:$AD,30,0)</f>
        <v>0</v>
      </c>
      <c r="AE62" s="16">
        <f>VLOOKUP(A:A,[1]TDSheet!$A:$AE,31,0)</f>
        <v>399.4</v>
      </c>
      <c r="AF62" s="16">
        <f>VLOOKUP(A:A,[1]TDSheet!$A:$AF,32,0)</f>
        <v>410.4</v>
      </c>
      <c r="AG62" s="16">
        <f>VLOOKUP(A:A,[1]TDSheet!$A:$AG,33,0)</f>
        <v>373.8</v>
      </c>
      <c r="AH62" s="16">
        <f>VLOOKUP(A:A,[3]TDSheet!$A:$D,4,0)</f>
        <v>357</v>
      </c>
      <c r="AI62" s="16">
        <f>VLOOKUP(A:A,[1]TDSheet!$A:$AI,35,0)</f>
        <v>0</v>
      </c>
      <c r="AJ62" s="16">
        <f t="shared" si="15"/>
        <v>157.5</v>
      </c>
      <c r="AK62" s="16">
        <f t="shared" si="16"/>
        <v>210</v>
      </c>
      <c r="AL62" s="16">
        <f t="shared" si="17"/>
        <v>0</v>
      </c>
      <c r="AM62" s="16"/>
      <c r="AN62" s="16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247</v>
      </c>
      <c r="D63" s="8">
        <v>1783</v>
      </c>
      <c r="E63" s="8">
        <v>1023</v>
      </c>
      <c r="F63" s="8">
        <v>688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6">
        <f>VLOOKUP(A:A,[2]TDSheet!$A:$F,6,0)</f>
        <v>1038</v>
      </c>
      <c r="K63" s="16">
        <f t="shared" si="12"/>
        <v>-15</v>
      </c>
      <c r="L63" s="16">
        <f>VLOOKUP(A:A,[1]TDSheet!$A:$M,13,0)</f>
        <v>350</v>
      </c>
      <c r="M63" s="16">
        <f>VLOOKUP(A:A,[1]TDSheet!$A:$N,14,0)</f>
        <v>0</v>
      </c>
      <c r="N63" s="16">
        <f>VLOOKUP(A:A,[1]TDSheet!$A:$O,15,0)</f>
        <v>0</v>
      </c>
      <c r="O63" s="16">
        <f>VLOOKUP(A:A,[1]TDSheet!$A:$V,22,0)</f>
        <v>0</v>
      </c>
      <c r="P63" s="16">
        <f>VLOOKUP(A:A,[1]TDSheet!$A:$X,24,0)</f>
        <v>180</v>
      </c>
      <c r="Q63" s="16"/>
      <c r="R63" s="16"/>
      <c r="S63" s="16"/>
      <c r="T63" s="16"/>
      <c r="U63" s="16"/>
      <c r="V63" s="20">
        <v>300</v>
      </c>
      <c r="W63" s="16">
        <f t="shared" si="13"/>
        <v>204.6</v>
      </c>
      <c r="X63" s="20">
        <v>220</v>
      </c>
      <c r="Y63" s="21">
        <f t="shared" si="14"/>
        <v>8.4946236559139781</v>
      </c>
      <c r="Z63" s="16"/>
      <c r="AA63" s="16">
        <f>VLOOKUP(A:A,[1]TDSheet!$A:$AA,27,0)</f>
        <v>0</v>
      </c>
      <c r="AB63" s="16"/>
      <c r="AC63" s="16"/>
      <c r="AD63" s="16">
        <f>VLOOKUP(A:A,[1]TDSheet!$A:$AD,30,0)</f>
        <v>0</v>
      </c>
      <c r="AE63" s="16">
        <f>VLOOKUP(A:A,[1]TDSheet!$A:$AE,31,0)</f>
        <v>184.8</v>
      </c>
      <c r="AF63" s="16">
        <f>VLOOKUP(A:A,[1]TDSheet!$A:$AF,32,0)</f>
        <v>217.4</v>
      </c>
      <c r="AG63" s="16">
        <f>VLOOKUP(A:A,[1]TDSheet!$A:$AG,33,0)</f>
        <v>237</v>
      </c>
      <c r="AH63" s="16">
        <f>VLOOKUP(A:A,[3]TDSheet!$A:$D,4,0)</f>
        <v>145</v>
      </c>
      <c r="AI63" s="16">
        <f>VLOOKUP(A:A,[1]TDSheet!$A:$AI,35,0)</f>
        <v>0</v>
      </c>
      <c r="AJ63" s="16">
        <f t="shared" si="15"/>
        <v>120</v>
      </c>
      <c r="AK63" s="16">
        <f t="shared" si="16"/>
        <v>88</v>
      </c>
      <c r="AL63" s="16">
        <f t="shared" si="17"/>
        <v>0</v>
      </c>
      <c r="AM63" s="16"/>
      <c r="AN63" s="16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94.405000000000001</v>
      </c>
      <c r="D64" s="8">
        <v>564.66399999999999</v>
      </c>
      <c r="E64" s="8">
        <v>333.76799999999997</v>
      </c>
      <c r="F64" s="8">
        <v>111.80500000000001</v>
      </c>
      <c r="G64" s="1">
        <f>VLOOKUP(A:A,[1]TDSheet!$A:$G,7,0)</f>
        <v>700</v>
      </c>
      <c r="H64" s="1">
        <f>VLOOKUP(A:A,[1]TDSheet!$A:$H,8,0)</f>
        <v>1</v>
      </c>
      <c r="I64" s="1">
        <f>VLOOKUP(A:A,[1]TDSheet!$A:$I,9,0)</f>
        <v>50</v>
      </c>
      <c r="J64" s="16">
        <f>VLOOKUP(A:A,[2]TDSheet!$A:$F,6,0)</f>
        <v>339.94200000000001</v>
      </c>
      <c r="K64" s="16">
        <f t="shared" si="12"/>
        <v>-6.174000000000035</v>
      </c>
      <c r="L64" s="16">
        <f>VLOOKUP(A:A,[1]TDSheet!$A:$M,13,0)</f>
        <v>70</v>
      </c>
      <c r="M64" s="16">
        <f>VLOOKUP(A:A,[1]TDSheet!$A:$N,14,0)</f>
        <v>0</v>
      </c>
      <c r="N64" s="16">
        <f>VLOOKUP(A:A,[1]TDSheet!$A:$O,15,0)</f>
        <v>0</v>
      </c>
      <c r="O64" s="16">
        <f>VLOOKUP(A:A,[1]TDSheet!$A:$V,22,0)</f>
        <v>80</v>
      </c>
      <c r="P64" s="16">
        <f>VLOOKUP(A:A,[1]TDSheet!$A:$X,24,0)</f>
        <v>90</v>
      </c>
      <c r="Q64" s="16"/>
      <c r="R64" s="16"/>
      <c r="S64" s="16"/>
      <c r="T64" s="16"/>
      <c r="U64" s="16"/>
      <c r="V64" s="20">
        <v>120</v>
      </c>
      <c r="W64" s="16">
        <f t="shared" si="13"/>
        <v>66.753599999999992</v>
      </c>
      <c r="X64" s="20">
        <v>100</v>
      </c>
      <c r="Y64" s="21">
        <f t="shared" si="14"/>
        <v>8.5659050598020201</v>
      </c>
      <c r="Z64" s="16"/>
      <c r="AA64" s="16">
        <f>VLOOKUP(A:A,[1]TDSheet!$A:$AA,27,0)</f>
        <v>0</v>
      </c>
      <c r="AB64" s="16"/>
      <c r="AC64" s="16"/>
      <c r="AD64" s="16">
        <f>VLOOKUP(A:A,[1]TDSheet!$A:$AD,30,0)</f>
        <v>0</v>
      </c>
      <c r="AE64" s="16">
        <f>VLOOKUP(A:A,[1]TDSheet!$A:$AE,31,0)</f>
        <v>38.1892</v>
      </c>
      <c r="AF64" s="16">
        <f>VLOOKUP(A:A,[1]TDSheet!$A:$AF,32,0)</f>
        <v>55.465000000000011</v>
      </c>
      <c r="AG64" s="16">
        <f>VLOOKUP(A:A,[1]TDSheet!$A:$AG,33,0)</f>
        <v>54.935199999999995</v>
      </c>
      <c r="AH64" s="16">
        <f>VLOOKUP(A:A,[3]TDSheet!$A:$D,4,0)</f>
        <v>59.752000000000002</v>
      </c>
      <c r="AI64" s="16">
        <f>VLOOKUP(A:A,[1]TDSheet!$A:$AI,35,0)</f>
        <v>0</v>
      </c>
      <c r="AJ64" s="16">
        <f t="shared" si="15"/>
        <v>120</v>
      </c>
      <c r="AK64" s="16">
        <f t="shared" si="16"/>
        <v>100</v>
      </c>
      <c r="AL64" s="16">
        <f t="shared" si="17"/>
        <v>0</v>
      </c>
      <c r="AM64" s="16"/>
      <c r="AN64" s="16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315.14800000000002</v>
      </c>
      <c r="D65" s="8">
        <v>1570.028</v>
      </c>
      <c r="E65" s="8">
        <v>1020.2190000000001</v>
      </c>
      <c r="F65" s="8">
        <v>546.00099999999998</v>
      </c>
      <c r="G65" s="1" t="str">
        <f>VLOOKUP(A:A,[1]TDSheet!$A:$G,7,0)</f>
        <v>н</v>
      </c>
      <c r="H65" s="1">
        <f>VLOOKUP(A:A,[1]TDSheet!$A:$H,8,0)</f>
        <v>1</v>
      </c>
      <c r="I65" s="1">
        <f>VLOOKUP(A:A,[1]TDSheet!$A:$I,9,0)</f>
        <v>50</v>
      </c>
      <c r="J65" s="16">
        <f>VLOOKUP(A:A,[2]TDSheet!$A:$F,6,0)</f>
        <v>1003.082</v>
      </c>
      <c r="K65" s="16">
        <f t="shared" si="12"/>
        <v>17.137000000000057</v>
      </c>
      <c r="L65" s="16">
        <f>VLOOKUP(A:A,[1]TDSheet!$A:$M,13,0)</f>
        <v>300</v>
      </c>
      <c r="M65" s="16">
        <f>VLOOKUP(A:A,[1]TDSheet!$A:$N,14,0)</f>
        <v>0</v>
      </c>
      <c r="N65" s="16">
        <f>VLOOKUP(A:A,[1]TDSheet!$A:$O,15,0)</f>
        <v>0</v>
      </c>
      <c r="O65" s="16">
        <f>VLOOKUP(A:A,[1]TDSheet!$A:$V,22,0)</f>
        <v>200</v>
      </c>
      <c r="P65" s="16">
        <f>VLOOKUP(A:A,[1]TDSheet!$A:$X,24,0)</f>
        <v>400</v>
      </c>
      <c r="Q65" s="16"/>
      <c r="R65" s="16"/>
      <c r="S65" s="16"/>
      <c r="T65" s="16"/>
      <c r="U65" s="16"/>
      <c r="V65" s="20">
        <v>200</v>
      </c>
      <c r="W65" s="16">
        <f t="shared" si="13"/>
        <v>204.0438</v>
      </c>
      <c r="X65" s="20">
        <v>200</v>
      </c>
      <c r="Y65" s="21">
        <f t="shared" si="14"/>
        <v>9.0470820480700702</v>
      </c>
      <c r="Z65" s="16"/>
      <c r="AA65" s="16">
        <f>VLOOKUP(A:A,[1]TDSheet!$A:$AA,27,0)</f>
        <v>0</v>
      </c>
      <c r="AB65" s="16"/>
      <c r="AC65" s="16"/>
      <c r="AD65" s="16">
        <f>VLOOKUP(A:A,[1]TDSheet!$A:$AD,30,0)</f>
        <v>0</v>
      </c>
      <c r="AE65" s="16">
        <f>VLOOKUP(A:A,[1]TDSheet!$A:$AE,31,0)</f>
        <v>186.12899999999999</v>
      </c>
      <c r="AF65" s="16">
        <f>VLOOKUP(A:A,[1]TDSheet!$A:$AF,32,0)</f>
        <v>174.9522</v>
      </c>
      <c r="AG65" s="16">
        <f>VLOOKUP(A:A,[1]TDSheet!$A:$AG,33,0)</f>
        <v>194.0094</v>
      </c>
      <c r="AH65" s="16">
        <f>VLOOKUP(A:A,[3]TDSheet!$A:$D,4,0)</f>
        <v>241.839</v>
      </c>
      <c r="AI65" s="16" t="str">
        <f>VLOOKUP(A:A,[1]TDSheet!$A:$AI,35,0)</f>
        <v>периюнь</v>
      </c>
      <c r="AJ65" s="16">
        <f t="shared" si="15"/>
        <v>200</v>
      </c>
      <c r="AK65" s="16">
        <f t="shared" si="16"/>
        <v>200</v>
      </c>
      <c r="AL65" s="16">
        <f t="shared" si="17"/>
        <v>0</v>
      </c>
      <c r="AM65" s="16"/>
      <c r="AN65" s="16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19.648</v>
      </c>
      <c r="D66" s="8">
        <v>190.54400000000001</v>
      </c>
      <c r="E66" s="8">
        <v>96.128</v>
      </c>
      <c r="F66" s="8">
        <v>108.056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6">
        <f>VLOOKUP(A:A,[2]TDSheet!$A:$F,6,0)</f>
        <v>99.811999999999998</v>
      </c>
      <c r="K66" s="16">
        <f t="shared" si="12"/>
        <v>-3.6839999999999975</v>
      </c>
      <c r="L66" s="16">
        <f>VLOOKUP(A:A,[1]TDSheet!$A:$M,13,0)</f>
        <v>20</v>
      </c>
      <c r="M66" s="16">
        <f>VLOOKUP(A:A,[1]TDSheet!$A:$N,14,0)</f>
        <v>0</v>
      </c>
      <c r="N66" s="16">
        <f>VLOOKUP(A:A,[1]TDSheet!$A:$O,15,0)</f>
        <v>0</v>
      </c>
      <c r="O66" s="16">
        <f>VLOOKUP(A:A,[1]TDSheet!$A:$V,22,0)</f>
        <v>0</v>
      </c>
      <c r="P66" s="16">
        <f>VLOOKUP(A:A,[1]TDSheet!$A:$X,24,0)</f>
        <v>0</v>
      </c>
      <c r="Q66" s="16"/>
      <c r="R66" s="16"/>
      <c r="S66" s="16"/>
      <c r="T66" s="16"/>
      <c r="U66" s="16"/>
      <c r="V66" s="20">
        <v>30</v>
      </c>
      <c r="W66" s="16">
        <f t="shared" si="13"/>
        <v>19.2256</v>
      </c>
      <c r="X66" s="20">
        <v>20</v>
      </c>
      <c r="Y66" s="21">
        <f t="shared" si="14"/>
        <v>9.2614014647137139</v>
      </c>
      <c r="Z66" s="16"/>
      <c r="AA66" s="16">
        <f>VLOOKUP(A:A,[1]TDSheet!$A:$AA,27,0)</f>
        <v>0</v>
      </c>
      <c r="AB66" s="16"/>
      <c r="AC66" s="16"/>
      <c r="AD66" s="16">
        <f>VLOOKUP(A:A,[1]TDSheet!$A:$AD,30,0)</f>
        <v>0</v>
      </c>
      <c r="AE66" s="16">
        <f>VLOOKUP(A:A,[1]TDSheet!$A:$AE,31,0)</f>
        <v>16.532</v>
      </c>
      <c r="AF66" s="16">
        <f>VLOOKUP(A:A,[1]TDSheet!$A:$AF,32,0)</f>
        <v>14.895199999999999</v>
      </c>
      <c r="AG66" s="16">
        <f>VLOOKUP(A:A,[1]TDSheet!$A:$AG,33,0)</f>
        <v>21.360800000000001</v>
      </c>
      <c r="AH66" s="16">
        <f>VLOOKUP(A:A,[3]TDSheet!$A:$D,4,0)</f>
        <v>13.518000000000001</v>
      </c>
      <c r="AI66" s="16">
        <f>VLOOKUP(A:A,[1]TDSheet!$A:$AI,35,0)</f>
        <v>0</v>
      </c>
      <c r="AJ66" s="16">
        <f t="shared" si="15"/>
        <v>30</v>
      </c>
      <c r="AK66" s="16">
        <f t="shared" si="16"/>
        <v>20</v>
      </c>
      <c r="AL66" s="16">
        <f t="shared" si="17"/>
        <v>0</v>
      </c>
      <c r="AM66" s="16"/>
      <c r="AN66" s="16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39.393000000000001</v>
      </c>
      <c r="D67" s="8">
        <v>5552.4070000000002</v>
      </c>
      <c r="E67" s="8">
        <v>2681.277</v>
      </c>
      <c r="F67" s="8">
        <v>798.90800000000002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6">
        <f>VLOOKUP(A:A,[2]TDSheet!$A:$F,6,0)</f>
        <v>2635.4679999999998</v>
      </c>
      <c r="K67" s="16">
        <f t="shared" si="12"/>
        <v>45.809000000000196</v>
      </c>
      <c r="L67" s="16">
        <f>VLOOKUP(A:A,[1]TDSheet!$A:$M,13,0)</f>
        <v>800</v>
      </c>
      <c r="M67" s="16">
        <f>VLOOKUP(A:A,[1]TDSheet!$A:$N,14,0)</f>
        <v>0</v>
      </c>
      <c r="N67" s="16">
        <f>VLOOKUP(A:A,[1]TDSheet!$A:$O,15,0)</f>
        <v>0</v>
      </c>
      <c r="O67" s="16">
        <f>VLOOKUP(A:A,[1]TDSheet!$A:$V,22,0)</f>
        <v>400</v>
      </c>
      <c r="P67" s="16">
        <f>VLOOKUP(A:A,[1]TDSheet!$A:$X,24,0)</f>
        <v>700</v>
      </c>
      <c r="Q67" s="16"/>
      <c r="R67" s="16"/>
      <c r="S67" s="16"/>
      <c r="T67" s="16"/>
      <c r="U67" s="16"/>
      <c r="V67" s="20">
        <v>700</v>
      </c>
      <c r="W67" s="16">
        <f t="shared" si="13"/>
        <v>536.25540000000001</v>
      </c>
      <c r="X67" s="20">
        <v>800</v>
      </c>
      <c r="Y67" s="21">
        <f t="shared" si="14"/>
        <v>7.8300526204491359</v>
      </c>
      <c r="Z67" s="16"/>
      <c r="AA67" s="16">
        <f>VLOOKUP(A:A,[1]TDSheet!$A:$AA,27,0)</f>
        <v>0</v>
      </c>
      <c r="AB67" s="16"/>
      <c r="AC67" s="16"/>
      <c r="AD67" s="16">
        <f>VLOOKUP(A:A,[1]TDSheet!$A:$AD,30,0)</f>
        <v>0</v>
      </c>
      <c r="AE67" s="16">
        <f>VLOOKUP(A:A,[1]TDSheet!$A:$AE,31,0)</f>
        <v>453.8</v>
      </c>
      <c r="AF67" s="16">
        <f>VLOOKUP(A:A,[1]TDSheet!$A:$AF,32,0)</f>
        <v>466.54160000000002</v>
      </c>
      <c r="AG67" s="16">
        <f>VLOOKUP(A:A,[1]TDSheet!$A:$AG,33,0)</f>
        <v>529.71100000000001</v>
      </c>
      <c r="AH67" s="16">
        <f>VLOOKUP(A:A,[3]TDSheet!$A:$D,4,0)</f>
        <v>684.76</v>
      </c>
      <c r="AI67" s="16" t="str">
        <f>VLOOKUP(A:A,[1]TDSheet!$A:$AI,35,0)</f>
        <v>оконч</v>
      </c>
      <c r="AJ67" s="16">
        <f t="shared" si="15"/>
        <v>700</v>
      </c>
      <c r="AK67" s="16">
        <f t="shared" si="16"/>
        <v>800</v>
      </c>
      <c r="AL67" s="16">
        <f t="shared" si="17"/>
        <v>0</v>
      </c>
      <c r="AM67" s="16"/>
      <c r="AN67" s="16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711</v>
      </c>
      <c r="D68" s="8">
        <v>6137</v>
      </c>
      <c r="E68" s="8">
        <v>4263</v>
      </c>
      <c r="F68" s="8">
        <v>1406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6">
        <f>VLOOKUP(A:A,[2]TDSheet!$A:$F,6,0)</f>
        <v>4244</v>
      </c>
      <c r="K68" s="16">
        <f t="shared" si="12"/>
        <v>19</v>
      </c>
      <c r="L68" s="16">
        <f>VLOOKUP(A:A,[1]TDSheet!$A:$M,13,0)</f>
        <v>900</v>
      </c>
      <c r="M68" s="16">
        <f>VLOOKUP(A:A,[1]TDSheet!$A:$N,14,0)</f>
        <v>0</v>
      </c>
      <c r="N68" s="16">
        <f>VLOOKUP(A:A,[1]TDSheet!$A:$O,15,0)</f>
        <v>0</v>
      </c>
      <c r="O68" s="16">
        <f>VLOOKUP(A:A,[1]TDSheet!$A:$V,22,0)</f>
        <v>900</v>
      </c>
      <c r="P68" s="16">
        <f>VLOOKUP(A:A,[1]TDSheet!$A:$X,24,0)</f>
        <v>1000</v>
      </c>
      <c r="Q68" s="16"/>
      <c r="R68" s="16"/>
      <c r="S68" s="16"/>
      <c r="T68" s="16"/>
      <c r="U68" s="16"/>
      <c r="V68" s="20">
        <v>700</v>
      </c>
      <c r="W68" s="16">
        <f t="shared" si="13"/>
        <v>706.6</v>
      </c>
      <c r="X68" s="20">
        <v>1000</v>
      </c>
      <c r="Y68" s="21">
        <f t="shared" si="14"/>
        <v>8.3583356920464187</v>
      </c>
      <c r="Z68" s="16"/>
      <c r="AA68" s="16">
        <f>VLOOKUP(A:A,[1]TDSheet!$A:$AA,27,0)</f>
        <v>0</v>
      </c>
      <c r="AB68" s="16"/>
      <c r="AC68" s="16"/>
      <c r="AD68" s="16">
        <f>VLOOKUP(A:A,[1]TDSheet!$A:$AD,30,0)</f>
        <v>730</v>
      </c>
      <c r="AE68" s="16">
        <f>VLOOKUP(A:A,[1]TDSheet!$A:$AE,31,0)</f>
        <v>643.79999999999995</v>
      </c>
      <c r="AF68" s="16">
        <f>VLOOKUP(A:A,[1]TDSheet!$A:$AF,32,0)</f>
        <v>647.4</v>
      </c>
      <c r="AG68" s="16">
        <f>VLOOKUP(A:A,[1]TDSheet!$A:$AG,33,0)</f>
        <v>730.8</v>
      </c>
      <c r="AH68" s="16">
        <f>VLOOKUP(A:A,[3]TDSheet!$A:$D,4,0)</f>
        <v>698</v>
      </c>
      <c r="AI68" s="16" t="str">
        <f>VLOOKUP(A:A,[1]TDSheet!$A:$AI,35,0)</f>
        <v>оконч</v>
      </c>
      <c r="AJ68" s="16">
        <f t="shared" si="15"/>
        <v>315</v>
      </c>
      <c r="AK68" s="16">
        <f t="shared" si="16"/>
        <v>450</v>
      </c>
      <c r="AL68" s="16">
        <f t="shared" si="17"/>
        <v>0</v>
      </c>
      <c r="AM68" s="16"/>
      <c r="AN68" s="16"/>
    </row>
    <row r="69" spans="1:40" s="1" customFormat="1" ht="11.1" customHeight="1" outlineLevel="1" x14ac:dyDescent="0.2">
      <c r="A69" s="7" t="s">
        <v>72</v>
      </c>
      <c r="B69" s="7" t="s">
        <v>13</v>
      </c>
      <c r="C69" s="8">
        <v>993</v>
      </c>
      <c r="D69" s="8">
        <v>7039</v>
      </c>
      <c r="E69" s="8">
        <v>4109</v>
      </c>
      <c r="F69" s="8">
        <v>2899</v>
      </c>
      <c r="G69" s="1" t="str">
        <f>VLOOKUP(A:A,[1]TDSheet!$A:$G,7,0)</f>
        <v>акяб</v>
      </c>
      <c r="H69" s="1">
        <f>VLOOKUP(A:A,[1]TDSheet!$A:$H,8,0)</f>
        <v>0.45</v>
      </c>
      <c r="I69" s="1">
        <f>VLOOKUP(A:A,[1]TDSheet!$A:$I,9,0)</f>
        <v>50</v>
      </c>
      <c r="J69" s="16">
        <f>VLOOKUP(A:A,[2]TDSheet!$A:$F,6,0)</f>
        <v>4229</v>
      </c>
      <c r="K69" s="16">
        <f t="shared" si="12"/>
        <v>-120</v>
      </c>
      <c r="L69" s="16">
        <f>VLOOKUP(A:A,[1]TDSheet!$A:$M,13,0)</f>
        <v>1400</v>
      </c>
      <c r="M69" s="16">
        <f>VLOOKUP(A:A,[1]TDSheet!$A:$N,14,0)</f>
        <v>0</v>
      </c>
      <c r="N69" s="16">
        <f>VLOOKUP(A:A,[1]TDSheet!$A:$O,15,0)</f>
        <v>0</v>
      </c>
      <c r="O69" s="16">
        <f>VLOOKUP(A:A,[1]TDSheet!$A:$V,22,0)</f>
        <v>1000</v>
      </c>
      <c r="P69" s="16">
        <f>VLOOKUP(A:A,[1]TDSheet!$A:$X,24,0)</f>
        <v>1000</v>
      </c>
      <c r="Q69" s="16"/>
      <c r="R69" s="16"/>
      <c r="S69" s="16"/>
      <c r="T69" s="16"/>
      <c r="U69" s="16"/>
      <c r="V69" s="20">
        <v>600</v>
      </c>
      <c r="W69" s="16">
        <f t="shared" si="13"/>
        <v>703.8</v>
      </c>
      <c r="X69" s="20">
        <v>600</v>
      </c>
      <c r="Y69" s="21">
        <f t="shared" si="14"/>
        <v>10.655015629440182</v>
      </c>
      <c r="Z69" s="16"/>
      <c r="AA69" s="16">
        <f>VLOOKUP(A:A,[1]TDSheet!$A:$AA,27,0)</f>
        <v>0</v>
      </c>
      <c r="AB69" s="16"/>
      <c r="AC69" s="16"/>
      <c r="AD69" s="16">
        <f>VLOOKUP(A:A,[1]TDSheet!$A:$AD,30,0)</f>
        <v>590</v>
      </c>
      <c r="AE69" s="16">
        <f>VLOOKUP(A:A,[1]TDSheet!$A:$AE,31,0)</f>
        <v>766.8</v>
      </c>
      <c r="AF69" s="16">
        <f>VLOOKUP(A:A,[1]TDSheet!$A:$AF,32,0)</f>
        <v>752.6</v>
      </c>
      <c r="AG69" s="16">
        <f>VLOOKUP(A:A,[1]TDSheet!$A:$AG,33,0)</f>
        <v>794.4</v>
      </c>
      <c r="AH69" s="16">
        <f>VLOOKUP(A:A,[3]TDSheet!$A:$D,4,0)</f>
        <v>491</v>
      </c>
      <c r="AI69" s="16" t="str">
        <f>VLOOKUP(A:A,[1]TDSheet!$A:$AI,35,0)</f>
        <v>июньяб</v>
      </c>
      <c r="AJ69" s="16">
        <f t="shared" si="15"/>
        <v>270</v>
      </c>
      <c r="AK69" s="16">
        <f t="shared" si="16"/>
        <v>270</v>
      </c>
      <c r="AL69" s="16">
        <f t="shared" si="17"/>
        <v>0</v>
      </c>
      <c r="AM69" s="16"/>
      <c r="AN69" s="16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220</v>
      </c>
      <c r="D70" s="8">
        <v>1974</v>
      </c>
      <c r="E70" s="8">
        <v>1048</v>
      </c>
      <c r="F70" s="8">
        <v>994</v>
      </c>
      <c r="G70" s="1">
        <f>VLOOKUP(A:A,[1]TDSheet!$A:$G,7,0)</f>
        <v>0</v>
      </c>
      <c r="H70" s="1">
        <f>VLOOKUP(A:A,[1]TDSheet!$A:$H,8,0)</f>
        <v>0.45</v>
      </c>
      <c r="I70" s="1">
        <f>VLOOKUP(A:A,[1]TDSheet!$A:$I,9,0)</f>
        <v>50</v>
      </c>
      <c r="J70" s="16">
        <f>VLOOKUP(A:A,[2]TDSheet!$A:$F,6,0)</f>
        <v>1100</v>
      </c>
      <c r="K70" s="16">
        <f t="shared" si="12"/>
        <v>-52</v>
      </c>
      <c r="L70" s="16">
        <f>VLOOKUP(A:A,[1]TDSheet!$A:$M,13,0)</f>
        <v>350</v>
      </c>
      <c r="M70" s="16">
        <f>VLOOKUP(A:A,[1]TDSheet!$A:$N,14,0)</f>
        <v>0</v>
      </c>
      <c r="N70" s="16">
        <f>VLOOKUP(A:A,[1]TDSheet!$A:$O,15,0)</f>
        <v>0</v>
      </c>
      <c r="O70" s="16">
        <f>VLOOKUP(A:A,[1]TDSheet!$A:$V,22,0)</f>
        <v>250</v>
      </c>
      <c r="P70" s="16">
        <f>VLOOKUP(A:A,[1]TDSheet!$A:$X,24,0)</f>
        <v>300</v>
      </c>
      <c r="Q70" s="16"/>
      <c r="R70" s="16"/>
      <c r="S70" s="16"/>
      <c r="T70" s="16"/>
      <c r="U70" s="16"/>
      <c r="V70" s="20">
        <v>200</v>
      </c>
      <c r="W70" s="16">
        <f t="shared" si="13"/>
        <v>209.6</v>
      </c>
      <c r="X70" s="20">
        <v>200</v>
      </c>
      <c r="Y70" s="21">
        <f t="shared" si="14"/>
        <v>10.944656488549619</v>
      </c>
      <c r="Z70" s="16"/>
      <c r="AA70" s="16">
        <f>VLOOKUP(A:A,[1]TDSheet!$A:$AA,27,0)</f>
        <v>0</v>
      </c>
      <c r="AB70" s="16"/>
      <c r="AC70" s="16"/>
      <c r="AD70" s="16">
        <f>VLOOKUP(A:A,[1]TDSheet!$A:$AD,30,0)</f>
        <v>0</v>
      </c>
      <c r="AE70" s="16">
        <f>VLOOKUP(A:A,[1]TDSheet!$A:$AE,31,0)</f>
        <v>203.4</v>
      </c>
      <c r="AF70" s="16">
        <f>VLOOKUP(A:A,[1]TDSheet!$A:$AF,32,0)</f>
        <v>234.2</v>
      </c>
      <c r="AG70" s="16">
        <f>VLOOKUP(A:A,[1]TDSheet!$A:$AG,33,0)</f>
        <v>250.2</v>
      </c>
      <c r="AH70" s="16">
        <f>VLOOKUP(A:A,[3]TDSheet!$A:$D,4,0)</f>
        <v>138</v>
      </c>
      <c r="AI70" s="16" t="str">
        <f>VLOOKUP(A:A,[1]TDSheet!$A:$AI,35,0)</f>
        <v>июньяб</v>
      </c>
      <c r="AJ70" s="16">
        <f t="shared" si="15"/>
        <v>90</v>
      </c>
      <c r="AK70" s="16">
        <f t="shared" si="16"/>
        <v>90</v>
      </c>
      <c r="AL70" s="16">
        <f t="shared" si="17"/>
        <v>0</v>
      </c>
      <c r="AM70" s="16"/>
      <c r="AN70" s="16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184</v>
      </c>
      <c r="D71" s="8">
        <v>512</v>
      </c>
      <c r="E71" s="8">
        <v>368</v>
      </c>
      <c r="F71" s="8">
        <v>234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6">
        <f>VLOOKUP(A:A,[2]TDSheet!$A:$F,6,0)</f>
        <v>412</v>
      </c>
      <c r="K71" s="16">
        <f t="shared" si="12"/>
        <v>-44</v>
      </c>
      <c r="L71" s="16">
        <f>VLOOKUP(A:A,[1]TDSheet!$A:$M,13,0)</f>
        <v>120</v>
      </c>
      <c r="M71" s="16">
        <f>VLOOKUP(A:A,[1]TDSheet!$A:$N,14,0)</f>
        <v>0</v>
      </c>
      <c r="N71" s="16">
        <f>VLOOKUP(A:A,[1]TDSheet!$A:$O,15,0)</f>
        <v>0</v>
      </c>
      <c r="O71" s="16">
        <f>VLOOKUP(A:A,[1]TDSheet!$A:$V,22,0)</f>
        <v>70</v>
      </c>
      <c r="P71" s="16">
        <f>VLOOKUP(A:A,[1]TDSheet!$A:$X,24,0)</f>
        <v>120</v>
      </c>
      <c r="Q71" s="16"/>
      <c r="R71" s="16"/>
      <c r="S71" s="16"/>
      <c r="T71" s="16"/>
      <c r="U71" s="16"/>
      <c r="V71" s="20">
        <v>40</v>
      </c>
      <c r="W71" s="16">
        <f t="shared" si="13"/>
        <v>73.599999999999994</v>
      </c>
      <c r="X71" s="20">
        <v>40</v>
      </c>
      <c r="Y71" s="21">
        <f t="shared" si="14"/>
        <v>8.4782608695652186</v>
      </c>
      <c r="Z71" s="16"/>
      <c r="AA71" s="16">
        <f>VLOOKUP(A:A,[1]TDSheet!$A:$AA,27,0)</f>
        <v>0</v>
      </c>
      <c r="AB71" s="16"/>
      <c r="AC71" s="16"/>
      <c r="AD71" s="16">
        <f>VLOOKUP(A:A,[1]TDSheet!$A:$AD,30,0)</f>
        <v>0</v>
      </c>
      <c r="AE71" s="16">
        <f>VLOOKUP(A:A,[1]TDSheet!$A:$AE,31,0)</f>
        <v>80.599999999999994</v>
      </c>
      <c r="AF71" s="16">
        <f>VLOOKUP(A:A,[1]TDSheet!$A:$AF,32,0)</f>
        <v>95.4</v>
      </c>
      <c r="AG71" s="16">
        <f>VLOOKUP(A:A,[1]TDSheet!$A:$AG,33,0)</f>
        <v>82.8</v>
      </c>
      <c r="AH71" s="16">
        <f>VLOOKUP(A:A,[3]TDSheet!$A:$D,4,0)</f>
        <v>53</v>
      </c>
      <c r="AI71" s="16" t="e">
        <f>VLOOKUP(A:A,[1]TDSheet!$A:$AI,35,0)</f>
        <v>#N/A</v>
      </c>
      <c r="AJ71" s="16">
        <f t="shared" si="15"/>
        <v>16</v>
      </c>
      <c r="AK71" s="16">
        <f t="shared" si="16"/>
        <v>16</v>
      </c>
      <c r="AL71" s="16">
        <f t="shared" si="17"/>
        <v>0</v>
      </c>
      <c r="AM71" s="16"/>
      <c r="AN71" s="16"/>
    </row>
    <row r="72" spans="1:40" s="1" customFormat="1" ht="11.1" customHeight="1" outlineLevel="1" x14ac:dyDescent="0.2">
      <c r="A72" s="7" t="s">
        <v>75</v>
      </c>
      <c r="B72" s="7" t="s">
        <v>13</v>
      </c>
      <c r="C72" s="8">
        <v>133</v>
      </c>
      <c r="D72" s="8">
        <v>558</v>
      </c>
      <c r="E72" s="8">
        <v>401</v>
      </c>
      <c r="F72" s="8">
        <v>227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6">
        <f>VLOOKUP(A:A,[2]TDSheet!$A:$F,6,0)</f>
        <v>417</v>
      </c>
      <c r="K72" s="16">
        <f t="shared" ref="K72:K119" si="18">E72-J72</f>
        <v>-16</v>
      </c>
      <c r="L72" s="16">
        <f>VLOOKUP(A:A,[1]TDSheet!$A:$M,13,0)</f>
        <v>120</v>
      </c>
      <c r="M72" s="16">
        <f>VLOOKUP(A:A,[1]TDSheet!$A:$N,14,0)</f>
        <v>0</v>
      </c>
      <c r="N72" s="16">
        <f>VLOOKUP(A:A,[1]TDSheet!$A:$O,15,0)</f>
        <v>0</v>
      </c>
      <c r="O72" s="16">
        <f>VLOOKUP(A:A,[1]TDSheet!$A:$V,22,0)</f>
        <v>80</v>
      </c>
      <c r="P72" s="16">
        <f>VLOOKUP(A:A,[1]TDSheet!$A:$X,24,0)</f>
        <v>130</v>
      </c>
      <c r="Q72" s="16"/>
      <c r="R72" s="16"/>
      <c r="S72" s="16"/>
      <c r="T72" s="16"/>
      <c r="U72" s="16"/>
      <c r="V72" s="20">
        <v>80</v>
      </c>
      <c r="W72" s="16">
        <f t="shared" ref="W72:W119" si="19">(E72-AA72-AD72)/5</f>
        <v>80.2</v>
      </c>
      <c r="X72" s="20">
        <v>40</v>
      </c>
      <c r="Y72" s="21">
        <f t="shared" ref="Y72:Y119" si="20">(F72+L72+M72+N72+O72+P72+Q72+V72+X72)/W72</f>
        <v>8.4413965087281788</v>
      </c>
      <c r="Z72" s="16"/>
      <c r="AA72" s="16">
        <f>VLOOKUP(A:A,[1]TDSheet!$A:$AA,27,0)</f>
        <v>0</v>
      </c>
      <c r="AB72" s="16"/>
      <c r="AC72" s="16"/>
      <c r="AD72" s="16">
        <f>VLOOKUP(A:A,[1]TDSheet!$A:$AD,30,0)</f>
        <v>0</v>
      </c>
      <c r="AE72" s="16">
        <f>VLOOKUP(A:A,[1]TDSheet!$A:$AE,31,0)</f>
        <v>79.8</v>
      </c>
      <c r="AF72" s="16">
        <f>VLOOKUP(A:A,[1]TDSheet!$A:$AF,32,0)</f>
        <v>84.2</v>
      </c>
      <c r="AG72" s="16">
        <f>VLOOKUP(A:A,[1]TDSheet!$A:$AG,33,0)</f>
        <v>87.2</v>
      </c>
      <c r="AH72" s="16">
        <f>VLOOKUP(A:A,[3]TDSheet!$A:$D,4,0)</f>
        <v>62</v>
      </c>
      <c r="AI72" s="16" t="e">
        <f>VLOOKUP(A:A,[1]TDSheet!$A:$AI,35,0)</f>
        <v>#N/A</v>
      </c>
      <c r="AJ72" s="16">
        <f t="shared" ref="AJ72:AJ119" si="21">V72*H72</f>
        <v>32</v>
      </c>
      <c r="AK72" s="16">
        <f t="shared" ref="AK72:AK119" si="22">X72*H72</f>
        <v>16</v>
      </c>
      <c r="AL72" s="16">
        <f t="shared" ref="AL72:AL119" si="23">Q72*H72</f>
        <v>0</v>
      </c>
      <c r="AM72" s="16"/>
      <c r="AN72" s="16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761.23599999999999</v>
      </c>
      <c r="D73" s="8">
        <v>2764.9009999999998</v>
      </c>
      <c r="E73" s="18">
        <v>1411</v>
      </c>
      <c r="F73" s="22">
        <v>616</v>
      </c>
      <c r="G73" s="1" t="str">
        <f>VLOOKUP(A:A,[1]TDSheet!$A:$G,7,0)</f>
        <v>ак апр</v>
      </c>
      <c r="H73" s="1">
        <f>VLOOKUP(A:A,[1]TDSheet!$A:$H,8,0)</f>
        <v>1</v>
      </c>
      <c r="I73" s="1">
        <f>VLOOKUP(A:A,[1]TDSheet!$A:$I,9,0)</f>
        <v>50</v>
      </c>
      <c r="J73" s="16">
        <f>VLOOKUP(A:A,[2]TDSheet!$A:$F,6,0)</f>
        <v>925.68899999999996</v>
      </c>
      <c r="K73" s="16">
        <f t="shared" si="18"/>
        <v>485.31100000000004</v>
      </c>
      <c r="L73" s="16">
        <f>VLOOKUP(A:A,[1]TDSheet!$A:$M,13,0)</f>
        <v>360</v>
      </c>
      <c r="M73" s="16">
        <f>VLOOKUP(A:A,[1]TDSheet!$A:$N,14,0)</f>
        <v>0</v>
      </c>
      <c r="N73" s="16">
        <f>VLOOKUP(A:A,[1]TDSheet!$A:$O,15,0)</f>
        <v>0</v>
      </c>
      <c r="O73" s="16">
        <f>VLOOKUP(A:A,[1]TDSheet!$A:$V,22,0)</f>
        <v>250</v>
      </c>
      <c r="P73" s="16">
        <f>VLOOKUP(A:A,[1]TDSheet!$A:$X,24,0)</f>
        <v>400</v>
      </c>
      <c r="Q73" s="16"/>
      <c r="R73" s="16"/>
      <c r="S73" s="16"/>
      <c r="T73" s="16"/>
      <c r="U73" s="16"/>
      <c r="V73" s="20">
        <v>400</v>
      </c>
      <c r="W73" s="16">
        <f t="shared" si="19"/>
        <v>282.2</v>
      </c>
      <c r="X73" s="20">
        <v>400</v>
      </c>
      <c r="Y73" s="21">
        <f t="shared" si="20"/>
        <v>8.596739900779589</v>
      </c>
      <c r="Z73" s="16"/>
      <c r="AA73" s="16">
        <f>VLOOKUP(A:A,[1]TDSheet!$A:$AA,27,0)</f>
        <v>0</v>
      </c>
      <c r="AB73" s="16"/>
      <c r="AC73" s="16"/>
      <c r="AD73" s="16">
        <f>VLOOKUP(A:A,[1]TDSheet!$A:$AD,30,0)</f>
        <v>0</v>
      </c>
      <c r="AE73" s="16">
        <f>VLOOKUP(A:A,[1]TDSheet!$A:$AE,31,0)</f>
        <v>262.8</v>
      </c>
      <c r="AF73" s="16">
        <f>VLOOKUP(A:A,[1]TDSheet!$A:$AF,32,0)</f>
        <v>233.209</v>
      </c>
      <c r="AG73" s="16">
        <f>VLOOKUP(A:A,[1]TDSheet!$A:$AG,33,0)</f>
        <v>267.39999999999998</v>
      </c>
      <c r="AH73" s="16">
        <f>VLOOKUP(A:A,[3]TDSheet!$A:$D,4,0)</f>
        <v>193.12</v>
      </c>
      <c r="AI73" s="16">
        <f>VLOOKUP(A:A,[1]TDSheet!$A:$AI,35,0)</f>
        <v>0</v>
      </c>
      <c r="AJ73" s="16">
        <f t="shared" si="21"/>
        <v>400</v>
      </c>
      <c r="AK73" s="16">
        <f t="shared" si="22"/>
        <v>400</v>
      </c>
      <c r="AL73" s="16">
        <f t="shared" si="23"/>
        <v>0</v>
      </c>
      <c r="AM73" s="16"/>
      <c r="AN73" s="16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115.77500000000001</v>
      </c>
      <c r="D74" s="8">
        <v>238.934</v>
      </c>
      <c r="E74" s="8">
        <v>174.44800000000001</v>
      </c>
      <c r="F74" s="8">
        <v>43.302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6">
        <f>VLOOKUP(A:A,[2]TDSheet!$A:$F,6,0)</f>
        <v>166.40600000000001</v>
      </c>
      <c r="K74" s="16">
        <f t="shared" si="18"/>
        <v>8.0420000000000016</v>
      </c>
      <c r="L74" s="16">
        <f>VLOOKUP(A:A,[1]TDSheet!$A:$M,13,0)</f>
        <v>40</v>
      </c>
      <c r="M74" s="16">
        <f>VLOOKUP(A:A,[1]TDSheet!$A:$N,14,0)</f>
        <v>0</v>
      </c>
      <c r="N74" s="16">
        <f>VLOOKUP(A:A,[1]TDSheet!$A:$O,15,0)</f>
        <v>0</v>
      </c>
      <c r="O74" s="16">
        <f>VLOOKUP(A:A,[1]TDSheet!$A:$V,22,0)</f>
        <v>80</v>
      </c>
      <c r="P74" s="16">
        <f>VLOOKUP(A:A,[1]TDSheet!$A:$X,24,0)</f>
        <v>60</v>
      </c>
      <c r="Q74" s="16"/>
      <c r="R74" s="16"/>
      <c r="S74" s="16"/>
      <c r="T74" s="16"/>
      <c r="U74" s="16"/>
      <c r="V74" s="20">
        <v>50</v>
      </c>
      <c r="W74" s="16">
        <f t="shared" si="19"/>
        <v>34.889600000000002</v>
      </c>
      <c r="X74" s="20">
        <v>30</v>
      </c>
      <c r="Y74" s="21">
        <f t="shared" si="20"/>
        <v>8.693192240667706</v>
      </c>
      <c r="Z74" s="16"/>
      <c r="AA74" s="16">
        <f>VLOOKUP(A:A,[1]TDSheet!$A:$AA,27,0)</f>
        <v>0</v>
      </c>
      <c r="AB74" s="16"/>
      <c r="AC74" s="16"/>
      <c r="AD74" s="16">
        <f>VLOOKUP(A:A,[1]TDSheet!$A:$AD,30,0)</f>
        <v>0</v>
      </c>
      <c r="AE74" s="16">
        <f>VLOOKUP(A:A,[1]TDSheet!$A:$AE,31,0)</f>
        <v>27.744</v>
      </c>
      <c r="AF74" s="16">
        <f>VLOOKUP(A:A,[1]TDSheet!$A:$AF,32,0)</f>
        <v>35.588000000000001</v>
      </c>
      <c r="AG74" s="16">
        <f>VLOOKUP(A:A,[1]TDSheet!$A:$AG,33,0)</f>
        <v>26.905799999999999</v>
      </c>
      <c r="AH74" s="16">
        <f>VLOOKUP(A:A,[3]TDSheet!$A:$D,4,0)</f>
        <v>24.327000000000002</v>
      </c>
      <c r="AI74" s="16" t="e">
        <f>VLOOKUP(A:A,[1]TDSheet!$A:$AI,35,0)</f>
        <v>#N/A</v>
      </c>
      <c r="AJ74" s="16">
        <f t="shared" si="21"/>
        <v>50</v>
      </c>
      <c r="AK74" s="16">
        <f t="shared" si="22"/>
        <v>30</v>
      </c>
      <c r="AL74" s="16">
        <f t="shared" si="23"/>
        <v>0</v>
      </c>
      <c r="AM74" s="16"/>
      <c r="AN74" s="16"/>
    </row>
    <row r="75" spans="1:40" s="1" customFormat="1" ht="11.1" customHeight="1" outlineLevel="1" x14ac:dyDescent="0.2">
      <c r="A75" s="7" t="s">
        <v>78</v>
      </c>
      <c r="B75" s="7" t="s">
        <v>13</v>
      </c>
      <c r="C75" s="8">
        <v>684</v>
      </c>
      <c r="D75" s="8">
        <v>7932</v>
      </c>
      <c r="E75" s="8">
        <v>3171</v>
      </c>
      <c r="F75" s="8">
        <v>1321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6">
        <f>VLOOKUP(A:A,[2]TDSheet!$A:$F,6,0)</f>
        <v>3186</v>
      </c>
      <c r="K75" s="16">
        <f t="shared" si="18"/>
        <v>-15</v>
      </c>
      <c r="L75" s="16">
        <f>VLOOKUP(A:A,[1]TDSheet!$A:$M,13,0)</f>
        <v>800</v>
      </c>
      <c r="M75" s="16">
        <f>VLOOKUP(A:A,[1]TDSheet!$A:$N,14,0)</f>
        <v>0</v>
      </c>
      <c r="N75" s="16">
        <f>VLOOKUP(A:A,[1]TDSheet!$A:$O,15,0)</f>
        <v>0</v>
      </c>
      <c r="O75" s="16">
        <f>VLOOKUP(A:A,[1]TDSheet!$A:$V,22,0)</f>
        <v>0</v>
      </c>
      <c r="P75" s="16">
        <f>VLOOKUP(A:A,[1]TDSheet!$A:$X,24,0)</f>
        <v>700</v>
      </c>
      <c r="Q75" s="16"/>
      <c r="R75" s="16"/>
      <c r="S75" s="16"/>
      <c r="T75" s="16"/>
      <c r="U75" s="16"/>
      <c r="V75" s="20">
        <v>600</v>
      </c>
      <c r="W75" s="16">
        <f t="shared" si="19"/>
        <v>472.2</v>
      </c>
      <c r="X75" s="20">
        <v>600</v>
      </c>
      <c r="Y75" s="21">
        <f t="shared" si="20"/>
        <v>8.5154595510376954</v>
      </c>
      <c r="Z75" s="16"/>
      <c r="AA75" s="16">
        <f>VLOOKUP(A:A,[1]TDSheet!$A:$AA,27,0)</f>
        <v>0</v>
      </c>
      <c r="AB75" s="16"/>
      <c r="AC75" s="16"/>
      <c r="AD75" s="16">
        <f>VLOOKUP(A:A,[1]TDSheet!$A:$AD,30,0)</f>
        <v>810</v>
      </c>
      <c r="AE75" s="16">
        <f>VLOOKUP(A:A,[1]TDSheet!$A:$AE,31,0)</f>
        <v>499.8</v>
      </c>
      <c r="AF75" s="16">
        <f>VLOOKUP(A:A,[1]TDSheet!$A:$AF,32,0)</f>
        <v>533.6</v>
      </c>
      <c r="AG75" s="16">
        <f>VLOOKUP(A:A,[1]TDSheet!$A:$AG,33,0)</f>
        <v>514.20000000000005</v>
      </c>
      <c r="AH75" s="16">
        <f>VLOOKUP(A:A,[3]TDSheet!$A:$D,4,0)</f>
        <v>450</v>
      </c>
      <c r="AI75" s="16">
        <f>VLOOKUP(A:A,[1]TDSheet!$A:$AI,35,0)</f>
        <v>0</v>
      </c>
      <c r="AJ75" s="16">
        <f t="shared" si="21"/>
        <v>240</v>
      </c>
      <c r="AK75" s="16">
        <f t="shared" si="22"/>
        <v>240</v>
      </c>
      <c r="AL75" s="16">
        <f t="shared" si="23"/>
        <v>0</v>
      </c>
      <c r="AM75" s="16"/>
      <c r="AN75" s="16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468</v>
      </c>
      <c r="D76" s="8">
        <v>6438</v>
      </c>
      <c r="E76" s="8">
        <v>2080</v>
      </c>
      <c r="F76" s="8">
        <v>1276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6">
        <f>VLOOKUP(A:A,[2]TDSheet!$A:$F,6,0)</f>
        <v>2071</v>
      </c>
      <c r="K76" s="16">
        <f t="shared" si="18"/>
        <v>9</v>
      </c>
      <c r="L76" s="16">
        <f>VLOOKUP(A:A,[1]TDSheet!$A:$M,13,0)</f>
        <v>700</v>
      </c>
      <c r="M76" s="16">
        <f>VLOOKUP(A:A,[1]TDSheet!$A:$N,14,0)</f>
        <v>0</v>
      </c>
      <c r="N76" s="16">
        <f>VLOOKUP(A:A,[1]TDSheet!$A:$O,15,0)</f>
        <v>0</v>
      </c>
      <c r="O76" s="16">
        <f>VLOOKUP(A:A,[1]TDSheet!$A:$V,22,0)</f>
        <v>0</v>
      </c>
      <c r="P76" s="16">
        <f>VLOOKUP(A:A,[1]TDSheet!$A:$X,24,0)</f>
        <v>450</v>
      </c>
      <c r="Q76" s="16"/>
      <c r="R76" s="16"/>
      <c r="S76" s="16"/>
      <c r="T76" s="16"/>
      <c r="U76" s="16"/>
      <c r="V76" s="20">
        <v>500</v>
      </c>
      <c r="W76" s="16">
        <f t="shared" si="19"/>
        <v>416</v>
      </c>
      <c r="X76" s="20">
        <v>600</v>
      </c>
      <c r="Y76" s="21">
        <f t="shared" si="20"/>
        <v>8.4759615384615383</v>
      </c>
      <c r="Z76" s="16"/>
      <c r="AA76" s="16">
        <f>VLOOKUP(A:A,[1]TDSheet!$A:$AA,27,0)</f>
        <v>0</v>
      </c>
      <c r="AB76" s="16"/>
      <c r="AC76" s="16"/>
      <c r="AD76" s="16">
        <f>VLOOKUP(A:A,[1]TDSheet!$A:$AD,30,0)</f>
        <v>0</v>
      </c>
      <c r="AE76" s="16">
        <f>VLOOKUP(A:A,[1]TDSheet!$A:$AE,31,0)</f>
        <v>368.2</v>
      </c>
      <c r="AF76" s="16">
        <f>VLOOKUP(A:A,[1]TDSheet!$A:$AF,32,0)</f>
        <v>442.8</v>
      </c>
      <c r="AG76" s="16">
        <f>VLOOKUP(A:A,[1]TDSheet!$A:$AG,33,0)</f>
        <v>467</v>
      </c>
      <c r="AH76" s="16">
        <f>VLOOKUP(A:A,[3]TDSheet!$A:$D,4,0)</f>
        <v>372</v>
      </c>
      <c r="AI76" s="16">
        <f>VLOOKUP(A:A,[1]TDSheet!$A:$AI,35,0)</f>
        <v>0</v>
      </c>
      <c r="AJ76" s="16">
        <f t="shared" si="21"/>
        <v>200</v>
      </c>
      <c r="AK76" s="16">
        <f t="shared" si="22"/>
        <v>240</v>
      </c>
      <c r="AL76" s="16">
        <f t="shared" si="23"/>
        <v>0</v>
      </c>
      <c r="AM76" s="16"/>
      <c r="AN76" s="16"/>
    </row>
    <row r="77" spans="1:40" s="1" customFormat="1" ht="21.95" customHeight="1" outlineLevel="1" x14ac:dyDescent="0.2">
      <c r="A77" s="7" t="s">
        <v>80</v>
      </c>
      <c r="B77" s="7" t="s">
        <v>8</v>
      </c>
      <c r="C77" s="8">
        <v>174.99600000000001</v>
      </c>
      <c r="D77" s="8">
        <v>1037.3869999999999</v>
      </c>
      <c r="E77" s="8">
        <v>435.76100000000002</v>
      </c>
      <c r="F77" s="8">
        <v>161.28200000000001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6">
        <f>VLOOKUP(A:A,[2]TDSheet!$A:$F,6,0)</f>
        <v>443.35399999999998</v>
      </c>
      <c r="K77" s="16">
        <f t="shared" si="18"/>
        <v>-7.5929999999999609</v>
      </c>
      <c r="L77" s="16">
        <f>VLOOKUP(A:A,[1]TDSheet!$A:$M,13,0)</f>
        <v>130</v>
      </c>
      <c r="M77" s="16">
        <f>VLOOKUP(A:A,[1]TDSheet!$A:$N,14,0)</f>
        <v>0</v>
      </c>
      <c r="N77" s="16">
        <f>VLOOKUP(A:A,[1]TDSheet!$A:$O,15,0)</f>
        <v>0</v>
      </c>
      <c r="O77" s="16">
        <f>VLOOKUP(A:A,[1]TDSheet!$A:$V,22,0)</f>
        <v>100</v>
      </c>
      <c r="P77" s="16">
        <f>VLOOKUP(A:A,[1]TDSheet!$A:$X,24,0)</f>
        <v>120</v>
      </c>
      <c r="Q77" s="16"/>
      <c r="R77" s="16"/>
      <c r="S77" s="16"/>
      <c r="T77" s="16"/>
      <c r="U77" s="16"/>
      <c r="V77" s="20">
        <v>180</v>
      </c>
      <c r="W77" s="16">
        <f t="shared" si="19"/>
        <v>87.152200000000008</v>
      </c>
      <c r="X77" s="20">
        <v>60</v>
      </c>
      <c r="Y77" s="21">
        <f t="shared" si="20"/>
        <v>8.6203446384600735</v>
      </c>
      <c r="Z77" s="16"/>
      <c r="AA77" s="16">
        <f>VLOOKUP(A:A,[1]TDSheet!$A:$AA,27,0)</f>
        <v>0</v>
      </c>
      <c r="AB77" s="16"/>
      <c r="AC77" s="16"/>
      <c r="AD77" s="16">
        <f>VLOOKUP(A:A,[1]TDSheet!$A:$AD,30,0)</f>
        <v>0</v>
      </c>
      <c r="AE77" s="16">
        <f>VLOOKUP(A:A,[1]TDSheet!$A:$AE,31,0)</f>
        <v>93.552199999999999</v>
      </c>
      <c r="AF77" s="16">
        <f>VLOOKUP(A:A,[1]TDSheet!$A:$AF,32,0)</f>
        <v>95.336400000000012</v>
      </c>
      <c r="AG77" s="16">
        <f>VLOOKUP(A:A,[1]TDSheet!$A:$AG,33,0)</f>
        <v>84.035200000000003</v>
      </c>
      <c r="AH77" s="16">
        <f>VLOOKUP(A:A,[3]TDSheet!$A:$D,4,0)</f>
        <v>81.3</v>
      </c>
      <c r="AI77" s="16" t="e">
        <f>VLOOKUP(A:A,[1]TDSheet!$A:$AI,35,0)</f>
        <v>#N/A</v>
      </c>
      <c r="AJ77" s="16">
        <f t="shared" si="21"/>
        <v>180</v>
      </c>
      <c r="AK77" s="16">
        <f t="shared" si="22"/>
        <v>60</v>
      </c>
      <c r="AL77" s="16">
        <f t="shared" si="23"/>
        <v>0</v>
      </c>
      <c r="AM77" s="16"/>
      <c r="AN77" s="16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195.19399999999999</v>
      </c>
      <c r="D78" s="8">
        <v>389.66500000000002</v>
      </c>
      <c r="E78" s="8">
        <v>295.416</v>
      </c>
      <c r="F78" s="8">
        <v>145.465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6">
        <f>VLOOKUP(A:A,[2]TDSheet!$A:$F,6,0)</f>
        <v>297.09899999999999</v>
      </c>
      <c r="K78" s="16">
        <f t="shared" si="18"/>
        <v>-1.6829999999999927</v>
      </c>
      <c r="L78" s="16">
        <f>VLOOKUP(A:A,[1]TDSheet!$A:$M,13,0)</f>
        <v>80</v>
      </c>
      <c r="M78" s="16">
        <f>VLOOKUP(A:A,[1]TDSheet!$A:$N,14,0)</f>
        <v>0</v>
      </c>
      <c r="N78" s="16">
        <f>VLOOKUP(A:A,[1]TDSheet!$A:$O,15,0)</f>
        <v>0</v>
      </c>
      <c r="O78" s="16">
        <f>VLOOKUP(A:A,[1]TDSheet!$A:$V,22,0)</f>
        <v>50</v>
      </c>
      <c r="P78" s="16">
        <f>VLOOKUP(A:A,[1]TDSheet!$A:$X,24,0)</f>
        <v>90</v>
      </c>
      <c r="Q78" s="16"/>
      <c r="R78" s="16"/>
      <c r="S78" s="16"/>
      <c r="T78" s="16"/>
      <c r="U78" s="16"/>
      <c r="V78" s="20">
        <v>100</v>
      </c>
      <c r="W78" s="16">
        <f t="shared" si="19"/>
        <v>59.083199999999998</v>
      </c>
      <c r="X78" s="20">
        <v>50</v>
      </c>
      <c r="Y78" s="21">
        <f t="shared" si="20"/>
        <v>8.7243920437620179</v>
      </c>
      <c r="Z78" s="16"/>
      <c r="AA78" s="16">
        <f>VLOOKUP(A:A,[1]TDSheet!$A:$AA,27,0)</f>
        <v>0</v>
      </c>
      <c r="AB78" s="16"/>
      <c r="AC78" s="16"/>
      <c r="AD78" s="16">
        <f>VLOOKUP(A:A,[1]TDSheet!$A:$AD,30,0)</f>
        <v>0</v>
      </c>
      <c r="AE78" s="16">
        <f>VLOOKUP(A:A,[1]TDSheet!$A:$AE,31,0)</f>
        <v>73.465599999999995</v>
      </c>
      <c r="AF78" s="16">
        <f>VLOOKUP(A:A,[1]TDSheet!$A:$AF,32,0)</f>
        <v>68.877200000000002</v>
      </c>
      <c r="AG78" s="16">
        <f>VLOOKUP(A:A,[1]TDSheet!$A:$AG,33,0)</f>
        <v>58.546199999999999</v>
      </c>
      <c r="AH78" s="16">
        <f>VLOOKUP(A:A,[3]TDSheet!$A:$D,4,0)</f>
        <v>46.512</v>
      </c>
      <c r="AI78" s="16" t="e">
        <f>VLOOKUP(A:A,[1]TDSheet!$A:$AI,35,0)</f>
        <v>#N/A</v>
      </c>
      <c r="AJ78" s="16">
        <f t="shared" si="21"/>
        <v>100</v>
      </c>
      <c r="AK78" s="16">
        <f t="shared" si="22"/>
        <v>50</v>
      </c>
      <c r="AL78" s="16">
        <f t="shared" si="23"/>
        <v>0</v>
      </c>
      <c r="AM78" s="16"/>
      <c r="AN78" s="16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424.53300000000002</v>
      </c>
      <c r="D79" s="8">
        <v>1795.6890000000001</v>
      </c>
      <c r="E79" s="8">
        <v>638.99900000000002</v>
      </c>
      <c r="F79" s="8">
        <v>366.346</v>
      </c>
      <c r="G79" s="1" t="str">
        <f>VLOOKUP(A:A,[1]TDSheet!$A:$G,7,0)</f>
        <v>ябл</v>
      </c>
      <c r="H79" s="1">
        <f>VLOOKUP(A:A,[1]TDSheet!$A:$H,8,0)</f>
        <v>1</v>
      </c>
      <c r="I79" s="1">
        <f>VLOOKUP(A:A,[1]TDSheet!$A:$I,9,0)</f>
        <v>40</v>
      </c>
      <c r="J79" s="16">
        <f>VLOOKUP(A:A,[2]TDSheet!$A:$F,6,0)</f>
        <v>635.13400000000001</v>
      </c>
      <c r="K79" s="16">
        <f t="shared" si="18"/>
        <v>3.8650000000000091</v>
      </c>
      <c r="L79" s="16">
        <f>VLOOKUP(A:A,[1]TDSheet!$A:$M,13,0)</f>
        <v>200</v>
      </c>
      <c r="M79" s="16">
        <f>VLOOKUP(A:A,[1]TDSheet!$A:$N,14,0)</f>
        <v>0</v>
      </c>
      <c r="N79" s="16">
        <f>VLOOKUP(A:A,[1]TDSheet!$A:$O,15,0)</f>
        <v>0</v>
      </c>
      <c r="O79" s="16">
        <f>VLOOKUP(A:A,[1]TDSheet!$A:$V,22,0)</f>
        <v>0</v>
      </c>
      <c r="P79" s="16">
        <f>VLOOKUP(A:A,[1]TDSheet!$A:$X,24,0)</f>
        <v>130</v>
      </c>
      <c r="Q79" s="16"/>
      <c r="R79" s="16"/>
      <c r="S79" s="16"/>
      <c r="T79" s="16"/>
      <c r="U79" s="16"/>
      <c r="V79" s="20">
        <v>300</v>
      </c>
      <c r="W79" s="16">
        <f t="shared" si="19"/>
        <v>127.7998</v>
      </c>
      <c r="X79" s="20">
        <v>100</v>
      </c>
      <c r="Y79" s="21">
        <f t="shared" si="20"/>
        <v>8.5786206238194431</v>
      </c>
      <c r="Z79" s="16"/>
      <c r="AA79" s="16">
        <f>VLOOKUP(A:A,[1]TDSheet!$A:$AA,27,0)</f>
        <v>0</v>
      </c>
      <c r="AB79" s="16"/>
      <c r="AC79" s="16"/>
      <c r="AD79" s="16">
        <f>VLOOKUP(A:A,[1]TDSheet!$A:$AD,30,0)</f>
        <v>0</v>
      </c>
      <c r="AE79" s="16">
        <f>VLOOKUP(A:A,[1]TDSheet!$A:$AE,31,0)</f>
        <v>143.83019999999999</v>
      </c>
      <c r="AF79" s="16">
        <f>VLOOKUP(A:A,[1]TDSheet!$A:$AF,32,0)</f>
        <v>156.2826</v>
      </c>
      <c r="AG79" s="16">
        <f>VLOOKUP(A:A,[1]TDSheet!$A:$AG,33,0)</f>
        <v>134.76220000000001</v>
      </c>
      <c r="AH79" s="16">
        <f>VLOOKUP(A:A,[3]TDSheet!$A:$D,4,0)</f>
        <v>111.375</v>
      </c>
      <c r="AI79" s="16" t="e">
        <f>VLOOKUP(A:A,[1]TDSheet!$A:$AI,35,0)</f>
        <v>#N/A</v>
      </c>
      <c r="AJ79" s="16">
        <f t="shared" si="21"/>
        <v>300</v>
      </c>
      <c r="AK79" s="16">
        <f t="shared" si="22"/>
        <v>100</v>
      </c>
      <c r="AL79" s="16">
        <f t="shared" si="23"/>
        <v>0</v>
      </c>
      <c r="AM79" s="16"/>
      <c r="AN79" s="16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219.21700000000001</v>
      </c>
      <c r="D80" s="8">
        <v>897.84500000000003</v>
      </c>
      <c r="E80" s="8">
        <v>434.44200000000001</v>
      </c>
      <c r="F80" s="8">
        <v>167.38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6">
        <f>VLOOKUP(A:A,[2]TDSheet!$A:$F,6,0)</f>
        <v>437.66500000000002</v>
      </c>
      <c r="K80" s="16">
        <f t="shared" si="18"/>
        <v>-3.2230000000000132</v>
      </c>
      <c r="L80" s="16">
        <f>VLOOKUP(A:A,[1]TDSheet!$A:$M,13,0)</f>
        <v>140</v>
      </c>
      <c r="M80" s="16">
        <f>VLOOKUP(A:A,[1]TDSheet!$A:$N,14,0)</f>
        <v>0</v>
      </c>
      <c r="N80" s="16">
        <f>VLOOKUP(A:A,[1]TDSheet!$A:$O,15,0)</f>
        <v>0</v>
      </c>
      <c r="O80" s="16">
        <f>VLOOKUP(A:A,[1]TDSheet!$A:$V,22,0)</f>
        <v>70</v>
      </c>
      <c r="P80" s="16">
        <f>VLOOKUP(A:A,[1]TDSheet!$A:$X,24,0)</f>
        <v>130</v>
      </c>
      <c r="Q80" s="16"/>
      <c r="R80" s="16"/>
      <c r="S80" s="16"/>
      <c r="T80" s="16"/>
      <c r="U80" s="16"/>
      <c r="V80" s="20">
        <v>180</v>
      </c>
      <c r="W80" s="16">
        <f t="shared" si="19"/>
        <v>86.888400000000004</v>
      </c>
      <c r="X80" s="20">
        <v>60</v>
      </c>
      <c r="Y80" s="21">
        <f t="shared" si="20"/>
        <v>8.6016085000989779</v>
      </c>
      <c r="Z80" s="16"/>
      <c r="AA80" s="16">
        <f>VLOOKUP(A:A,[1]TDSheet!$A:$AA,27,0)</f>
        <v>0</v>
      </c>
      <c r="AB80" s="16"/>
      <c r="AC80" s="16"/>
      <c r="AD80" s="16">
        <f>VLOOKUP(A:A,[1]TDSheet!$A:$AD,30,0)</f>
        <v>0</v>
      </c>
      <c r="AE80" s="16">
        <f>VLOOKUP(A:A,[1]TDSheet!$A:$AE,31,0)</f>
        <v>99.948800000000006</v>
      </c>
      <c r="AF80" s="16">
        <f>VLOOKUP(A:A,[1]TDSheet!$A:$AF,32,0)</f>
        <v>94.373999999999995</v>
      </c>
      <c r="AG80" s="16">
        <f>VLOOKUP(A:A,[1]TDSheet!$A:$AG,33,0)</f>
        <v>88.900400000000005</v>
      </c>
      <c r="AH80" s="16">
        <f>VLOOKUP(A:A,[3]TDSheet!$A:$D,4,0)</f>
        <v>63.96</v>
      </c>
      <c r="AI80" s="16" t="e">
        <f>VLOOKUP(A:A,[1]TDSheet!$A:$AI,35,0)</f>
        <v>#N/A</v>
      </c>
      <c r="AJ80" s="16">
        <f t="shared" si="21"/>
        <v>180</v>
      </c>
      <c r="AK80" s="16">
        <f t="shared" si="22"/>
        <v>60</v>
      </c>
      <c r="AL80" s="16">
        <f t="shared" si="23"/>
        <v>0</v>
      </c>
      <c r="AM80" s="16"/>
      <c r="AN80" s="16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35</v>
      </c>
      <c r="D81" s="8">
        <v>114</v>
      </c>
      <c r="E81" s="8">
        <v>71</v>
      </c>
      <c r="F81" s="8">
        <v>51</v>
      </c>
      <c r="G81" s="1" t="str">
        <f>VLOOKUP(A:A,[1]TDSheet!$A:$G,7,0)</f>
        <v>дк</v>
      </c>
      <c r="H81" s="1">
        <f>VLOOKUP(A:A,[1]TDSheet!$A:$H,8,0)</f>
        <v>0.6</v>
      </c>
      <c r="I81" s="1">
        <f>VLOOKUP(A:A,[1]TDSheet!$A:$I,9,0)</f>
        <v>60</v>
      </c>
      <c r="J81" s="16">
        <f>VLOOKUP(A:A,[2]TDSheet!$A:$F,6,0)</f>
        <v>75</v>
      </c>
      <c r="K81" s="16">
        <f t="shared" si="18"/>
        <v>-4</v>
      </c>
      <c r="L81" s="16">
        <f>VLOOKUP(A:A,[1]TDSheet!$A:$M,13,0)</f>
        <v>30</v>
      </c>
      <c r="M81" s="16">
        <f>VLOOKUP(A:A,[1]TDSheet!$A:$N,14,0)</f>
        <v>0</v>
      </c>
      <c r="N81" s="16">
        <f>VLOOKUP(A:A,[1]TDSheet!$A:$O,15,0)</f>
        <v>0</v>
      </c>
      <c r="O81" s="16">
        <f>VLOOKUP(A:A,[1]TDSheet!$A:$V,22,0)</f>
        <v>0</v>
      </c>
      <c r="P81" s="16">
        <f>VLOOKUP(A:A,[1]TDSheet!$A:$X,24,0)</f>
        <v>20</v>
      </c>
      <c r="Q81" s="16"/>
      <c r="R81" s="16"/>
      <c r="S81" s="16"/>
      <c r="T81" s="16"/>
      <c r="U81" s="16"/>
      <c r="V81" s="20">
        <v>10</v>
      </c>
      <c r="W81" s="16">
        <f t="shared" si="19"/>
        <v>14.2</v>
      </c>
      <c r="X81" s="20">
        <v>20</v>
      </c>
      <c r="Y81" s="21">
        <f t="shared" si="20"/>
        <v>9.225352112676056</v>
      </c>
      <c r="Z81" s="16"/>
      <c r="AA81" s="16">
        <f>VLOOKUP(A:A,[1]TDSheet!$A:$AA,27,0)</f>
        <v>0</v>
      </c>
      <c r="AB81" s="16"/>
      <c r="AC81" s="16"/>
      <c r="AD81" s="16">
        <f>VLOOKUP(A:A,[1]TDSheet!$A:$AD,30,0)</f>
        <v>0</v>
      </c>
      <c r="AE81" s="16">
        <f>VLOOKUP(A:A,[1]TDSheet!$A:$AE,31,0)</f>
        <v>14.6</v>
      </c>
      <c r="AF81" s="16">
        <f>VLOOKUP(A:A,[1]TDSheet!$A:$AF,32,0)</f>
        <v>16.8</v>
      </c>
      <c r="AG81" s="16">
        <f>VLOOKUP(A:A,[1]TDSheet!$A:$AG,33,0)</f>
        <v>16.8</v>
      </c>
      <c r="AH81" s="16">
        <f>VLOOKUP(A:A,[3]TDSheet!$A:$D,4,0)</f>
        <v>12</v>
      </c>
      <c r="AI81" s="16" t="str">
        <f>VLOOKUP(A:A,[1]TDSheet!$A:$AI,35,0)</f>
        <v>ф</v>
      </c>
      <c r="AJ81" s="16">
        <f t="shared" si="21"/>
        <v>6</v>
      </c>
      <c r="AK81" s="16">
        <f t="shared" si="22"/>
        <v>12</v>
      </c>
      <c r="AL81" s="16">
        <f t="shared" si="23"/>
        <v>0</v>
      </c>
      <c r="AM81" s="16"/>
      <c r="AN81" s="16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85</v>
      </c>
      <c r="D82" s="8">
        <v>236</v>
      </c>
      <c r="E82" s="8">
        <v>212</v>
      </c>
      <c r="F82" s="8">
        <v>85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6">
        <f>VLOOKUP(A:A,[2]TDSheet!$A:$F,6,0)</f>
        <v>207</v>
      </c>
      <c r="K82" s="16">
        <f t="shared" si="18"/>
        <v>5</v>
      </c>
      <c r="L82" s="16">
        <f>VLOOKUP(A:A,[1]TDSheet!$A:$M,13,0)</f>
        <v>80</v>
      </c>
      <c r="M82" s="16">
        <f>VLOOKUP(A:A,[1]TDSheet!$A:$N,14,0)</f>
        <v>0</v>
      </c>
      <c r="N82" s="16">
        <f>VLOOKUP(A:A,[1]TDSheet!$A:$O,15,0)</f>
        <v>0</v>
      </c>
      <c r="O82" s="16">
        <f>VLOOKUP(A:A,[1]TDSheet!$A:$V,22,0)</f>
        <v>50</v>
      </c>
      <c r="P82" s="16">
        <f>VLOOKUP(A:A,[1]TDSheet!$A:$X,24,0)</f>
        <v>70</v>
      </c>
      <c r="Q82" s="16"/>
      <c r="R82" s="16"/>
      <c r="S82" s="16"/>
      <c r="T82" s="16"/>
      <c r="U82" s="16"/>
      <c r="V82" s="20">
        <v>30</v>
      </c>
      <c r="W82" s="16">
        <f t="shared" si="19"/>
        <v>42.4</v>
      </c>
      <c r="X82" s="20">
        <v>40</v>
      </c>
      <c r="Y82" s="21">
        <f t="shared" si="20"/>
        <v>8.3726415094339632</v>
      </c>
      <c r="Z82" s="16"/>
      <c r="AA82" s="16">
        <f>VLOOKUP(A:A,[1]TDSheet!$A:$AA,27,0)</f>
        <v>0</v>
      </c>
      <c r="AB82" s="16"/>
      <c r="AC82" s="16"/>
      <c r="AD82" s="16">
        <f>VLOOKUP(A:A,[1]TDSheet!$A:$AD,30,0)</f>
        <v>0</v>
      </c>
      <c r="AE82" s="16">
        <f>VLOOKUP(A:A,[1]TDSheet!$A:$AE,31,0)</f>
        <v>38</v>
      </c>
      <c r="AF82" s="16">
        <f>VLOOKUP(A:A,[1]TDSheet!$A:$AF,32,0)</f>
        <v>48.4</v>
      </c>
      <c r="AG82" s="16">
        <f>VLOOKUP(A:A,[1]TDSheet!$A:$AG,33,0)</f>
        <v>45.2</v>
      </c>
      <c r="AH82" s="16">
        <f>VLOOKUP(A:A,[3]TDSheet!$A:$D,4,0)</f>
        <v>58</v>
      </c>
      <c r="AI82" s="16" t="str">
        <f>VLOOKUP(A:A,[1]TDSheet!$A:$AI,35,0)</f>
        <v>оконч</v>
      </c>
      <c r="AJ82" s="16">
        <f t="shared" si="21"/>
        <v>18</v>
      </c>
      <c r="AK82" s="16">
        <f t="shared" si="22"/>
        <v>24</v>
      </c>
      <c r="AL82" s="16">
        <f t="shared" si="23"/>
        <v>0</v>
      </c>
      <c r="AM82" s="16"/>
      <c r="AN82" s="16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78</v>
      </c>
      <c r="D83" s="8">
        <v>371</v>
      </c>
      <c r="E83" s="8">
        <v>209</v>
      </c>
      <c r="F83" s="8">
        <v>214</v>
      </c>
      <c r="G83" s="1" t="str">
        <f>VLOOKUP(A:A,[1]TDSheet!$A:$G,7,0)</f>
        <v>ябл</v>
      </c>
      <c r="H83" s="1">
        <f>VLOOKUP(A:A,[1]TDSheet!$A:$H,8,0)</f>
        <v>0.6</v>
      </c>
      <c r="I83" s="1">
        <f>VLOOKUP(A:A,[1]TDSheet!$A:$I,9,0)</f>
        <v>60</v>
      </c>
      <c r="J83" s="16">
        <f>VLOOKUP(A:A,[2]TDSheet!$A:$F,6,0)</f>
        <v>215</v>
      </c>
      <c r="K83" s="16">
        <f t="shared" si="18"/>
        <v>-6</v>
      </c>
      <c r="L83" s="16">
        <f>VLOOKUP(A:A,[1]TDSheet!$A:$M,13,0)</f>
        <v>80</v>
      </c>
      <c r="M83" s="16">
        <f>VLOOKUP(A:A,[1]TDSheet!$A:$N,14,0)</f>
        <v>0</v>
      </c>
      <c r="N83" s="16">
        <f>VLOOKUP(A:A,[1]TDSheet!$A:$O,15,0)</f>
        <v>0</v>
      </c>
      <c r="O83" s="16">
        <f>VLOOKUP(A:A,[1]TDSheet!$A:$V,22,0)</f>
        <v>50</v>
      </c>
      <c r="P83" s="16">
        <f>VLOOKUP(A:A,[1]TDSheet!$A:$X,24,0)</f>
        <v>50</v>
      </c>
      <c r="Q83" s="16"/>
      <c r="R83" s="16"/>
      <c r="S83" s="16"/>
      <c r="T83" s="16"/>
      <c r="U83" s="16"/>
      <c r="V83" s="20">
        <v>50</v>
      </c>
      <c r="W83" s="16">
        <f t="shared" si="19"/>
        <v>41.8</v>
      </c>
      <c r="X83" s="20">
        <v>50</v>
      </c>
      <c r="Y83" s="21">
        <f t="shared" si="20"/>
        <v>11.818181818181818</v>
      </c>
      <c r="Z83" s="16"/>
      <c r="AA83" s="16">
        <f>VLOOKUP(A:A,[1]TDSheet!$A:$AA,27,0)</f>
        <v>0</v>
      </c>
      <c r="AB83" s="16"/>
      <c r="AC83" s="16"/>
      <c r="AD83" s="16">
        <f>VLOOKUP(A:A,[1]TDSheet!$A:$AD,30,0)</f>
        <v>0</v>
      </c>
      <c r="AE83" s="16">
        <f>VLOOKUP(A:A,[1]TDSheet!$A:$AE,31,0)</f>
        <v>36.200000000000003</v>
      </c>
      <c r="AF83" s="16">
        <f>VLOOKUP(A:A,[1]TDSheet!$A:$AF,32,0)</f>
        <v>43.2</v>
      </c>
      <c r="AG83" s="16">
        <f>VLOOKUP(A:A,[1]TDSheet!$A:$AG,33,0)</f>
        <v>39.6</v>
      </c>
      <c r="AH83" s="16">
        <f>VLOOKUP(A:A,[3]TDSheet!$A:$D,4,0)</f>
        <v>55</v>
      </c>
      <c r="AI83" s="16" t="str">
        <f>VLOOKUP(A:A,[1]TDSheet!$A:$AI,35,0)</f>
        <v>июньяб</v>
      </c>
      <c r="AJ83" s="16">
        <f t="shared" si="21"/>
        <v>30</v>
      </c>
      <c r="AK83" s="16">
        <f t="shared" si="22"/>
        <v>30</v>
      </c>
      <c r="AL83" s="16">
        <f t="shared" si="23"/>
        <v>0</v>
      </c>
      <c r="AM83" s="16"/>
      <c r="AN83" s="16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59.313000000000002</v>
      </c>
      <c r="D84" s="8">
        <v>456.161</v>
      </c>
      <c r="E84" s="8">
        <v>190.62899999999999</v>
      </c>
      <c r="F84" s="8">
        <v>156.90299999999999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30</v>
      </c>
      <c r="J84" s="16">
        <f>VLOOKUP(A:A,[2]TDSheet!$A:$F,6,0)</f>
        <v>192.22</v>
      </c>
      <c r="K84" s="16">
        <f t="shared" si="18"/>
        <v>-1.5910000000000082</v>
      </c>
      <c r="L84" s="16">
        <f>VLOOKUP(A:A,[1]TDSheet!$A:$M,13,0)</f>
        <v>70</v>
      </c>
      <c r="M84" s="16">
        <f>VLOOKUP(A:A,[1]TDSheet!$A:$N,14,0)</f>
        <v>0</v>
      </c>
      <c r="N84" s="16">
        <f>VLOOKUP(A:A,[1]TDSheet!$A:$O,15,0)</f>
        <v>0</v>
      </c>
      <c r="O84" s="16">
        <f>VLOOKUP(A:A,[1]TDSheet!$A:$V,22,0)</f>
        <v>0</v>
      </c>
      <c r="P84" s="16">
        <f>VLOOKUP(A:A,[1]TDSheet!$A:$X,24,0)</f>
        <v>0</v>
      </c>
      <c r="Q84" s="16"/>
      <c r="R84" s="16"/>
      <c r="S84" s="16"/>
      <c r="T84" s="16"/>
      <c r="U84" s="16"/>
      <c r="V84" s="20">
        <v>60</v>
      </c>
      <c r="W84" s="16">
        <f t="shared" si="19"/>
        <v>38.125799999999998</v>
      </c>
      <c r="X84" s="20">
        <v>30</v>
      </c>
      <c r="Y84" s="21">
        <f t="shared" si="20"/>
        <v>8.3120354195846389</v>
      </c>
      <c r="Z84" s="16"/>
      <c r="AA84" s="16">
        <f>VLOOKUP(A:A,[1]TDSheet!$A:$AA,27,0)</f>
        <v>0</v>
      </c>
      <c r="AB84" s="16"/>
      <c r="AC84" s="16"/>
      <c r="AD84" s="16">
        <f>VLOOKUP(A:A,[1]TDSheet!$A:$AD,30,0)</f>
        <v>0</v>
      </c>
      <c r="AE84" s="16">
        <f>VLOOKUP(A:A,[1]TDSheet!$A:$AE,31,0)</f>
        <v>44.054400000000001</v>
      </c>
      <c r="AF84" s="16">
        <f>VLOOKUP(A:A,[1]TDSheet!$A:$AF,32,0)</f>
        <v>42.4756</v>
      </c>
      <c r="AG84" s="16">
        <f>VLOOKUP(A:A,[1]TDSheet!$A:$AG,33,0)</f>
        <v>43.004000000000005</v>
      </c>
      <c r="AH84" s="16">
        <f>VLOOKUP(A:A,[3]TDSheet!$A:$D,4,0)</f>
        <v>35.515999999999998</v>
      </c>
      <c r="AI84" s="16">
        <f>VLOOKUP(A:A,[1]TDSheet!$A:$AI,35,0)</f>
        <v>0</v>
      </c>
      <c r="AJ84" s="16">
        <f t="shared" si="21"/>
        <v>60</v>
      </c>
      <c r="AK84" s="16">
        <f t="shared" si="22"/>
        <v>30</v>
      </c>
      <c r="AL84" s="16">
        <f t="shared" si="23"/>
        <v>0</v>
      </c>
      <c r="AM84" s="16"/>
      <c r="AN84" s="16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280</v>
      </c>
      <c r="D85" s="8">
        <v>454</v>
      </c>
      <c r="E85" s="8">
        <v>404</v>
      </c>
      <c r="F85" s="8">
        <v>298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6">
        <f>VLOOKUP(A:A,[2]TDSheet!$A:$F,6,0)</f>
        <v>410</v>
      </c>
      <c r="K85" s="16">
        <f t="shared" si="18"/>
        <v>-6</v>
      </c>
      <c r="L85" s="16">
        <f>VLOOKUP(A:A,[1]TDSheet!$A:$M,13,0)</f>
        <v>150</v>
      </c>
      <c r="M85" s="16">
        <f>VLOOKUP(A:A,[1]TDSheet!$A:$N,14,0)</f>
        <v>0</v>
      </c>
      <c r="N85" s="16">
        <f>VLOOKUP(A:A,[1]TDSheet!$A:$O,15,0)</f>
        <v>0</v>
      </c>
      <c r="O85" s="16">
        <f>VLOOKUP(A:A,[1]TDSheet!$A:$V,22,0)</f>
        <v>100</v>
      </c>
      <c r="P85" s="16">
        <f>VLOOKUP(A:A,[1]TDSheet!$A:$X,24,0)</f>
        <v>100</v>
      </c>
      <c r="Q85" s="16"/>
      <c r="R85" s="16"/>
      <c r="S85" s="16"/>
      <c r="T85" s="16"/>
      <c r="U85" s="16"/>
      <c r="V85" s="20">
        <v>150</v>
      </c>
      <c r="W85" s="16">
        <f t="shared" si="19"/>
        <v>80.8</v>
      </c>
      <c r="X85" s="20">
        <v>100</v>
      </c>
      <c r="Y85" s="21">
        <f t="shared" si="20"/>
        <v>11.113861386138614</v>
      </c>
      <c r="Z85" s="16"/>
      <c r="AA85" s="16">
        <f>VLOOKUP(A:A,[1]TDSheet!$A:$AA,27,0)</f>
        <v>0</v>
      </c>
      <c r="AB85" s="16"/>
      <c r="AC85" s="16"/>
      <c r="AD85" s="16">
        <f>VLOOKUP(A:A,[1]TDSheet!$A:$AD,30,0)</f>
        <v>0</v>
      </c>
      <c r="AE85" s="16">
        <f>VLOOKUP(A:A,[1]TDSheet!$A:$AE,31,0)</f>
        <v>61.8</v>
      </c>
      <c r="AF85" s="16">
        <f>VLOOKUP(A:A,[1]TDSheet!$A:$AF,32,0)</f>
        <v>96.4</v>
      </c>
      <c r="AG85" s="16">
        <f>VLOOKUP(A:A,[1]TDSheet!$A:$AG,33,0)</f>
        <v>66.400000000000006</v>
      </c>
      <c r="AH85" s="16">
        <f>VLOOKUP(A:A,[3]TDSheet!$A:$D,4,0)</f>
        <v>121</v>
      </c>
      <c r="AI85" s="16" t="str">
        <f>VLOOKUP(A:A,[1]TDSheet!$A:$AI,35,0)</f>
        <v>июньяб</v>
      </c>
      <c r="AJ85" s="16">
        <f t="shared" si="21"/>
        <v>90</v>
      </c>
      <c r="AK85" s="16">
        <f t="shared" si="22"/>
        <v>60</v>
      </c>
      <c r="AL85" s="16">
        <f t="shared" si="23"/>
        <v>0</v>
      </c>
      <c r="AM85" s="16"/>
      <c r="AN85" s="16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90</v>
      </c>
      <c r="D86" s="8">
        <v>770</v>
      </c>
      <c r="E86" s="8">
        <v>673</v>
      </c>
      <c r="F86" s="8">
        <v>155</v>
      </c>
      <c r="G86" s="1" t="str">
        <f>VLOOKUP(A:A,[1]TDSheet!$A:$G,7,0)</f>
        <v>ябл,дк</v>
      </c>
      <c r="H86" s="1">
        <f>VLOOKUP(A:A,[1]TDSheet!$A:$H,8,0)</f>
        <v>0.6</v>
      </c>
      <c r="I86" s="1">
        <f>VLOOKUP(A:A,[1]TDSheet!$A:$I,9,0)</f>
        <v>60</v>
      </c>
      <c r="J86" s="16">
        <f>VLOOKUP(A:A,[2]TDSheet!$A:$F,6,0)</f>
        <v>680</v>
      </c>
      <c r="K86" s="16">
        <f t="shared" si="18"/>
        <v>-7</v>
      </c>
      <c r="L86" s="16">
        <f>VLOOKUP(A:A,[1]TDSheet!$A:$M,13,0)</f>
        <v>170</v>
      </c>
      <c r="M86" s="16">
        <f>VLOOKUP(A:A,[1]TDSheet!$A:$N,14,0)</f>
        <v>0</v>
      </c>
      <c r="N86" s="16">
        <f>VLOOKUP(A:A,[1]TDSheet!$A:$O,15,0)</f>
        <v>0</v>
      </c>
      <c r="O86" s="16">
        <f>VLOOKUP(A:A,[1]TDSheet!$A:$V,22,0)</f>
        <v>60</v>
      </c>
      <c r="P86" s="16">
        <f>VLOOKUP(A:A,[1]TDSheet!$A:$X,24,0)</f>
        <v>150</v>
      </c>
      <c r="Q86" s="16"/>
      <c r="R86" s="16"/>
      <c r="S86" s="16"/>
      <c r="T86" s="16"/>
      <c r="U86" s="16"/>
      <c r="V86" s="20">
        <v>400</v>
      </c>
      <c r="W86" s="16">
        <f t="shared" si="19"/>
        <v>134.6</v>
      </c>
      <c r="X86" s="20">
        <v>150</v>
      </c>
      <c r="Y86" s="21">
        <f t="shared" si="20"/>
        <v>8.0609212481426447</v>
      </c>
      <c r="Z86" s="16"/>
      <c r="AA86" s="16">
        <f>VLOOKUP(A:A,[1]TDSheet!$A:$AA,27,0)</f>
        <v>0</v>
      </c>
      <c r="AB86" s="16"/>
      <c r="AC86" s="16"/>
      <c r="AD86" s="16">
        <f>VLOOKUP(A:A,[1]TDSheet!$A:$AD,30,0)</f>
        <v>0</v>
      </c>
      <c r="AE86" s="16">
        <f>VLOOKUP(A:A,[1]TDSheet!$A:$AE,31,0)</f>
        <v>105</v>
      </c>
      <c r="AF86" s="16">
        <f>VLOOKUP(A:A,[1]TDSheet!$A:$AF,32,0)</f>
        <v>111</v>
      </c>
      <c r="AG86" s="16">
        <f>VLOOKUP(A:A,[1]TDSheet!$A:$AG,33,0)</f>
        <v>122.6</v>
      </c>
      <c r="AH86" s="16">
        <f>VLOOKUP(A:A,[3]TDSheet!$A:$D,4,0)</f>
        <v>173</v>
      </c>
      <c r="AI86" s="16" t="str">
        <f>VLOOKUP(A:A,[1]TDSheet!$A:$AI,35,0)</f>
        <v>оконч</v>
      </c>
      <c r="AJ86" s="16">
        <f t="shared" si="21"/>
        <v>240</v>
      </c>
      <c r="AK86" s="16">
        <f t="shared" si="22"/>
        <v>90</v>
      </c>
      <c r="AL86" s="16">
        <f t="shared" si="23"/>
        <v>0</v>
      </c>
      <c r="AM86" s="16"/>
      <c r="AN86" s="16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824</v>
      </c>
      <c r="D87" s="8">
        <v>4430</v>
      </c>
      <c r="E87" s="8">
        <v>1833</v>
      </c>
      <c r="F87" s="8">
        <v>1110</v>
      </c>
      <c r="G87" s="1">
        <f>VLOOKUP(A:A,[1]TDSheet!$A:$G,7,0)</f>
        <v>0</v>
      </c>
      <c r="H87" s="1">
        <f>VLOOKUP(A:A,[1]TDSheet!$A:$H,8,0)</f>
        <v>0.28000000000000003</v>
      </c>
      <c r="I87" s="1">
        <f>VLOOKUP(A:A,[1]TDSheet!$A:$I,9,0)</f>
        <v>35</v>
      </c>
      <c r="J87" s="16">
        <f>VLOOKUP(A:A,[2]TDSheet!$A:$F,6,0)</f>
        <v>1875</v>
      </c>
      <c r="K87" s="16">
        <f t="shared" si="18"/>
        <v>-42</v>
      </c>
      <c r="L87" s="16">
        <f>VLOOKUP(A:A,[1]TDSheet!$A:$M,13,0)</f>
        <v>500</v>
      </c>
      <c r="M87" s="16">
        <f>VLOOKUP(A:A,[1]TDSheet!$A:$N,14,0)</f>
        <v>0</v>
      </c>
      <c r="N87" s="16">
        <f>VLOOKUP(A:A,[1]TDSheet!$A:$O,15,0)</f>
        <v>0</v>
      </c>
      <c r="O87" s="16">
        <f>VLOOKUP(A:A,[1]TDSheet!$A:$V,22,0)</f>
        <v>150</v>
      </c>
      <c r="P87" s="16">
        <f>VLOOKUP(A:A,[1]TDSheet!$A:$X,24,0)</f>
        <v>500</v>
      </c>
      <c r="Q87" s="16"/>
      <c r="R87" s="16"/>
      <c r="S87" s="16"/>
      <c r="T87" s="16"/>
      <c r="U87" s="16"/>
      <c r="V87" s="20">
        <v>500</v>
      </c>
      <c r="W87" s="16">
        <f t="shared" si="19"/>
        <v>366.6</v>
      </c>
      <c r="X87" s="20">
        <v>300</v>
      </c>
      <c r="Y87" s="21">
        <f t="shared" si="20"/>
        <v>8.3469721767594098</v>
      </c>
      <c r="Z87" s="16"/>
      <c r="AA87" s="16">
        <f>VLOOKUP(A:A,[1]TDSheet!$A:$AA,27,0)</f>
        <v>0</v>
      </c>
      <c r="AB87" s="16"/>
      <c r="AC87" s="16"/>
      <c r="AD87" s="16">
        <f>VLOOKUP(A:A,[1]TDSheet!$A:$AD,30,0)</f>
        <v>0</v>
      </c>
      <c r="AE87" s="16">
        <f>VLOOKUP(A:A,[1]TDSheet!$A:$AE,31,0)</f>
        <v>374.6</v>
      </c>
      <c r="AF87" s="16">
        <f>VLOOKUP(A:A,[1]TDSheet!$A:$AF,32,0)</f>
        <v>427.2</v>
      </c>
      <c r="AG87" s="16">
        <f>VLOOKUP(A:A,[1]TDSheet!$A:$AG,33,0)</f>
        <v>403.2</v>
      </c>
      <c r="AH87" s="16">
        <f>VLOOKUP(A:A,[3]TDSheet!$A:$D,4,0)</f>
        <v>314</v>
      </c>
      <c r="AI87" s="16" t="str">
        <f>VLOOKUP(A:A,[1]TDSheet!$A:$AI,35,0)</f>
        <v>?</v>
      </c>
      <c r="AJ87" s="16">
        <f t="shared" si="21"/>
        <v>140</v>
      </c>
      <c r="AK87" s="16">
        <f t="shared" si="22"/>
        <v>84.000000000000014</v>
      </c>
      <c r="AL87" s="16">
        <f t="shared" si="23"/>
        <v>0</v>
      </c>
      <c r="AM87" s="16"/>
      <c r="AN87" s="16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301</v>
      </c>
      <c r="D88" s="8">
        <v>452</v>
      </c>
      <c r="E88" s="8">
        <v>477</v>
      </c>
      <c r="F88" s="8">
        <v>263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6">
        <f>VLOOKUP(A:A,[2]TDSheet!$A:$F,6,0)</f>
        <v>479</v>
      </c>
      <c r="K88" s="16">
        <f t="shared" si="18"/>
        <v>-2</v>
      </c>
      <c r="L88" s="16">
        <f>VLOOKUP(A:A,[1]TDSheet!$A:$M,13,0)</f>
        <v>120</v>
      </c>
      <c r="M88" s="16">
        <f>VLOOKUP(A:A,[1]TDSheet!$A:$N,14,0)</f>
        <v>0</v>
      </c>
      <c r="N88" s="16">
        <f>VLOOKUP(A:A,[1]TDSheet!$A:$O,15,0)</f>
        <v>0</v>
      </c>
      <c r="O88" s="16">
        <f>VLOOKUP(A:A,[1]TDSheet!$A:$V,22,0)</f>
        <v>50</v>
      </c>
      <c r="P88" s="16">
        <f>VLOOKUP(A:A,[1]TDSheet!$A:$X,24,0)</f>
        <v>110</v>
      </c>
      <c r="Q88" s="16"/>
      <c r="R88" s="16"/>
      <c r="S88" s="16"/>
      <c r="T88" s="16"/>
      <c r="U88" s="16"/>
      <c r="V88" s="20">
        <v>200</v>
      </c>
      <c r="W88" s="16">
        <f t="shared" si="19"/>
        <v>95.4</v>
      </c>
      <c r="X88" s="20">
        <v>100</v>
      </c>
      <c r="Y88" s="21">
        <f t="shared" si="20"/>
        <v>8.8364779874213824</v>
      </c>
      <c r="Z88" s="16"/>
      <c r="AA88" s="16">
        <f>VLOOKUP(A:A,[1]TDSheet!$A:$AA,27,0)</f>
        <v>0</v>
      </c>
      <c r="AB88" s="16"/>
      <c r="AC88" s="16"/>
      <c r="AD88" s="16">
        <f>VLOOKUP(A:A,[1]TDSheet!$A:$AD,30,0)</f>
        <v>0</v>
      </c>
      <c r="AE88" s="16">
        <f>VLOOKUP(A:A,[1]TDSheet!$A:$AE,31,0)</f>
        <v>72.599999999999994</v>
      </c>
      <c r="AF88" s="16">
        <f>VLOOKUP(A:A,[1]TDSheet!$A:$AF,32,0)</f>
        <v>115</v>
      </c>
      <c r="AG88" s="16">
        <f>VLOOKUP(A:A,[1]TDSheet!$A:$AG,33,0)</f>
        <v>93.6</v>
      </c>
      <c r="AH88" s="16">
        <f>VLOOKUP(A:A,[3]TDSheet!$A:$D,4,0)</f>
        <v>87</v>
      </c>
      <c r="AI88" s="16" t="str">
        <f>VLOOKUP(A:A,[1]TDSheet!$A:$AI,35,0)</f>
        <v>Паша</v>
      </c>
      <c r="AJ88" s="16">
        <f t="shared" si="21"/>
        <v>80</v>
      </c>
      <c r="AK88" s="16">
        <f t="shared" si="22"/>
        <v>40</v>
      </c>
      <c r="AL88" s="16">
        <f t="shared" si="23"/>
        <v>0</v>
      </c>
      <c r="AM88" s="16"/>
      <c r="AN88" s="16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314</v>
      </c>
      <c r="D89" s="8">
        <v>736</v>
      </c>
      <c r="E89" s="8">
        <v>706</v>
      </c>
      <c r="F89" s="8">
        <v>337</v>
      </c>
      <c r="G89" s="1">
        <f>VLOOKUP(A:A,[1]TDSheet!$A:$G,7,0)</f>
        <v>0</v>
      </c>
      <c r="H89" s="1">
        <f>VLOOKUP(A:A,[1]TDSheet!$A:$H,8,0)</f>
        <v>0.33</v>
      </c>
      <c r="I89" s="1">
        <f>VLOOKUP(A:A,[1]TDSheet!$A:$I,9,0)</f>
        <v>60</v>
      </c>
      <c r="J89" s="16">
        <f>VLOOKUP(A:A,[2]TDSheet!$A:$F,6,0)</f>
        <v>712</v>
      </c>
      <c r="K89" s="16">
        <f t="shared" si="18"/>
        <v>-6</v>
      </c>
      <c r="L89" s="16">
        <f>VLOOKUP(A:A,[1]TDSheet!$A:$M,13,0)</f>
        <v>170</v>
      </c>
      <c r="M89" s="16">
        <f>VLOOKUP(A:A,[1]TDSheet!$A:$N,14,0)</f>
        <v>0</v>
      </c>
      <c r="N89" s="16">
        <f>VLOOKUP(A:A,[1]TDSheet!$A:$O,15,0)</f>
        <v>0</v>
      </c>
      <c r="O89" s="16">
        <f>VLOOKUP(A:A,[1]TDSheet!$A:$V,22,0)</f>
        <v>50</v>
      </c>
      <c r="P89" s="16">
        <f>VLOOKUP(A:A,[1]TDSheet!$A:$X,24,0)</f>
        <v>180</v>
      </c>
      <c r="Q89" s="16"/>
      <c r="R89" s="16"/>
      <c r="S89" s="16"/>
      <c r="T89" s="16"/>
      <c r="U89" s="16"/>
      <c r="V89" s="20">
        <v>350</v>
      </c>
      <c r="W89" s="16">
        <f t="shared" si="19"/>
        <v>141.19999999999999</v>
      </c>
      <c r="X89" s="20">
        <v>100</v>
      </c>
      <c r="Y89" s="21">
        <f t="shared" si="20"/>
        <v>8.4065155807365439</v>
      </c>
      <c r="Z89" s="16"/>
      <c r="AA89" s="16">
        <f>VLOOKUP(A:A,[1]TDSheet!$A:$AA,27,0)</f>
        <v>0</v>
      </c>
      <c r="AB89" s="16"/>
      <c r="AC89" s="16"/>
      <c r="AD89" s="16">
        <f>VLOOKUP(A:A,[1]TDSheet!$A:$AD,30,0)</f>
        <v>0</v>
      </c>
      <c r="AE89" s="16">
        <f>VLOOKUP(A:A,[1]TDSheet!$A:$AE,31,0)</f>
        <v>115.6</v>
      </c>
      <c r="AF89" s="16">
        <f>VLOOKUP(A:A,[1]TDSheet!$A:$AF,32,0)</f>
        <v>155</v>
      </c>
      <c r="AG89" s="16">
        <f>VLOOKUP(A:A,[1]TDSheet!$A:$AG,33,0)</f>
        <v>136</v>
      </c>
      <c r="AH89" s="16">
        <f>VLOOKUP(A:A,[3]TDSheet!$A:$D,4,0)</f>
        <v>143</v>
      </c>
      <c r="AI89" s="16" t="str">
        <f>VLOOKUP(A:A,[1]TDSheet!$A:$AI,35,0)</f>
        <v>Паша</v>
      </c>
      <c r="AJ89" s="16">
        <f t="shared" si="21"/>
        <v>115.5</v>
      </c>
      <c r="AK89" s="16">
        <f t="shared" si="22"/>
        <v>33</v>
      </c>
      <c r="AL89" s="16">
        <f t="shared" si="23"/>
        <v>0</v>
      </c>
      <c r="AM89" s="16"/>
      <c r="AN89" s="16"/>
    </row>
    <row r="90" spans="1:40" s="1" customFormat="1" ht="21.95" customHeight="1" outlineLevel="1" x14ac:dyDescent="0.2">
      <c r="A90" s="7" t="s">
        <v>93</v>
      </c>
      <c r="B90" s="7" t="s">
        <v>13</v>
      </c>
      <c r="C90" s="8">
        <v>179</v>
      </c>
      <c r="D90" s="8">
        <v>418</v>
      </c>
      <c r="E90" s="8">
        <v>357</v>
      </c>
      <c r="F90" s="8">
        <v>234</v>
      </c>
      <c r="G90" s="1">
        <f>VLOOKUP(A:A,[1]TDSheet!$A:$G,7,0)</f>
        <v>0</v>
      </c>
      <c r="H90" s="1">
        <f>VLOOKUP(A:A,[1]TDSheet!$A:$H,8,0)</f>
        <v>0.35</v>
      </c>
      <c r="I90" s="1" t="e">
        <f>VLOOKUP(A:A,[1]TDSheet!$A:$I,9,0)</f>
        <v>#N/A</v>
      </c>
      <c r="J90" s="16">
        <f>VLOOKUP(A:A,[2]TDSheet!$A:$F,6,0)</f>
        <v>356</v>
      </c>
      <c r="K90" s="16">
        <f t="shared" si="18"/>
        <v>1</v>
      </c>
      <c r="L90" s="16">
        <f>VLOOKUP(A:A,[1]TDSheet!$A:$M,13,0)</f>
        <v>100</v>
      </c>
      <c r="M90" s="16">
        <f>VLOOKUP(A:A,[1]TDSheet!$A:$N,14,0)</f>
        <v>0</v>
      </c>
      <c r="N90" s="16">
        <f>VLOOKUP(A:A,[1]TDSheet!$A:$O,15,0)</f>
        <v>0</v>
      </c>
      <c r="O90" s="16">
        <f>VLOOKUP(A:A,[1]TDSheet!$A:$V,22,0)</f>
        <v>0</v>
      </c>
      <c r="P90" s="16">
        <f>VLOOKUP(A:A,[1]TDSheet!$A:$X,24,0)</f>
        <v>90</v>
      </c>
      <c r="Q90" s="16"/>
      <c r="R90" s="16"/>
      <c r="S90" s="16"/>
      <c r="T90" s="16"/>
      <c r="U90" s="16"/>
      <c r="V90" s="20">
        <v>120</v>
      </c>
      <c r="W90" s="16">
        <f t="shared" si="19"/>
        <v>71.400000000000006</v>
      </c>
      <c r="X90" s="20">
        <v>80</v>
      </c>
      <c r="Y90" s="21">
        <f t="shared" si="20"/>
        <v>8.7394957983193269</v>
      </c>
      <c r="Z90" s="16"/>
      <c r="AA90" s="16">
        <f>VLOOKUP(A:A,[1]TDSheet!$A:$AA,27,0)</f>
        <v>0</v>
      </c>
      <c r="AB90" s="16"/>
      <c r="AC90" s="16"/>
      <c r="AD90" s="16">
        <f>VLOOKUP(A:A,[1]TDSheet!$A:$AD,30,0)</f>
        <v>0</v>
      </c>
      <c r="AE90" s="16">
        <f>VLOOKUP(A:A,[1]TDSheet!$A:$AE,31,0)</f>
        <v>68.599999999999994</v>
      </c>
      <c r="AF90" s="16">
        <f>VLOOKUP(A:A,[1]TDSheet!$A:$AF,32,0)</f>
        <v>86.2</v>
      </c>
      <c r="AG90" s="16">
        <f>VLOOKUP(A:A,[1]TDSheet!$A:$AG,33,0)</f>
        <v>75.599999999999994</v>
      </c>
      <c r="AH90" s="16">
        <f>VLOOKUP(A:A,[3]TDSheet!$A:$D,4,0)</f>
        <v>52</v>
      </c>
      <c r="AI90" s="16" t="str">
        <f>VLOOKUP(A:A,[1]TDSheet!$A:$AI,35,0)</f>
        <v>Паша</v>
      </c>
      <c r="AJ90" s="16">
        <f t="shared" si="21"/>
        <v>42</v>
      </c>
      <c r="AK90" s="16">
        <f t="shared" si="22"/>
        <v>28</v>
      </c>
      <c r="AL90" s="16">
        <f t="shared" si="23"/>
        <v>0</v>
      </c>
      <c r="AM90" s="16"/>
      <c r="AN90" s="16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20</v>
      </c>
      <c r="D91" s="8">
        <v>397</v>
      </c>
      <c r="E91" s="8">
        <v>329</v>
      </c>
      <c r="F91" s="8">
        <v>85</v>
      </c>
      <c r="G91" s="1" t="str">
        <f>VLOOKUP(A:A,[1]TDSheet!$A:$G,7,0)</f>
        <v>ябл</v>
      </c>
      <c r="H91" s="1">
        <f>VLOOKUP(A:A,[1]TDSheet!$A:$H,8,0)</f>
        <v>0.33</v>
      </c>
      <c r="I91" s="1" t="e">
        <f>VLOOKUP(A:A,[1]TDSheet!$A:$I,9,0)</f>
        <v>#N/A</v>
      </c>
      <c r="J91" s="16">
        <f>VLOOKUP(A:A,[2]TDSheet!$A:$F,6,0)</f>
        <v>371</v>
      </c>
      <c r="K91" s="16">
        <f t="shared" si="18"/>
        <v>-42</v>
      </c>
      <c r="L91" s="16">
        <f>VLOOKUP(A:A,[1]TDSheet!$A:$M,13,0)</f>
        <v>20</v>
      </c>
      <c r="M91" s="16">
        <f>VLOOKUP(A:A,[1]TDSheet!$A:$N,14,0)</f>
        <v>0</v>
      </c>
      <c r="N91" s="16">
        <f>VLOOKUP(A:A,[1]TDSheet!$A:$O,15,0)</f>
        <v>0</v>
      </c>
      <c r="O91" s="16">
        <f>VLOOKUP(A:A,[1]TDSheet!$A:$V,22,0)</f>
        <v>120</v>
      </c>
      <c r="P91" s="16">
        <f>VLOOKUP(A:A,[1]TDSheet!$A:$X,24,0)</f>
        <v>100</v>
      </c>
      <c r="Q91" s="16"/>
      <c r="R91" s="16"/>
      <c r="S91" s="16"/>
      <c r="T91" s="16"/>
      <c r="U91" s="16"/>
      <c r="V91" s="20">
        <v>180</v>
      </c>
      <c r="W91" s="16">
        <f t="shared" si="19"/>
        <v>65.8</v>
      </c>
      <c r="X91" s="20">
        <v>70</v>
      </c>
      <c r="Y91" s="21">
        <f t="shared" si="20"/>
        <v>8.7386018237082066</v>
      </c>
      <c r="Z91" s="16"/>
      <c r="AA91" s="16">
        <f>VLOOKUP(A:A,[1]TDSheet!$A:$AA,27,0)</f>
        <v>0</v>
      </c>
      <c r="AB91" s="16"/>
      <c r="AC91" s="16"/>
      <c r="AD91" s="16">
        <f>VLOOKUP(A:A,[1]TDSheet!$A:$AD,30,0)</f>
        <v>0</v>
      </c>
      <c r="AE91" s="16">
        <f>VLOOKUP(A:A,[1]TDSheet!$A:$AE,31,0)</f>
        <v>46</v>
      </c>
      <c r="AF91" s="16">
        <f>VLOOKUP(A:A,[1]TDSheet!$A:$AF,32,0)</f>
        <v>70</v>
      </c>
      <c r="AG91" s="16">
        <f>VLOOKUP(A:A,[1]TDSheet!$A:$AG,33,0)</f>
        <v>52.2</v>
      </c>
      <c r="AH91" s="16">
        <f>VLOOKUP(A:A,[3]TDSheet!$A:$D,4,0)</f>
        <v>101</v>
      </c>
      <c r="AI91" s="16" t="e">
        <f>VLOOKUP(A:A,[1]TDSheet!$A:$AI,35,0)</f>
        <v>#N/A</v>
      </c>
      <c r="AJ91" s="16">
        <f t="shared" si="21"/>
        <v>59.400000000000006</v>
      </c>
      <c r="AK91" s="16">
        <f t="shared" si="22"/>
        <v>23.1</v>
      </c>
      <c r="AL91" s="16">
        <f t="shared" si="23"/>
        <v>0</v>
      </c>
      <c r="AM91" s="16"/>
      <c r="AN91" s="16"/>
    </row>
    <row r="92" spans="1:40" s="1" customFormat="1" ht="11.1" customHeight="1" outlineLevel="1" x14ac:dyDescent="0.2">
      <c r="A92" s="7" t="s">
        <v>95</v>
      </c>
      <c r="B92" s="7" t="s">
        <v>13</v>
      </c>
      <c r="C92" s="8">
        <v>667</v>
      </c>
      <c r="D92" s="8">
        <v>15641</v>
      </c>
      <c r="E92" s="8">
        <v>6244</v>
      </c>
      <c r="F92" s="8">
        <v>943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40</v>
      </c>
      <c r="J92" s="16">
        <f>VLOOKUP(A:A,[2]TDSheet!$A:$F,6,0)</f>
        <v>6294</v>
      </c>
      <c r="K92" s="16">
        <f t="shared" si="18"/>
        <v>-50</v>
      </c>
      <c r="L92" s="16">
        <f>VLOOKUP(A:A,[1]TDSheet!$A:$M,13,0)</f>
        <v>1100</v>
      </c>
      <c r="M92" s="16">
        <f>VLOOKUP(A:A,[1]TDSheet!$A:$N,14,0)</f>
        <v>0</v>
      </c>
      <c r="N92" s="16">
        <f>VLOOKUP(A:A,[1]TDSheet!$A:$O,15,0)</f>
        <v>0</v>
      </c>
      <c r="O92" s="16">
        <f>VLOOKUP(A:A,[1]TDSheet!$A:$V,22,0)</f>
        <v>800</v>
      </c>
      <c r="P92" s="16">
        <f>VLOOKUP(A:A,[1]TDSheet!$A:$X,24,0)</f>
        <v>1800</v>
      </c>
      <c r="Q92" s="16">
        <v>500</v>
      </c>
      <c r="R92" s="16"/>
      <c r="S92" s="16"/>
      <c r="T92" s="16"/>
      <c r="U92" s="16"/>
      <c r="V92" s="20">
        <v>1100</v>
      </c>
      <c r="W92" s="16">
        <f t="shared" si="19"/>
        <v>1008.8</v>
      </c>
      <c r="X92" s="20">
        <v>1200</v>
      </c>
      <c r="Y92" s="21">
        <f t="shared" si="20"/>
        <v>7.3780729579698656</v>
      </c>
      <c r="Z92" s="16"/>
      <c r="AA92" s="16">
        <f>VLOOKUP(A:A,[1]TDSheet!$A:$AA,27,0)</f>
        <v>0</v>
      </c>
      <c r="AB92" s="16"/>
      <c r="AC92" s="16"/>
      <c r="AD92" s="16">
        <f>VLOOKUP(A:A,[1]TDSheet!$A:$AD,30,0)</f>
        <v>1200</v>
      </c>
      <c r="AE92" s="16">
        <f>VLOOKUP(A:A,[1]TDSheet!$A:$AE,31,0)</f>
        <v>582.20000000000005</v>
      </c>
      <c r="AF92" s="16">
        <f>VLOOKUP(A:A,[1]TDSheet!$A:$AF,32,0)</f>
        <v>834.2</v>
      </c>
      <c r="AG92" s="16">
        <f>VLOOKUP(A:A,[1]TDSheet!$A:$AG,33,0)</f>
        <v>899.2</v>
      </c>
      <c r="AH92" s="16">
        <f>VLOOKUP(A:A,[3]TDSheet!$A:$D,4,0)</f>
        <v>1182</v>
      </c>
      <c r="AI92" s="16" t="str">
        <f>VLOOKUP(A:A,[1]TDSheet!$A:$AI,35,0)</f>
        <v>оконч</v>
      </c>
      <c r="AJ92" s="16">
        <f t="shared" si="21"/>
        <v>385</v>
      </c>
      <c r="AK92" s="16">
        <f t="shared" si="22"/>
        <v>420</v>
      </c>
      <c r="AL92" s="16">
        <f t="shared" si="23"/>
        <v>175</v>
      </c>
      <c r="AM92" s="16"/>
      <c r="AN92" s="16"/>
    </row>
    <row r="93" spans="1:40" s="1" customFormat="1" ht="11.1" customHeight="1" outlineLevel="1" x14ac:dyDescent="0.2">
      <c r="A93" s="7" t="s">
        <v>96</v>
      </c>
      <c r="B93" s="7" t="s">
        <v>13</v>
      </c>
      <c r="C93" s="8">
        <v>184</v>
      </c>
      <c r="D93" s="8">
        <v>26343</v>
      </c>
      <c r="E93" s="8">
        <v>8745</v>
      </c>
      <c r="F93" s="8">
        <v>5070</v>
      </c>
      <c r="G93" s="1">
        <f>VLOOKUP(A:A,[1]TDSheet!$A:$G,7,0)</f>
        <v>0</v>
      </c>
      <c r="H93" s="1">
        <f>VLOOKUP(A:A,[1]TDSheet!$A:$H,8,0)</f>
        <v>0.35</v>
      </c>
      <c r="I93" s="1">
        <f>VLOOKUP(A:A,[1]TDSheet!$A:$I,9,0)</f>
        <v>45</v>
      </c>
      <c r="J93" s="16">
        <f>VLOOKUP(A:A,[2]TDSheet!$A:$F,6,0)</f>
        <v>8846</v>
      </c>
      <c r="K93" s="16">
        <f t="shared" si="18"/>
        <v>-101</v>
      </c>
      <c r="L93" s="16">
        <f>VLOOKUP(A:A,[1]TDSheet!$A:$M,13,0)</f>
        <v>1700</v>
      </c>
      <c r="M93" s="16">
        <f>VLOOKUP(A:A,[1]TDSheet!$A:$N,14,0)</f>
        <v>1000</v>
      </c>
      <c r="N93" s="16">
        <f>VLOOKUP(A:A,[1]TDSheet!$A:$O,15,0)</f>
        <v>1500</v>
      </c>
      <c r="O93" s="16">
        <f>VLOOKUP(A:A,[1]TDSheet!$A:$V,22,0)</f>
        <v>500</v>
      </c>
      <c r="P93" s="16">
        <f>VLOOKUP(A:A,[1]TDSheet!$A:$X,24,0)</f>
        <v>1200</v>
      </c>
      <c r="Q93" s="16">
        <v>600</v>
      </c>
      <c r="R93" s="16"/>
      <c r="S93" s="16"/>
      <c r="T93" s="16"/>
      <c r="U93" s="16"/>
      <c r="V93" s="20">
        <v>1100</v>
      </c>
      <c r="W93" s="16">
        <f t="shared" si="19"/>
        <v>1269</v>
      </c>
      <c r="X93" s="20">
        <v>1100</v>
      </c>
      <c r="Y93" s="21">
        <f t="shared" si="20"/>
        <v>10.851063829787234</v>
      </c>
      <c r="Z93" s="16"/>
      <c r="AA93" s="16">
        <f>VLOOKUP(A:A,[1]TDSheet!$A:$AA,27,0)</f>
        <v>0</v>
      </c>
      <c r="AB93" s="16"/>
      <c r="AC93" s="16"/>
      <c r="AD93" s="16">
        <f>VLOOKUP(A:A,[1]TDSheet!$A:$AD,30,0)</f>
        <v>2400</v>
      </c>
      <c r="AE93" s="16">
        <f>VLOOKUP(A:A,[1]TDSheet!$A:$AE,31,0)</f>
        <v>1178.4000000000001</v>
      </c>
      <c r="AF93" s="16">
        <f>VLOOKUP(A:A,[1]TDSheet!$A:$AF,32,0)</f>
        <v>1251.4000000000001</v>
      </c>
      <c r="AG93" s="16">
        <f>VLOOKUP(A:A,[1]TDSheet!$A:$AG,33,0)</f>
        <v>1375</v>
      </c>
      <c r="AH93" s="16">
        <f>VLOOKUP(A:A,[3]TDSheet!$A:$D,4,0)</f>
        <v>1170</v>
      </c>
      <c r="AI93" s="16" t="str">
        <f>VLOOKUP(A:A,[1]TDSheet!$A:$AI,35,0)</f>
        <v>июньяб</v>
      </c>
      <c r="AJ93" s="16">
        <f t="shared" si="21"/>
        <v>385</v>
      </c>
      <c r="AK93" s="16">
        <f t="shared" si="22"/>
        <v>385</v>
      </c>
      <c r="AL93" s="16">
        <f t="shared" si="23"/>
        <v>210</v>
      </c>
      <c r="AM93" s="16"/>
      <c r="AN93" s="16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-1</v>
      </c>
      <c r="D94" s="8">
        <v>20</v>
      </c>
      <c r="E94" s="8">
        <v>5</v>
      </c>
      <c r="F94" s="8">
        <v>-1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6">
        <f>VLOOKUP(A:A,[2]TDSheet!$A:$F,6,0)</f>
        <v>63</v>
      </c>
      <c r="K94" s="16">
        <f t="shared" si="18"/>
        <v>-58</v>
      </c>
      <c r="L94" s="16">
        <f>VLOOKUP(A:A,[1]TDSheet!$A:$M,13,0)</f>
        <v>50</v>
      </c>
      <c r="M94" s="16">
        <f>VLOOKUP(A:A,[1]TDSheet!$A:$N,14,0)</f>
        <v>0</v>
      </c>
      <c r="N94" s="16">
        <f>VLOOKUP(A:A,[1]TDSheet!$A:$O,15,0)</f>
        <v>0</v>
      </c>
      <c r="O94" s="16">
        <f>VLOOKUP(A:A,[1]TDSheet!$A:$V,22,0)</f>
        <v>50</v>
      </c>
      <c r="P94" s="16">
        <f>VLOOKUP(A:A,[1]TDSheet!$A:$X,24,0)</f>
        <v>0</v>
      </c>
      <c r="Q94" s="16"/>
      <c r="R94" s="16"/>
      <c r="S94" s="16"/>
      <c r="T94" s="16"/>
      <c r="U94" s="16"/>
      <c r="V94" s="20">
        <v>100</v>
      </c>
      <c r="W94" s="16">
        <f t="shared" si="19"/>
        <v>1</v>
      </c>
      <c r="X94" s="20"/>
      <c r="Y94" s="21">
        <f t="shared" si="20"/>
        <v>199</v>
      </c>
      <c r="Z94" s="16"/>
      <c r="AA94" s="16">
        <f>VLOOKUP(A:A,[1]TDSheet!$A:$AA,27,0)</f>
        <v>0</v>
      </c>
      <c r="AB94" s="16"/>
      <c r="AC94" s="16"/>
      <c r="AD94" s="16">
        <f>VLOOKUP(A:A,[1]TDSheet!$A:$AD,30,0)</f>
        <v>0</v>
      </c>
      <c r="AE94" s="16">
        <f>VLOOKUP(A:A,[1]TDSheet!$A:$AE,31,0)</f>
        <v>16.8</v>
      </c>
      <c r="AF94" s="16">
        <f>VLOOKUP(A:A,[1]TDSheet!$A:$AF,32,0)</f>
        <v>20</v>
      </c>
      <c r="AG94" s="16">
        <f>VLOOKUP(A:A,[1]TDSheet!$A:$AG,33,0)</f>
        <v>4.8</v>
      </c>
      <c r="AH94" s="16">
        <v>0</v>
      </c>
      <c r="AI94" s="16" t="str">
        <f>VLOOKUP(A:A,[1]TDSheet!$A:$AI,35,0)</f>
        <v>нет бл</v>
      </c>
      <c r="AJ94" s="16">
        <f t="shared" si="21"/>
        <v>11</v>
      </c>
      <c r="AK94" s="16">
        <f t="shared" si="22"/>
        <v>0</v>
      </c>
      <c r="AL94" s="16">
        <f t="shared" si="23"/>
        <v>0</v>
      </c>
      <c r="AM94" s="16"/>
      <c r="AN94" s="16"/>
    </row>
    <row r="95" spans="1:40" s="1" customFormat="1" ht="11.1" customHeight="1" outlineLevel="1" x14ac:dyDescent="0.2">
      <c r="A95" s="7" t="s">
        <v>98</v>
      </c>
      <c r="B95" s="7" t="s">
        <v>13</v>
      </c>
      <c r="C95" s="8">
        <v>9</v>
      </c>
      <c r="D95" s="8">
        <v>2</v>
      </c>
      <c r="E95" s="8">
        <v>7</v>
      </c>
      <c r="F95" s="8">
        <v>1</v>
      </c>
      <c r="G95" s="1" t="str">
        <f>VLOOKUP(A:A,[1]TDSheet!$A:$G,7,0)</f>
        <v>лидер</v>
      </c>
      <c r="H95" s="1">
        <f>VLOOKUP(A:A,[1]TDSheet!$A:$H,8,0)</f>
        <v>0.11</v>
      </c>
      <c r="I95" s="1">
        <f>VLOOKUP(A:A,[1]TDSheet!$A:$I,9,0)</f>
        <v>120</v>
      </c>
      <c r="J95" s="16">
        <f>VLOOKUP(A:A,[2]TDSheet!$A:$F,6,0)</f>
        <v>116</v>
      </c>
      <c r="K95" s="16">
        <f t="shared" si="18"/>
        <v>-109</v>
      </c>
      <c r="L95" s="16">
        <f>VLOOKUP(A:A,[1]TDSheet!$A:$M,13,0)</f>
        <v>50</v>
      </c>
      <c r="M95" s="16">
        <f>VLOOKUP(A:A,[1]TDSheet!$A:$N,14,0)</f>
        <v>0</v>
      </c>
      <c r="N95" s="16">
        <f>VLOOKUP(A:A,[1]TDSheet!$A:$O,15,0)</f>
        <v>0</v>
      </c>
      <c r="O95" s="16">
        <f>VLOOKUP(A:A,[1]TDSheet!$A:$V,22,0)</f>
        <v>50</v>
      </c>
      <c r="P95" s="16">
        <f>VLOOKUP(A:A,[1]TDSheet!$A:$X,24,0)</f>
        <v>0</v>
      </c>
      <c r="Q95" s="16"/>
      <c r="R95" s="16"/>
      <c r="S95" s="16"/>
      <c r="T95" s="16"/>
      <c r="U95" s="16"/>
      <c r="V95" s="20">
        <v>100</v>
      </c>
      <c r="W95" s="16">
        <f t="shared" si="19"/>
        <v>1.4</v>
      </c>
      <c r="X95" s="20"/>
      <c r="Y95" s="21">
        <f t="shared" si="20"/>
        <v>143.57142857142858</v>
      </c>
      <c r="Z95" s="16"/>
      <c r="AA95" s="16">
        <f>VLOOKUP(A:A,[1]TDSheet!$A:$AA,27,0)</f>
        <v>0</v>
      </c>
      <c r="AB95" s="16"/>
      <c r="AC95" s="16"/>
      <c r="AD95" s="16">
        <f>VLOOKUP(A:A,[1]TDSheet!$A:$AD,30,0)</f>
        <v>0</v>
      </c>
      <c r="AE95" s="16">
        <f>VLOOKUP(A:A,[1]TDSheet!$A:$AE,31,0)</f>
        <v>19.2</v>
      </c>
      <c r="AF95" s="16">
        <f>VLOOKUP(A:A,[1]TDSheet!$A:$AF,32,0)</f>
        <v>25.6</v>
      </c>
      <c r="AG95" s="16">
        <f>VLOOKUP(A:A,[1]TDSheet!$A:$AG,33,0)</f>
        <v>2</v>
      </c>
      <c r="AH95" s="16">
        <v>0</v>
      </c>
      <c r="AI95" s="16" t="str">
        <f>VLOOKUP(A:A,[1]TDSheet!$A:$AI,35,0)</f>
        <v>нет бл</v>
      </c>
      <c r="AJ95" s="16">
        <f t="shared" si="21"/>
        <v>11</v>
      </c>
      <c r="AK95" s="16">
        <f t="shared" si="22"/>
        <v>0</v>
      </c>
      <c r="AL95" s="16">
        <f t="shared" si="23"/>
        <v>0</v>
      </c>
      <c r="AM95" s="16"/>
      <c r="AN95" s="16"/>
    </row>
    <row r="96" spans="1:40" s="1" customFormat="1" ht="21.95" customHeight="1" outlineLevel="1" x14ac:dyDescent="0.2">
      <c r="A96" s="7" t="s">
        <v>99</v>
      </c>
      <c r="B96" s="7" t="s">
        <v>13</v>
      </c>
      <c r="C96" s="8">
        <v>274</v>
      </c>
      <c r="D96" s="8">
        <v>212</v>
      </c>
      <c r="E96" s="8">
        <v>342</v>
      </c>
      <c r="F96" s="8">
        <v>135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6">
        <f>VLOOKUP(A:A,[2]TDSheet!$A:$F,6,0)</f>
        <v>391</v>
      </c>
      <c r="K96" s="16">
        <f t="shared" si="18"/>
        <v>-49</v>
      </c>
      <c r="L96" s="16">
        <f>VLOOKUP(A:A,[1]TDSheet!$A:$M,13,0)</f>
        <v>100</v>
      </c>
      <c r="M96" s="16">
        <f>VLOOKUP(A:A,[1]TDSheet!$A:$N,14,0)</f>
        <v>0</v>
      </c>
      <c r="N96" s="16">
        <f>VLOOKUP(A:A,[1]TDSheet!$A:$O,15,0)</f>
        <v>0</v>
      </c>
      <c r="O96" s="16">
        <f>VLOOKUP(A:A,[1]TDSheet!$A:$V,22,0)</f>
        <v>100</v>
      </c>
      <c r="P96" s="16">
        <f>VLOOKUP(A:A,[1]TDSheet!$A:$X,24,0)</f>
        <v>100</v>
      </c>
      <c r="Q96" s="16"/>
      <c r="R96" s="16"/>
      <c r="S96" s="16"/>
      <c r="T96" s="16"/>
      <c r="U96" s="16"/>
      <c r="V96" s="20">
        <v>200</v>
      </c>
      <c r="W96" s="16">
        <f t="shared" si="19"/>
        <v>68.400000000000006</v>
      </c>
      <c r="X96" s="20">
        <v>100</v>
      </c>
      <c r="Y96" s="21">
        <f t="shared" si="20"/>
        <v>10.745614035087719</v>
      </c>
      <c r="Z96" s="16"/>
      <c r="AA96" s="16">
        <f>VLOOKUP(A:A,[1]TDSheet!$A:$AA,27,0)</f>
        <v>0</v>
      </c>
      <c r="AB96" s="16"/>
      <c r="AC96" s="16"/>
      <c r="AD96" s="16">
        <f>VLOOKUP(A:A,[1]TDSheet!$A:$AD,30,0)</f>
        <v>0</v>
      </c>
      <c r="AE96" s="16">
        <f>VLOOKUP(A:A,[1]TDSheet!$A:$AE,31,0)</f>
        <v>90.6</v>
      </c>
      <c r="AF96" s="16">
        <f>VLOOKUP(A:A,[1]TDSheet!$A:$AF,32,0)</f>
        <v>104</v>
      </c>
      <c r="AG96" s="16">
        <f>VLOOKUP(A:A,[1]TDSheet!$A:$AG,33,0)</f>
        <v>84</v>
      </c>
      <c r="AH96" s="16">
        <f>VLOOKUP(A:A,[3]TDSheet!$A:$D,4,0)</f>
        <v>59</v>
      </c>
      <c r="AI96" s="16" t="e">
        <f>VLOOKUP(A:A,[1]TDSheet!$A:$AI,35,0)</f>
        <v>#N/A</v>
      </c>
      <c r="AJ96" s="16">
        <f t="shared" si="21"/>
        <v>12</v>
      </c>
      <c r="AK96" s="16">
        <f t="shared" si="22"/>
        <v>6</v>
      </c>
      <c r="AL96" s="16">
        <f t="shared" si="23"/>
        <v>0</v>
      </c>
      <c r="AM96" s="16"/>
      <c r="AN96" s="16"/>
    </row>
    <row r="97" spans="1:40" s="1" customFormat="1" ht="21.95" customHeight="1" outlineLevel="1" x14ac:dyDescent="0.2">
      <c r="A97" s="7" t="s">
        <v>100</v>
      </c>
      <c r="B97" s="7" t="s">
        <v>13</v>
      </c>
      <c r="C97" s="8">
        <v>179</v>
      </c>
      <c r="D97" s="8">
        <v>392</v>
      </c>
      <c r="E97" s="8">
        <v>280</v>
      </c>
      <c r="F97" s="8">
        <v>283</v>
      </c>
      <c r="G97" s="1">
        <f>VLOOKUP(A:A,[1]TDSheet!$A:$G,7,0)</f>
        <v>0</v>
      </c>
      <c r="H97" s="1">
        <f>VLOOKUP(A:A,[1]TDSheet!$A:$H,8,0)</f>
        <v>0.06</v>
      </c>
      <c r="I97" s="1">
        <f>VLOOKUP(A:A,[1]TDSheet!$A:$I,9,0)</f>
        <v>0</v>
      </c>
      <c r="J97" s="16">
        <f>VLOOKUP(A:A,[2]TDSheet!$A:$F,6,0)</f>
        <v>285</v>
      </c>
      <c r="K97" s="16">
        <f t="shared" si="18"/>
        <v>-5</v>
      </c>
      <c r="L97" s="16">
        <f>VLOOKUP(A:A,[1]TDSheet!$A:$M,13,0)</f>
        <v>70</v>
      </c>
      <c r="M97" s="16">
        <f>VLOOKUP(A:A,[1]TDSheet!$A:$N,14,0)</f>
        <v>0</v>
      </c>
      <c r="N97" s="16">
        <f>VLOOKUP(A:A,[1]TDSheet!$A:$O,15,0)</f>
        <v>0</v>
      </c>
      <c r="O97" s="16">
        <f>VLOOKUP(A:A,[1]TDSheet!$A:$V,22,0)</f>
        <v>0</v>
      </c>
      <c r="P97" s="16">
        <f>VLOOKUP(A:A,[1]TDSheet!$A:$X,24,0)</f>
        <v>50</v>
      </c>
      <c r="Q97" s="16"/>
      <c r="R97" s="16"/>
      <c r="S97" s="16"/>
      <c r="T97" s="16"/>
      <c r="U97" s="16"/>
      <c r="V97" s="20">
        <v>100</v>
      </c>
      <c r="W97" s="16">
        <f t="shared" si="19"/>
        <v>56</v>
      </c>
      <c r="X97" s="20">
        <v>50</v>
      </c>
      <c r="Y97" s="21">
        <f t="shared" si="20"/>
        <v>9.875</v>
      </c>
      <c r="Z97" s="16"/>
      <c r="AA97" s="16">
        <f>VLOOKUP(A:A,[1]TDSheet!$A:$AA,27,0)</f>
        <v>0</v>
      </c>
      <c r="AB97" s="16"/>
      <c r="AC97" s="16"/>
      <c r="AD97" s="16">
        <f>VLOOKUP(A:A,[1]TDSheet!$A:$AD,30,0)</f>
        <v>0</v>
      </c>
      <c r="AE97" s="16">
        <f>VLOOKUP(A:A,[1]TDSheet!$A:$AE,31,0)</f>
        <v>56</v>
      </c>
      <c r="AF97" s="16">
        <f>VLOOKUP(A:A,[1]TDSheet!$A:$AF,32,0)</f>
        <v>69.599999999999994</v>
      </c>
      <c r="AG97" s="16">
        <f>VLOOKUP(A:A,[1]TDSheet!$A:$AG,33,0)</f>
        <v>57.2</v>
      </c>
      <c r="AH97" s="16">
        <f>VLOOKUP(A:A,[3]TDSheet!$A:$D,4,0)</f>
        <v>55</v>
      </c>
      <c r="AI97" s="16">
        <f>VLOOKUP(A:A,[1]TDSheet!$A:$AI,35,0)</f>
        <v>0</v>
      </c>
      <c r="AJ97" s="16">
        <f t="shared" si="21"/>
        <v>6</v>
      </c>
      <c r="AK97" s="16">
        <f t="shared" si="22"/>
        <v>3</v>
      </c>
      <c r="AL97" s="16">
        <f t="shared" si="23"/>
        <v>0</v>
      </c>
      <c r="AM97" s="16"/>
      <c r="AN97" s="16"/>
    </row>
    <row r="98" spans="1:40" s="1" customFormat="1" ht="11.1" customHeight="1" outlineLevel="1" x14ac:dyDescent="0.2">
      <c r="A98" s="7" t="s">
        <v>101</v>
      </c>
      <c r="B98" s="7" t="s">
        <v>13</v>
      </c>
      <c r="C98" s="8">
        <v>312</v>
      </c>
      <c r="D98" s="8">
        <v>325</v>
      </c>
      <c r="E98" s="8">
        <v>446</v>
      </c>
      <c r="F98" s="8">
        <v>174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6">
        <f>VLOOKUP(A:A,[2]TDSheet!$A:$F,6,0)</f>
        <v>464</v>
      </c>
      <c r="K98" s="16">
        <f t="shared" si="18"/>
        <v>-18</v>
      </c>
      <c r="L98" s="16">
        <f>VLOOKUP(A:A,[1]TDSheet!$A:$M,13,0)</f>
        <v>100</v>
      </c>
      <c r="M98" s="16">
        <f>VLOOKUP(A:A,[1]TDSheet!$A:$N,14,0)</f>
        <v>0</v>
      </c>
      <c r="N98" s="16">
        <f>VLOOKUP(A:A,[1]TDSheet!$A:$O,15,0)</f>
        <v>0</v>
      </c>
      <c r="O98" s="16">
        <f>VLOOKUP(A:A,[1]TDSheet!$A:$V,22,0)</f>
        <v>100</v>
      </c>
      <c r="P98" s="16">
        <f>VLOOKUP(A:A,[1]TDSheet!$A:$X,24,0)</f>
        <v>150</v>
      </c>
      <c r="Q98" s="16"/>
      <c r="R98" s="16"/>
      <c r="S98" s="16"/>
      <c r="T98" s="16"/>
      <c r="U98" s="16"/>
      <c r="V98" s="20">
        <v>200</v>
      </c>
      <c r="W98" s="16">
        <f t="shared" si="19"/>
        <v>89.2</v>
      </c>
      <c r="X98" s="20">
        <v>100</v>
      </c>
      <c r="Y98" s="21">
        <f t="shared" si="20"/>
        <v>9.2376681614349767</v>
      </c>
      <c r="Z98" s="16"/>
      <c r="AA98" s="16">
        <f>VLOOKUP(A:A,[1]TDSheet!$A:$AA,27,0)</f>
        <v>0</v>
      </c>
      <c r="AB98" s="16"/>
      <c r="AC98" s="16"/>
      <c r="AD98" s="16">
        <f>VLOOKUP(A:A,[1]TDSheet!$A:$AD,30,0)</f>
        <v>0</v>
      </c>
      <c r="AE98" s="16">
        <f>VLOOKUP(A:A,[1]TDSheet!$A:$AE,31,0)</f>
        <v>112.6</v>
      </c>
      <c r="AF98" s="16">
        <f>VLOOKUP(A:A,[1]TDSheet!$A:$AF,32,0)</f>
        <v>118.8</v>
      </c>
      <c r="AG98" s="16">
        <f>VLOOKUP(A:A,[1]TDSheet!$A:$AG,33,0)</f>
        <v>101.6</v>
      </c>
      <c r="AH98" s="16">
        <f>VLOOKUP(A:A,[3]TDSheet!$A:$D,4,0)</f>
        <v>63</v>
      </c>
      <c r="AI98" s="16" t="e">
        <f>VLOOKUP(A:A,[1]TDSheet!$A:$AI,35,0)</f>
        <v>#N/A</v>
      </c>
      <c r="AJ98" s="16">
        <f t="shared" si="21"/>
        <v>12</v>
      </c>
      <c r="AK98" s="16">
        <f t="shared" si="22"/>
        <v>6</v>
      </c>
      <c r="AL98" s="16">
        <f t="shared" si="23"/>
        <v>0</v>
      </c>
      <c r="AM98" s="16"/>
      <c r="AN98" s="16"/>
    </row>
    <row r="99" spans="1:40" s="1" customFormat="1" ht="11.1" customHeight="1" outlineLevel="1" x14ac:dyDescent="0.2">
      <c r="A99" s="7" t="s">
        <v>102</v>
      </c>
      <c r="B99" s="7" t="s">
        <v>13</v>
      </c>
      <c r="C99" s="8">
        <v>221</v>
      </c>
      <c r="D99" s="8">
        <v>579</v>
      </c>
      <c r="E99" s="8">
        <v>552</v>
      </c>
      <c r="F99" s="8">
        <v>186</v>
      </c>
      <c r="G99" s="1" t="str">
        <f>VLOOKUP(A:A,[1]TDSheet!$A:$G,7,0)</f>
        <v>лид, я</v>
      </c>
      <c r="H99" s="1">
        <f>VLOOKUP(A:A,[1]TDSheet!$A:$H,8,0)</f>
        <v>0.33</v>
      </c>
      <c r="I99" s="1">
        <f>VLOOKUP(A:A,[1]TDSheet!$A:$I,9,0)</f>
        <v>40</v>
      </c>
      <c r="J99" s="16">
        <f>VLOOKUP(A:A,[2]TDSheet!$A:$F,6,0)</f>
        <v>555</v>
      </c>
      <c r="K99" s="16">
        <f t="shared" si="18"/>
        <v>-3</v>
      </c>
      <c r="L99" s="16">
        <f>VLOOKUP(A:A,[1]TDSheet!$A:$M,13,0)</f>
        <v>160</v>
      </c>
      <c r="M99" s="16">
        <f>VLOOKUP(A:A,[1]TDSheet!$A:$N,14,0)</f>
        <v>0</v>
      </c>
      <c r="N99" s="16">
        <f>VLOOKUP(A:A,[1]TDSheet!$A:$O,15,0)</f>
        <v>0</v>
      </c>
      <c r="O99" s="16">
        <f>VLOOKUP(A:A,[1]TDSheet!$A:$V,22,0)</f>
        <v>60</v>
      </c>
      <c r="P99" s="16">
        <f>VLOOKUP(A:A,[1]TDSheet!$A:$X,24,0)</f>
        <v>170</v>
      </c>
      <c r="Q99" s="16"/>
      <c r="R99" s="16"/>
      <c r="S99" s="16"/>
      <c r="T99" s="16"/>
      <c r="U99" s="16"/>
      <c r="V99" s="20">
        <v>300</v>
      </c>
      <c r="W99" s="16">
        <f t="shared" si="19"/>
        <v>110.4</v>
      </c>
      <c r="X99" s="20">
        <v>100</v>
      </c>
      <c r="Y99" s="21">
        <f t="shared" si="20"/>
        <v>8.8405797101449277</v>
      </c>
      <c r="Z99" s="16"/>
      <c r="AA99" s="16">
        <f>VLOOKUP(A:A,[1]TDSheet!$A:$AA,27,0)</f>
        <v>0</v>
      </c>
      <c r="AB99" s="16"/>
      <c r="AC99" s="16"/>
      <c r="AD99" s="16">
        <f>VLOOKUP(A:A,[1]TDSheet!$A:$AD,30,0)</f>
        <v>0</v>
      </c>
      <c r="AE99" s="16">
        <f>VLOOKUP(A:A,[1]TDSheet!$A:$AE,31,0)</f>
        <v>83.2</v>
      </c>
      <c r="AF99" s="16">
        <f>VLOOKUP(A:A,[1]TDSheet!$A:$AF,32,0)</f>
        <v>114</v>
      </c>
      <c r="AG99" s="16">
        <f>VLOOKUP(A:A,[1]TDSheet!$A:$AG,33,0)</f>
        <v>104.6</v>
      </c>
      <c r="AH99" s="16">
        <f>VLOOKUP(A:A,[3]TDSheet!$A:$D,4,0)</f>
        <v>190</v>
      </c>
      <c r="AI99" s="16" t="e">
        <f>VLOOKUP(A:A,[1]TDSheet!$A:$AI,35,0)</f>
        <v>#N/A</v>
      </c>
      <c r="AJ99" s="16">
        <f t="shared" si="21"/>
        <v>99</v>
      </c>
      <c r="AK99" s="16">
        <f t="shared" si="22"/>
        <v>33</v>
      </c>
      <c r="AL99" s="16">
        <f t="shared" si="23"/>
        <v>0</v>
      </c>
      <c r="AM99" s="16"/>
      <c r="AN99" s="16"/>
    </row>
    <row r="100" spans="1:40" s="1" customFormat="1" ht="11.1" customHeight="1" outlineLevel="1" x14ac:dyDescent="0.2">
      <c r="A100" s="7" t="s">
        <v>103</v>
      </c>
      <c r="B100" s="7" t="s">
        <v>13</v>
      </c>
      <c r="C100" s="8">
        <v>110</v>
      </c>
      <c r="D100" s="8">
        <v>249</v>
      </c>
      <c r="E100" s="8">
        <v>213</v>
      </c>
      <c r="F100" s="8">
        <v>135</v>
      </c>
      <c r="G100" s="1" t="str">
        <f>VLOOKUP(A:A,[1]TDSheet!$A:$G,7,0)</f>
        <v>нов</v>
      </c>
      <c r="H100" s="1">
        <f>VLOOKUP(A:A,[1]TDSheet!$A:$H,8,0)</f>
        <v>0.15</v>
      </c>
      <c r="I100" s="1" t="e">
        <f>VLOOKUP(A:A,[1]TDSheet!$A:$I,9,0)</f>
        <v>#N/A</v>
      </c>
      <c r="J100" s="16">
        <f>VLOOKUP(A:A,[2]TDSheet!$A:$F,6,0)</f>
        <v>229</v>
      </c>
      <c r="K100" s="16">
        <f t="shared" si="18"/>
        <v>-16</v>
      </c>
      <c r="L100" s="16">
        <f>VLOOKUP(A:A,[1]TDSheet!$A:$M,13,0)</f>
        <v>0</v>
      </c>
      <c r="M100" s="16">
        <f>VLOOKUP(A:A,[1]TDSheet!$A:$N,14,0)</f>
        <v>0</v>
      </c>
      <c r="N100" s="16">
        <f>VLOOKUP(A:A,[1]TDSheet!$A:$O,15,0)</f>
        <v>0</v>
      </c>
      <c r="O100" s="16">
        <f>VLOOKUP(A:A,[1]TDSheet!$A:$V,22,0)</f>
        <v>100</v>
      </c>
      <c r="P100" s="16">
        <f>VLOOKUP(A:A,[1]TDSheet!$A:$X,24,0)</f>
        <v>100</v>
      </c>
      <c r="Q100" s="16"/>
      <c r="R100" s="16"/>
      <c r="S100" s="16"/>
      <c r="T100" s="16"/>
      <c r="U100" s="16"/>
      <c r="V100" s="20">
        <v>50</v>
      </c>
      <c r="W100" s="16">
        <f t="shared" si="19"/>
        <v>42.6</v>
      </c>
      <c r="X100" s="20">
        <v>50</v>
      </c>
      <c r="Y100" s="21">
        <f t="shared" si="20"/>
        <v>10.211267605633802</v>
      </c>
      <c r="Z100" s="16"/>
      <c r="AA100" s="16">
        <f>VLOOKUP(A:A,[1]TDSheet!$A:$AA,27,0)</f>
        <v>0</v>
      </c>
      <c r="AB100" s="16"/>
      <c r="AC100" s="16"/>
      <c r="AD100" s="16">
        <f>VLOOKUP(A:A,[1]TDSheet!$A:$AD,30,0)</f>
        <v>0</v>
      </c>
      <c r="AE100" s="16">
        <f>VLOOKUP(A:A,[1]TDSheet!$A:$AE,31,0)</f>
        <v>33.200000000000003</v>
      </c>
      <c r="AF100" s="16">
        <f>VLOOKUP(A:A,[1]TDSheet!$A:$AF,32,0)</f>
        <v>43.2</v>
      </c>
      <c r="AG100" s="16">
        <f>VLOOKUP(A:A,[1]TDSheet!$A:$AG,33,0)</f>
        <v>47.8</v>
      </c>
      <c r="AH100" s="16">
        <f>VLOOKUP(A:A,[3]TDSheet!$A:$D,4,0)</f>
        <v>43</v>
      </c>
      <c r="AI100" s="16" t="e">
        <f>VLOOKUP(A:A,[1]TDSheet!$A:$AI,35,0)</f>
        <v>#N/A</v>
      </c>
      <c r="AJ100" s="16">
        <f t="shared" si="21"/>
        <v>7.5</v>
      </c>
      <c r="AK100" s="16">
        <f t="shared" si="22"/>
        <v>7.5</v>
      </c>
      <c r="AL100" s="16">
        <f t="shared" si="23"/>
        <v>0</v>
      </c>
      <c r="AM100" s="16"/>
      <c r="AN100" s="16"/>
    </row>
    <row r="101" spans="1:40" s="1" customFormat="1" ht="21.95" customHeight="1" outlineLevel="1" x14ac:dyDescent="0.2">
      <c r="A101" s="7" t="s">
        <v>104</v>
      </c>
      <c r="B101" s="7" t="s">
        <v>13</v>
      </c>
      <c r="C101" s="8">
        <v>109</v>
      </c>
      <c r="D101" s="8">
        <v>394</v>
      </c>
      <c r="E101" s="8">
        <v>239</v>
      </c>
      <c r="F101" s="8">
        <v>258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6">
        <f>VLOOKUP(A:A,[2]TDSheet!$A:$F,6,0)</f>
        <v>295</v>
      </c>
      <c r="K101" s="16">
        <f t="shared" si="18"/>
        <v>-56</v>
      </c>
      <c r="L101" s="16">
        <f>VLOOKUP(A:A,[1]TDSheet!$A:$M,13,0)</f>
        <v>150</v>
      </c>
      <c r="M101" s="16">
        <f>VLOOKUP(A:A,[1]TDSheet!$A:$N,14,0)</f>
        <v>0</v>
      </c>
      <c r="N101" s="16">
        <f>VLOOKUP(A:A,[1]TDSheet!$A:$O,15,0)</f>
        <v>0</v>
      </c>
      <c r="O101" s="16">
        <f>VLOOKUP(A:A,[1]TDSheet!$A:$V,22,0)</f>
        <v>50</v>
      </c>
      <c r="P101" s="16">
        <f>VLOOKUP(A:A,[1]TDSheet!$A:$X,24,0)</f>
        <v>50</v>
      </c>
      <c r="Q101" s="16"/>
      <c r="R101" s="16"/>
      <c r="S101" s="16"/>
      <c r="T101" s="16"/>
      <c r="U101" s="16"/>
      <c r="V101" s="20">
        <v>80</v>
      </c>
      <c r="W101" s="16">
        <f t="shared" si="19"/>
        <v>47.8</v>
      </c>
      <c r="X101" s="20">
        <v>70</v>
      </c>
      <c r="Y101" s="21">
        <f t="shared" si="20"/>
        <v>13.765690376569038</v>
      </c>
      <c r="Z101" s="16"/>
      <c r="AA101" s="16">
        <f>VLOOKUP(A:A,[1]TDSheet!$A:$AA,27,0)</f>
        <v>0</v>
      </c>
      <c r="AB101" s="16"/>
      <c r="AC101" s="16"/>
      <c r="AD101" s="16">
        <f>VLOOKUP(A:A,[1]TDSheet!$A:$AD,30,0)</f>
        <v>0</v>
      </c>
      <c r="AE101" s="16">
        <f>VLOOKUP(A:A,[1]TDSheet!$A:$AE,31,0)</f>
        <v>48.8</v>
      </c>
      <c r="AF101" s="16">
        <f>VLOOKUP(A:A,[1]TDSheet!$A:$AF,32,0)</f>
        <v>58</v>
      </c>
      <c r="AG101" s="16">
        <f>VLOOKUP(A:A,[1]TDSheet!$A:$AG,33,0)</f>
        <v>55.2</v>
      </c>
      <c r="AH101" s="16">
        <f>VLOOKUP(A:A,[3]TDSheet!$A:$D,4,0)</f>
        <v>98</v>
      </c>
      <c r="AI101" s="16" t="str">
        <f>VLOOKUP(A:A,[1]TDSheet!$A:$AI,35,0)</f>
        <v>июньяб</v>
      </c>
      <c r="AJ101" s="16">
        <f t="shared" si="21"/>
        <v>22.400000000000002</v>
      </c>
      <c r="AK101" s="16">
        <f t="shared" si="22"/>
        <v>19.600000000000001</v>
      </c>
      <c r="AL101" s="16">
        <f t="shared" si="23"/>
        <v>0</v>
      </c>
      <c r="AM101" s="16"/>
      <c r="AN101" s="16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113.565</v>
      </c>
      <c r="D102" s="8">
        <v>231.91</v>
      </c>
      <c r="E102" s="8">
        <v>244.10900000000001</v>
      </c>
      <c r="F102" s="8">
        <v>99.926000000000002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6">
        <f>VLOOKUP(A:A,[2]TDSheet!$A:$F,6,0)</f>
        <v>239.00800000000001</v>
      </c>
      <c r="K102" s="16">
        <f t="shared" si="18"/>
        <v>5.1009999999999991</v>
      </c>
      <c r="L102" s="16">
        <f>VLOOKUP(A:A,[1]TDSheet!$A:$M,13,0)</f>
        <v>50</v>
      </c>
      <c r="M102" s="16">
        <f>VLOOKUP(A:A,[1]TDSheet!$A:$N,14,0)</f>
        <v>0</v>
      </c>
      <c r="N102" s="16">
        <f>VLOOKUP(A:A,[1]TDSheet!$A:$O,15,0)</f>
        <v>0</v>
      </c>
      <c r="O102" s="16">
        <f>VLOOKUP(A:A,[1]TDSheet!$A:$V,22,0)</f>
        <v>30</v>
      </c>
      <c r="P102" s="16">
        <f>VLOOKUP(A:A,[1]TDSheet!$A:$X,24,0)</f>
        <v>50</v>
      </c>
      <c r="Q102" s="16"/>
      <c r="R102" s="16"/>
      <c r="S102" s="16"/>
      <c r="T102" s="16"/>
      <c r="U102" s="16"/>
      <c r="V102" s="20">
        <v>150</v>
      </c>
      <c r="W102" s="16">
        <f t="shared" si="19"/>
        <v>48.821800000000003</v>
      </c>
      <c r="X102" s="20">
        <v>40</v>
      </c>
      <c r="Y102" s="21">
        <f t="shared" si="20"/>
        <v>8.6011986448676616</v>
      </c>
      <c r="Z102" s="16"/>
      <c r="AA102" s="16">
        <f>VLOOKUP(A:A,[1]TDSheet!$A:$AA,27,0)</f>
        <v>0</v>
      </c>
      <c r="AB102" s="16"/>
      <c r="AC102" s="16"/>
      <c r="AD102" s="16">
        <f>VLOOKUP(A:A,[1]TDSheet!$A:$AD,30,0)</f>
        <v>0</v>
      </c>
      <c r="AE102" s="16">
        <f>VLOOKUP(A:A,[1]TDSheet!$A:$AE,31,0)</f>
        <v>42.305999999999997</v>
      </c>
      <c r="AF102" s="16">
        <f>VLOOKUP(A:A,[1]TDSheet!$A:$AF,32,0)</f>
        <v>30.808</v>
      </c>
      <c r="AG102" s="16">
        <f>VLOOKUP(A:A,[1]TDSheet!$A:$AG,33,0)</f>
        <v>40.031999999999996</v>
      </c>
      <c r="AH102" s="16">
        <f>VLOOKUP(A:A,[3]TDSheet!$A:$D,4,0)</f>
        <v>62.307000000000002</v>
      </c>
      <c r="AI102" s="16" t="str">
        <f>VLOOKUP(A:A,[1]TDSheet!$A:$AI,35,0)</f>
        <v>увел</v>
      </c>
      <c r="AJ102" s="16">
        <f t="shared" si="21"/>
        <v>150</v>
      </c>
      <c r="AK102" s="16">
        <f t="shared" si="22"/>
        <v>40</v>
      </c>
      <c r="AL102" s="16">
        <f t="shared" si="23"/>
        <v>0</v>
      </c>
      <c r="AM102" s="16"/>
      <c r="AN102" s="16"/>
    </row>
    <row r="103" spans="1:40" s="1" customFormat="1" ht="11.1" customHeight="1" outlineLevel="1" x14ac:dyDescent="0.2">
      <c r="A103" s="7" t="s">
        <v>106</v>
      </c>
      <c r="B103" s="7" t="s">
        <v>13</v>
      </c>
      <c r="C103" s="8">
        <v>58</v>
      </c>
      <c r="D103" s="8">
        <v>659</v>
      </c>
      <c r="E103" s="8">
        <v>418</v>
      </c>
      <c r="F103" s="8">
        <v>255</v>
      </c>
      <c r="G103" s="1" t="str">
        <f>VLOOKUP(A:A,[1]TDSheet!$A:$G,7,0)</f>
        <v>нов</v>
      </c>
      <c r="H103" s="1">
        <f>VLOOKUP(A:A,[1]TDSheet!$A:$H,8,0)</f>
        <v>0.33</v>
      </c>
      <c r="I103" s="1" t="e">
        <f>VLOOKUP(A:A,[1]TDSheet!$A:$I,9,0)</f>
        <v>#N/A</v>
      </c>
      <c r="J103" s="16">
        <f>VLOOKUP(A:A,[2]TDSheet!$A:$F,6,0)</f>
        <v>441</v>
      </c>
      <c r="K103" s="16">
        <f t="shared" si="18"/>
        <v>-23</v>
      </c>
      <c r="L103" s="16">
        <f>VLOOKUP(A:A,[1]TDSheet!$A:$M,13,0)</f>
        <v>120</v>
      </c>
      <c r="M103" s="16">
        <f>VLOOKUP(A:A,[1]TDSheet!$A:$N,14,0)</f>
        <v>0</v>
      </c>
      <c r="N103" s="16">
        <f>VLOOKUP(A:A,[1]TDSheet!$A:$O,15,0)</f>
        <v>0</v>
      </c>
      <c r="O103" s="16">
        <f>VLOOKUP(A:A,[1]TDSheet!$A:$V,22,0)</f>
        <v>0</v>
      </c>
      <c r="P103" s="16">
        <f>VLOOKUP(A:A,[1]TDSheet!$A:$X,24,0)</f>
        <v>150</v>
      </c>
      <c r="Q103" s="16"/>
      <c r="R103" s="16"/>
      <c r="S103" s="16"/>
      <c r="T103" s="16"/>
      <c r="U103" s="16"/>
      <c r="V103" s="20">
        <v>130</v>
      </c>
      <c r="W103" s="16">
        <f t="shared" si="19"/>
        <v>83.6</v>
      </c>
      <c r="X103" s="20">
        <v>60</v>
      </c>
      <c r="Y103" s="21">
        <f t="shared" si="20"/>
        <v>8.5526315789473681</v>
      </c>
      <c r="Z103" s="16"/>
      <c r="AA103" s="16">
        <f>VLOOKUP(A:A,[1]TDSheet!$A:$AA,27,0)</f>
        <v>0</v>
      </c>
      <c r="AB103" s="16"/>
      <c r="AC103" s="16"/>
      <c r="AD103" s="16">
        <f>VLOOKUP(A:A,[1]TDSheet!$A:$AD,30,0)</f>
        <v>0</v>
      </c>
      <c r="AE103" s="16">
        <f>VLOOKUP(A:A,[1]TDSheet!$A:$AE,31,0)</f>
        <v>66.599999999999994</v>
      </c>
      <c r="AF103" s="16">
        <f>VLOOKUP(A:A,[1]TDSheet!$A:$AF,32,0)</f>
        <v>73.8</v>
      </c>
      <c r="AG103" s="16">
        <f>VLOOKUP(A:A,[1]TDSheet!$A:$AG,33,0)</f>
        <v>88.8</v>
      </c>
      <c r="AH103" s="16">
        <f>VLOOKUP(A:A,[3]TDSheet!$A:$D,4,0)</f>
        <v>56</v>
      </c>
      <c r="AI103" s="16" t="e">
        <f>VLOOKUP(A:A,[1]TDSheet!$A:$AI,35,0)</f>
        <v>#N/A</v>
      </c>
      <c r="AJ103" s="16">
        <f t="shared" si="21"/>
        <v>42.9</v>
      </c>
      <c r="AK103" s="16">
        <f t="shared" si="22"/>
        <v>19.8</v>
      </c>
      <c r="AL103" s="16">
        <f t="shared" si="23"/>
        <v>0</v>
      </c>
      <c r="AM103" s="16"/>
      <c r="AN103" s="16"/>
    </row>
    <row r="104" spans="1:40" s="1" customFormat="1" ht="21.95" customHeight="1" outlineLevel="1" x14ac:dyDescent="0.2">
      <c r="A104" s="7" t="s">
        <v>107</v>
      </c>
      <c r="B104" s="7" t="s">
        <v>13</v>
      </c>
      <c r="C104" s="8">
        <v>222</v>
      </c>
      <c r="D104" s="8">
        <v>448</v>
      </c>
      <c r="E104" s="8">
        <v>425</v>
      </c>
      <c r="F104" s="8">
        <v>199</v>
      </c>
      <c r="G104" s="1" t="str">
        <f>VLOOKUP(A:A,[1]TDSheet!$A:$G,7,0)</f>
        <v>нов</v>
      </c>
      <c r="H104" s="1">
        <f>VLOOKUP(A:A,[1]TDSheet!$A:$H,8,0)</f>
        <v>0.4</v>
      </c>
      <c r="I104" s="1" t="e">
        <f>VLOOKUP(A:A,[1]TDSheet!$A:$I,9,0)</f>
        <v>#N/A</v>
      </c>
      <c r="J104" s="16">
        <f>VLOOKUP(A:A,[2]TDSheet!$A:$F,6,0)</f>
        <v>435</v>
      </c>
      <c r="K104" s="16">
        <f t="shared" si="18"/>
        <v>-10</v>
      </c>
      <c r="L104" s="16">
        <f>VLOOKUP(A:A,[1]TDSheet!$A:$M,13,0)</f>
        <v>90</v>
      </c>
      <c r="M104" s="16">
        <f>VLOOKUP(A:A,[1]TDSheet!$A:$N,14,0)</f>
        <v>0</v>
      </c>
      <c r="N104" s="16">
        <f>VLOOKUP(A:A,[1]TDSheet!$A:$O,15,0)</f>
        <v>0</v>
      </c>
      <c r="O104" s="16">
        <f>VLOOKUP(A:A,[1]TDSheet!$A:$V,22,0)</f>
        <v>50</v>
      </c>
      <c r="P104" s="16">
        <f>VLOOKUP(A:A,[1]TDSheet!$A:$X,24,0)</f>
        <v>140</v>
      </c>
      <c r="Q104" s="16"/>
      <c r="R104" s="16"/>
      <c r="S104" s="16"/>
      <c r="T104" s="16"/>
      <c r="U104" s="16"/>
      <c r="V104" s="20">
        <v>180</v>
      </c>
      <c r="W104" s="16">
        <f t="shared" si="19"/>
        <v>85</v>
      </c>
      <c r="X104" s="20">
        <v>70</v>
      </c>
      <c r="Y104" s="21">
        <f t="shared" si="20"/>
        <v>8.5764705882352938</v>
      </c>
      <c r="Z104" s="16"/>
      <c r="AA104" s="16">
        <f>VLOOKUP(A:A,[1]TDSheet!$A:$AA,27,0)</f>
        <v>0</v>
      </c>
      <c r="AB104" s="16"/>
      <c r="AC104" s="16"/>
      <c r="AD104" s="16">
        <f>VLOOKUP(A:A,[1]TDSheet!$A:$AD,30,0)</f>
        <v>0</v>
      </c>
      <c r="AE104" s="16">
        <f>VLOOKUP(A:A,[1]TDSheet!$A:$AE,31,0)</f>
        <v>91.4</v>
      </c>
      <c r="AF104" s="16">
        <f>VLOOKUP(A:A,[1]TDSheet!$A:$AF,32,0)</f>
        <v>98.6</v>
      </c>
      <c r="AG104" s="16">
        <f>VLOOKUP(A:A,[1]TDSheet!$A:$AG,33,0)</f>
        <v>82</v>
      </c>
      <c r="AH104" s="16">
        <f>VLOOKUP(A:A,[3]TDSheet!$A:$D,4,0)</f>
        <v>68</v>
      </c>
      <c r="AI104" s="16" t="str">
        <f>VLOOKUP(A:A,[1]TDSheet!$A:$AI,35,0)</f>
        <v>Паша</v>
      </c>
      <c r="AJ104" s="16">
        <f t="shared" si="21"/>
        <v>72</v>
      </c>
      <c r="AK104" s="16">
        <f t="shared" si="22"/>
        <v>28</v>
      </c>
      <c r="AL104" s="16">
        <f t="shared" si="23"/>
        <v>0</v>
      </c>
      <c r="AM104" s="16"/>
      <c r="AN104" s="16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49.527000000000001</v>
      </c>
      <c r="D105" s="8">
        <v>675.63800000000003</v>
      </c>
      <c r="E105" s="8">
        <v>367.04700000000003</v>
      </c>
      <c r="F105" s="8">
        <v>275.8</v>
      </c>
      <c r="G105" s="1" t="str">
        <f>VLOOKUP(A:A,[1]TDSheet!$A:$G,7,0)</f>
        <v>н</v>
      </c>
      <c r="H105" s="1">
        <f>VLOOKUP(A:A,[1]TDSheet!$A:$H,8,0)</f>
        <v>1</v>
      </c>
      <c r="I105" s="1" t="e">
        <f>VLOOKUP(A:A,[1]TDSheet!$A:$I,9,0)</f>
        <v>#N/A</v>
      </c>
      <c r="J105" s="16">
        <f>VLOOKUP(A:A,[2]TDSheet!$A:$F,6,0)</f>
        <v>357.01100000000002</v>
      </c>
      <c r="K105" s="16">
        <f t="shared" si="18"/>
        <v>10.036000000000001</v>
      </c>
      <c r="L105" s="16">
        <f>VLOOKUP(A:A,[1]TDSheet!$A:$M,13,0)</f>
        <v>80</v>
      </c>
      <c r="M105" s="16">
        <f>VLOOKUP(A:A,[1]TDSheet!$A:$N,14,0)</f>
        <v>0</v>
      </c>
      <c r="N105" s="16">
        <f>VLOOKUP(A:A,[1]TDSheet!$A:$O,15,0)</f>
        <v>0</v>
      </c>
      <c r="O105" s="16">
        <f>VLOOKUP(A:A,[1]TDSheet!$A:$V,22,0)</f>
        <v>0</v>
      </c>
      <c r="P105" s="16">
        <f>VLOOKUP(A:A,[1]TDSheet!$A:$X,24,0)</f>
        <v>70</v>
      </c>
      <c r="Q105" s="16"/>
      <c r="R105" s="16"/>
      <c r="S105" s="16"/>
      <c r="T105" s="16"/>
      <c r="U105" s="16"/>
      <c r="V105" s="20">
        <v>150</v>
      </c>
      <c r="W105" s="16">
        <f t="shared" si="19"/>
        <v>73.409400000000005</v>
      </c>
      <c r="X105" s="20">
        <v>60</v>
      </c>
      <c r="Y105" s="21">
        <f t="shared" si="20"/>
        <v>8.661016164142465</v>
      </c>
      <c r="Z105" s="16"/>
      <c r="AA105" s="16">
        <f>VLOOKUP(A:A,[1]TDSheet!$A:$AA,27,0)</f>
        <v>0</v>
      </c>
      <c r="AB105" s="16"/>
      <c r="AC105" s="16"/>
      <c r="AD105" s="16">
        <f>VLOOKUP(A:A,[1]TDSheet!$A:$AD,30,0)</f>
        <v>0</v>
      </c>
      <c r="AE105" s="16">
        <f>VLOOKUP(A:A,[1]TDSheet!$A:$AE,31,0)</f>
        <v>67.820000000000007</v>
      </c>
      <c r="AF105" s="16">
        <f>VLOOKUP(A:A,[1]TDSheet!$A:$AF,32,0)</f>
        <v>59.132000000000005</v>
      </c>
      <c r="AG105" s="16">
        <f>VLOOKUP(A:A,[1]TDSheet!$A:$AG,33,0)</f>
        <v>74.762</v>
      </c>
      <c r="AH105" s="16">
        <f>VLOOKUP(A:A,[3]TDSheet!$A:$D,4,0)</f>
        <v>59.45</v>
      </c>
      <c r="AI105" s="16" t="str">
        <f>VLOOKUP(A:A,[1]TDSheet!$A:$AI,35,0)</f>
        <v>увел</v>
      </c>
      <c r="AJ105" s="16">
        <f t="shared" si="21"/>
        <v>150</v>
      </c>
      <c r="AK105" s="16">
        <f t="shared" si="22"/>
        <v>60</v>
      </c>
      <c r="AL105" s="16">
        <f t="shared" si="23"/>
        <v>0</v>
      </c>
      <c r="AM105" s="16"/>
      <c r="AN105" s="16"/>
    </row>
    <row r="106" spans="1:40" s="1" customFormat="1" ht="21.95" customHeight="1" outlineLevel="1" x14ac:dyDescent="0.2">
      <c r="A106" s="7" t="s">
        <v>115</v>
      </c>
      <c r="B106" s="7" t="s">
        <v>13</v>
      </c>
      <c r="C106" s="8">
        <v>67</v>
      </c>
      <c r="D106" s="8">
        <v>111</v>
      </c>
      <c r="E106" s="8">
        <v>69</v>
      </c>
      <c r="F106" s="8">
        <v>102</v>
      </c>
      <c r="G106" s="1" t="str">
        <f>VLOOKUP(A:A,[1]TDSheet!$A:$G,7,0)</f>
        <v>нов</v>
      </c>
      <c r="H106" s="1">
        <f>VLOOKUP(A:A,[1]TDSheet!$A:$H,8,0)</f>
        <v>0.4</v>
      </c>
      <c r="I106" s="1" t="e">
        <f>VLOOKUP(A:A,[1]TDSheet!$A:$I,9,0)</f>
        <v>#N/A</v>
      </c>
      <c r="J106" s="16">
        <f>VLOOKUP(A:A,[2]TDSheet!$A:$F,6,0)</f>
        <v>160</v>
      </c>
      <c r="K106" s="16">
        <f t="shared" si="18"/>
        <v>-91</v>
      </c>
      <c r="L106" s="16">
        <f>VLOOKUP(A:A,[1]TDSheet!$A:$M,13,0)</f>
        <v>30</v>
      </c>
      <c r="M106" s="16">
        <f>VLOOKUP(A:A,[1]TDSheet!$A:$N,14,0)</f>
        <v>0</v>
      </c>
      <c r="N106" s="16">
        <f>VLOOKUP(A:A,[1]TDSheet!$A:$O,15,0)</f>
        <v>0</v>
      </c>
      <c r="O106" s="16">
        <f>VLOOKUP(A:A,[1]TDSheet!$A:$V,22,0)</f>
        <v>0</v>
      </c>
      <c r="P106" s="16">
        <f>VLOOKUP(A:A,[1]TDSheet!$A:$X,24,0)</f>
        <v>0</v>
      </c>
      <c r="Q106" s="16"/>
      <c r="R106" s="16"/>
      <c r="S106" s="16"/>
      <c r="T106" s="16"/>
      <c r="U106" s="16"/>
      <c r="V106" s="20"/>
      <c r="W106" s="16">
        <f t="shared" si="19"/>
        <v>13.8</v>
      </c>
      <c r="X106" s="20"/>
      <c r="Y106" s="21">
        <f t="shared" si="20"/>
        <v>9.5652173913043477</v>
      </c>
      <c r="Z106" s="16"/>
      <c r="AA106" s="16">
        <f>VLOOKUP(A:A,[1]TDSheet!$A:$AA,27,0)</f>
        <v>0</v>
      </c>
      <c r="AB106" s="16"/>
      <c r="AC106" s="16"/>
      <c r="AD106" s="16">
        <f>VLOOKUP(A:A,[1]TDSheet!$A:$AD,30,0)</f>
        <v>0</v>
      </c>
      <c r="AE106" s="16">
        <f>VLOOKUP(A:A,[1]TDSheet!$A:$AE,31,0)</f>
        <v>23.2</v>
      </c>
      <c r="AF106" s="16">
        <f>VLOOKUP(A:A,[1]TDSheet!$A:$AF,32,0)</f>
        <v>22.8</v>
      </c>
      <c r="AG106" s="16">
        <f>VLOOKUP(A:A,[1]TDSheet!$A:$AG,33,0)</f>
        <v>21.8</v>
      </c>
      <c r="AH106" s="16">
        <f>VLOOKUP(A:A,[3]TDSheet!$A:$D,4,0)</f>
        <v>19</v>
      </c>
      <c r="AI106" s="16" t="str">
        <f>VLOOKUP(A:A,[1]TDSheet!$A:$AI,35,0)</f>
        <v>увел</v>
      </c>
      <c r="AJ106" s="16">
        <f t="shared" si="21"/>
        <v>0</v>
      </c>
      <c r="AK106" s="16">
        <f t="shared" si="22"/>
        <v>0</v>
      </c>
      <c r="AL106" s="16">
        <f t="shared" si="23"/>
        <v>0</v>
      </c>
      <c r="AM106" s="16"/>
      <c r="AN106" s="16"/>
    </row>
    <row r="107" spans="1:40" s="1" customFormat="1" ht="11.1" customHeight="1" outlineLevel="1" x14ac:dyDescent="0.2">
      <c r="A107" s="7" t="s">
        <v>109</v>
      </c>
      <c r="B107" s="7" t="s">
        <v>8</v>
      </c>
      <c r="C107" s="8">
        <v>103.48</v>
      </c>
      <c r="D107" s="8">
        <v>255.16499999999999</v>
      </c>
      <c r="E107" s="8">
        <v>269.416</v>
      </c>
      <c r="F107" s="8">
        <v>79.078999999999994</v>
      </c>
      <c r="G107" s="1" t="str">
        <f>VLOOKUP(A:A,[1]TDSheet!$A:$G,7,0)</f>
        <v>нов</v>
      </c>
      <c r="H107" s="1">
        <f>VLOOKUP(A:A,[1]TDSheet!$A:$H,8,0)</f>
        <v>1</v>
      </c>
      <c r="I107" s="1" t="e">
        <f>VLOOKUP(A:A,[1]TDSheet!$A:$I,9,0)</f>
        <v>#N/A</v>
      </c>
      <c r="J107" s="16">
        <f>VLOOKUP(A:A,[2]TDSheet!$A:$F,6,0)</f>
        <v>263.06900000000002</v>
      </c>
      <c r="K107" s="16">
        <f t="shared" si="18"/>
        <v>6.34699999999998</v>
      </c>
      <c r="L107" s="16">
        <f>VLOOKUP(A:A,[1]TDSheet!$A:$M,13,0)</f>
        <v>60</v>
      </c>
      <c r="M107" s="16">
        <f>VLOOKUP(A:A,[1]TDSheet!$A:$N,14,0)</f>
        <v>0</v>
      </c>
      <c r="N107" s="16">
        <f>VLOOKUP(A:A,[1]TDSheet!$A:$O,15,0)</f>
        <v>0</v>
      </c>
      <c r="O107" s="16">
        <f>VLOOKUP(A:A,[1]TDSheet!$A:$V,22,0)</f>
        <v>80</v>
      </c>
      <c r="P107" s="16">
        <f>VLOOKUP(A:A,[1]TDSheet!$A:$X,24,0)</f>
        <v>90</v>
      </c>
      <c r="Q107" s="16"/>
      <c r="R107" s="16"/>
      <c r="S107" s="16"/>
      <c r="T107" s="16"/>
      <c r="U107" s="16"/>
      <c r="V107" s="20">
        <v>120</v>
      </c>
      <c r="W107" s="16">
        <f t="shared" si="19"/>
        <v>53.883200000000002</v>
      </c>
      <c r="X107" s="20">
        <v>50</v>
      </c>
      <c r="Y107" s="21">
        <f t="shared" si="20"/>
        <v>8.8910643762805481</v>
      </c>
      <c r="Z107" s="16"/>
      <c r="AA107" s="16">
        <f>VLOOKUP(A:A,[1]TDSheet!$A:$AA,27,0)</f>
        <v>0</v>
      </c>
      <c r="AB107" s="16"/>
      <c r="AC107" s="16"/>
      <c r="AD107" s="16">
        <f>VLOOKUP(A:A,[1]TDSheet!$A:$AD,30,0)</f>
        <v>0</v>
      </c>
      <c r="AE107" s="16">
        <f>VLOOKUP(A:A,[1]TDSheet!$A:$AE,31,0)</f>
        <v>17.690000000000001</v>
      </c>
      <c r="AF107" s="16">
        <f>VLOOKUP(A:A,[1]TDSheet!$A:$AF,32,0)</f>
        <v>42.32</v>
      </c>
      <c r="AG107" s="16">
        <f>VLOOKUP(A:A,[1]TDSheet!$A:$AG,33,0)</f>
        <v>38.28</v>
      </c>
      <c r="AH107" s="16">
        <f>VLOOKUP(A:A,[3]TDSheet!$A:$D,4,0)</f>
        <v>47.85</v>
      </c>
      <c r="AI107" s="16" t="str">
        <f>VLOOKUP(A:A,[1]TDSheet!$A:$AI,35,0)</f>
        <v>увел</v>
      </c>
      <c r="AJ107" s="16">
        <f t="shared" si="21"/>
        <v>120</v>
      </c>
      <c r="AK107" s="16">
        <f t="shared" si="22"/>
        <v>50</v>
      </c>
      <c r="AL107" s="16">
        <f t="shared" si="23"/>
        <v>0</v>
      </c>
      <c r="AM107" s="16"/>
      <c r="AN107" s="16"/>
    </row>
    <row r="108" spans="1:40" s="1" customFormat="1" ht="11.1" customHeight="1" outlineLevel="1" x14ac:dyDescent="0.2">
      <c r="A108" s="7" t="s">
        <v>110</v>
      </c>
      <c r="B108" s="7" t="s">
        <v>13</v>
      </c>
      <c r="C108" s="8">
        <v>257</v>
      </c>
      <c r="D108" s="8">
        <v>174</v>
      </c>
      <c r="E108" s="8">
        <v>277</v>
      </c>
      <c r="F108" s="8">
        <v>146</v>
      </c>
      <c r="G108" s="1" t="str">
        <f>VLOOKUP(A:A,[1]TDSheet!$A:$G,7,0)</f>
        <v>н</v>
      </c>
      <c r="H108" s="1">
        <f>VLOOKUP(A:A,[1]TDSheet!$A:$H,8,0)</f>
        <v>0.4</v>
      </c>
      <c r="I108" s="1" t="e">
        <f>VLOOKUP(A:A,[1]TDSheet!$A:$I,9,0)</f>
        <v>#N/A</v>
      </c>
      <c r="J108" s="16">
        <f>VLOOKUP(A:A,[2]TDSheet!$A:$F,6,0)</f>
        <v>285</v>
      </c>
      <c r="K108" s="16">
        <f t="shared" si="18"/>
        <v>-8</v>
      </c>
      <c r="L108" s="16">
        <f>VLOOKUP(A:A,[1]TDSheet!$A:$M,13,0)</f>
        <v>100</v>
      </c>
      <c r="M108" s="16">
        <f>VLOOKUP(A:A,[1]TDSheet!$A:$N,14,0)</f>
        <v>0</v>
      </c>
      <c r="N108" s="16">
        <f>VLOOKUP(A:A,[1]TDSheet!$A:$O,15,0)</f>
        <v>0</v>
      </c>
      <c r="O108" s="16">
        <f>VLOOKUP(A:A,[1]TDSheet!$A:$V,22,0)</f>
        <v>30</v>
      </c>
      <c r="P108" s="16">
        <f>VLOOKUP(A:A,[1]TDSheet!$A:$X,24,0)</f>
        <v>100</v>
      </c>
      <c r="Q108" s="16"/>
      <c r="R108" s="16"/>
      <c r="S108" s="16"/>
      <c r="T108" s="16"/>
      <c r="U108" s="16"/>
      <c r="V108" s="20">
        <v>60</v>
      </c>
      <c r="W108" s="16">
        <f t="shared" si="19"/>
        <v>55.4</v>
      </c>
      <c r="X108" s="20">
        <v>50</v>
      </c>
      <c r="Y108" s="21">
        <f t="shared" si="20"/>
        <v>8.7725631768953072</v>
      </c>
      <c r="Z108" s="16"/>
      <c r="AA108" s="16">
        <f>VLOOKUP(A:A,[1]TDSheet!$A:$AA,27,0)</f>
        <v>0</v>
      </c>
      <c r="AB108" s="16"/>
      <c r="AC108" s="16"/>
      <c r="AD108" s="16">
        <f>VLOOKUP(A:A,[1]TDSheet!$A:$AD,30,0)</f>
        <v>0</v>
      </c>
      <c r="AE108" s="16">
        <f>VLOOKUP(A:A,[1]TDSheet!$A:$AE,31,0)</f>
        <v>95.4</v>
      </c>
      <c r="AF108" s="16">
        <f>VLOOKUP(A:A,[1]TDSheet!$A:$AF,32,0)</f>
        <v>67.2</v>
      </c>
      <c r="AG108" s="16">
        <f>VLOOKUP(A:A,[1]TDSheet!$A:$AG,33,0)</f>
        <v>58.4</v>
      </c>
      <c r="AH108" s="16">
        <f>VLOOKUP(A:A,[3]TDSheet!$A:$D,4,0)</f>
        <v>32</v>
      </c>
      <c r="AI108" s="16" t="str">
        <f>VLOOKUP(A:A,[1]TDSheet!$A:$AI,35,0)</f>
        <v>Паша</v>
      </c>
      <c r="AJ108" s="16">
        <f t="shared" si="21"/>
        <v>24</v>
      </c>
      <c r="AK108" s="16">
        <f t="shared" si="22"/>
        <v>20</v>
      </c>
      <c r="AL108" s="16">
        <f t="shared" si="23"/>
        <v>0</v>
      </c>
      <c r="AM108" s="16"/>
      <c r="AN108" s="16"/>
    </row>
    <row r="109" spans="1:40" s="1" customFormat="1" ht="21.95" customHeight="1" outlineLevel="1" x14ac:dyDescent="0.2">
      <c r="A109" s="7" t="s">
        <v>116</v>
      </c>
      <c r="B109" s="7" t="s">
        <v>13</v>
      </c>
      <c r="C109" s="8"/>
      <c r="D109" s="8">
        <v>253</v>
      </c>
      <c r="E109" s="8">
        <v>140</v>
      </c>
      <c r="F109" s="8">
        <v>104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6">
        <f>VLOOKUP(A:A,[2]TDSheet!$A:$F,6,0)</f>
        <v>163</v>
      </c>
      <c r="K109" s="16">
        <f t="shared" si="18"/>
        <v>-23</v>
      </c>
      <c r="L109" s="16">
        <f>VLOOKUP(A:A,[1]TDSheet!$A:$M,13,0)</f>
        <v>30</v>
      </c>
      <c r="M109" s="16">
        <f>VLOOKUP(A:A,[1]TDSheet!$A:$N,14,0)</f>
        <v>0</v>
      </c>
      <c r="N109" s="16">
        <f>VLOOKUP(A:A,[1]TDSheet!$A:$O,15,0)</f>
        <v>0</v>
      </c>
      <c r="O109" s="16">
        <f>VLOOKUP(A:A,[1]TDSheet!$A:$V,22,0)</f>
        <v>0</v>
      </c>
      <c r="P109" s="16">
        <f>VLOOKUP(A:A,[1]TDSheet!$A:$X,24,0)</f>
        <v>20</v>
      </c>
      <c r="Q109" s="16"/>
      <c r="R109" s="16"/>
      <c r="S109" s="16"/>
      <c r="T109" s="16"/>
      <c r="U109" s="16"/>
      <c r="V109" s="20">
        <v>70</v>
      </c>
      <c r="W109" s="16">
        <f t="shared" si="19"/>
        <v>28</v>
      </c>
      <c r="X109" s="20">
        <v>30</v>
      </c>
      <c r="Y109" s="21">
        <f t="shared" si="20"/>
        <v>9.0714285714285712</v>
      </c>
      <c r="Z109" s="16"/>
      <c r="AA109" s="16">
        <f>VLOOKUP(A:A,[1]TDSheet!$A:$AA,27,0)</f>
        <v>0</v>
      </c>
      <c r="AB109" s="16"/>
      <c r="AC109" s="16"/>
      <c r="AD109" s="16">
        <f>VLOOKUP(A:A,[1]TDSheet!$A:$AD,30,0)</f>
        <v>0</v>
      </c>
      <c r="AE109" s="16">
        <f>VLOOKUP(A:A,[1]TDSheet!$A:$AE,31,0)</f>
        <v>0</v>
      </c>
      <c r="AF109" s="16">
        <f>VLOOKUP(A:A,[1]TDSheet!$A:$AF,32,0)</f>
        <v>13.8</v>
      </c>
      <c r="AG109" s="16">
        <f>VLOOKUP(A:A,[1]TDSheet!$A:$AG,33,0)</f>
        <v>25.4</v>
      </c>
      <c r="AH109" s="16">
        <f>VLOOKUP(A:A,[3]TDSheet!$A:$D,4,0)</f>
        <v>27</v>
      </c>
      <c r="AI109" s="16" t="e">
        <f>VLOOKUP(A:A,[1]TDSheet!$A:$AI,35,0)</f>
        <v>#N/A</v>
      </c>
      <c r="AJ109" s="16">
        <f t="shared" si="21"/>
        <v>14</v>
      </c>
      <c r="AK109" s="16">
        <f t="shared" si="22"/>
        <v>6</v>
      </c>
      <c r="AL109" s="16">
        <f t="shared" si="23"/>
        <v>0</v>
      </c>
      <c r="AM109" s="16"/>
      <c r="AN109" s="16"/>
    </row>
    <row r="110" spans="1:40" s="1" customFormat="1" ht="21.95" customHeight="1" outlineLevel="1" x14ac:dyDescent="0.2">
      <c r="A110" s="7" t="s">
        <v>117</v>
      </c>
      <c r="B110" s="7" t="s">
        <v>13</v>
      </c>
      <c r="C110" s="8">
        <v>-6</v>
      </c>
      <c r="D110" s="8">
        <v>306</v>
      </c>
      <c r="E110" s="8">
        <v>137</v>
      </c>
      <c r="F110" s="8">
        <v>152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6">
        <f>VLOOKUP(A:A,[2]TDSheet!$A:$F,6,0)</f>
        <v>152</v>
      </c>
      <c r="K110" s="16">
        <f t="shared" si="18"/>
        <v>-15</v>
      </c>
      <c r="L110" s="16">
        <f>VLOOKUP(A:A,[1]TDSheet!$A:$M,13,0)</f>
        <v>40</v>
      </c>
      <c r="M110" s="16">
        <f>VLOOKUP(A:A,[1]TDSheet!$A:$N,14,0)</f>
        <v>0</v>
      </c>
      <c r="N110" s="16">
        <f>VLOOKUP(A:A,[1]TDSheet!$A:$O,15,0)</f>
        <v>0</v>
      </c>
      <c r="O110" s="16">
        <f>VLOOKUP(A:A,[1]TDSheet!$A:$V,22,0)</f>
        <v>0</v>
      </c>
      <c r="P110" s="16">
        <f>VLOOKUP(A:A,[1]TDSheet!$A:$X,24,0)</f>
        <v>0</v>
      </c>
      <c r="Q110" s="16"/>
      <c r="R110" s="16"/>
      <c r="S110" s="16"/>
      <c r="T110" s="16"/>
      <c r="U110" s="16"/>
      <c r="V110" s="20">
        <v>30</v>
      </c>
      <c r="W110" s="16">
        <f t="shared" si="19"/>
        <v>27.4</v>
      </c>
      <c r="X110" s="20">
        <v>30</v>
      </c>
      <c r="Y110" s="21">
        <f t="shared" si="20"/>
        <v>9.1970802919708028</v>
      </c>
      <c r="Z110" s="16"/>
      <c r="AA110" s="16">
        <f>VLOOKUP(A:A,[1]TDSheet!$A:$AA,27,0)</f>
        <v>0</v>
      </c>
      <c r="AB110" s="16"/>
      <c r="AC110" s="16"/>
      <c r="AD110" s="16">
        <f>VLOOKUP(A:A,[1]TDSheet!$A:$AD,30,0)</f>
        <v>0</v>
      </c>
      <c r="AE110" s="16">
        <f>VLOOKUP(A:A,[1]TDSheet!$A:$AE,31,0)</f>
        <v>0</v>
      </c>
      <c r="AF110" s="16">
        <f>VLOOKUP(A:A,[1]TDSheet!$A:$AF,32,0)</f>
        <v>13.2</v>
      </c>
      <c r="AG110" s="16">
        <f>VLOOKUP(A:A,[1]TDSheet!$A:$AG,33,0)</f>
        <v>26.8</v>
      </c>
      <c r="AH110" s="16">
        <f>VLOOKUP(A:A,[3]TDSheet!$A:$D,4,0)</f>
        <v>26</v>
      </c>
      <c r="AI110" s="16" t="str">
        <f>VLOOKUP(A:A,[1]TDSheet!$A:$AI,35,0)</f>
        <v>увел</v>
      </c>
      <c r="AJ110" s="16">
        <f t="shared" si="21"/>
        <v>6</v>
      </c>
      <c r="AK110" s="16">
        <f t="shared" si="22"/>
        <v>6</v>
      </c>
      <c r="AL110" s="16">
        <f t="shared" si="23"/>
        <v>0</v>
      </c>
      <c r="AM110" s="16"/>
      <c r="AN110" s="16"/>
    </row>
    <row r="111" spans="1:40" s="1" customFormat="1" ht="21.95" customHeight="1" outlineLevel="1" x14ac:dyDescent="0.2">
      <c r="A111" s="7" t="s">
        <v>118</v>
      </c>
      <c r="B111" s="7" t="s">
        <v>13</v>
      </c>
      <c r="C111" s="8">
        <v>-10</v>
      </c>
      <c r="D111" s="8">
        <v>341</v>
      </c>
      <c r="E111" s="8">
        <v>109</v>
      </c>
      <c r="F111" s="8">
        <v>211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6">
        <f>VLOOKUP(A:A,[2]TDSheet!$A:$F,6,0)</f>
        <v>116</v>
      </c>
      <c r="K111" s="16">
        <f t="shared" si="18"/>
        <v>-7</v>
      </c>
      <c r="L111" s="16">
        <f>VLOOKUP(A:A,[1]TDSheet!$A:$M,13,0)</f>
        <v>30</v>
      </c>
      <c r="M111" s="16">
        <f>VLOOKUP(A:A,[1]TDSheet!$A:$N,14,0)</f>
        <v>0</v>
      </c>
      <c r="N111" s="16">
        <f>VLOOKUP(A:A,[1]TDSheet!$A:$O,15,0)</f>
        <v>0</v>
      </c>
      <c r="O111" s="16">
        <f>VLOOKUP(A:A,[1]TDSheet!$A:$V,22,0)</f>
        <v>0</v>
      </c>
      <c r="P111" s="16">
        <f>VLOOKUP(A:A,[1]TDSheet!$A:$X,24,0)</f>
        <v>0</v>
      </c>
      <c r="Q111" s="16"/>
      <c r="R111" s="16"/>
      <c r="S111" s="16"/>
      <c r="T111" s="16"/>
      <c r="U111" s="16"/>
      <c r="V111" s="20"/>
      <c r="W111" s="16">
        <f t="shared" si="19"/>
        <v>21.8</v>
      </c>
      <c r="X111" s="20"/>
      <c r="Y111" s="21">
        <f t="shared" si="20"/>
        <v>11.055045871559633</v>
      </c>
      <c r="Z111" s="16"/>
      <c r="AA111" s="16">
        <f>VLOOKUP(A:A,[1]TDSheet!$A:$AA,27,0)</f>
        <v>0</v>
      </c>
      <c r="AB111" s="16"/>
      <c r="AC111" s="16"/>
      <c r="AD111" s="16">
        <f>VLOOKUP(A:A,[1]TDSheet!$A:$AD,30,0)</f>
        <v>0</v>
      </c>
      <c r="AE111" s="16">
        <f>VLOOKUP(A:A,[1]TDSheet!$A:$AE,31,0)</f>
        <v>0</v>
      </c>
      <c r="AF111" s="16">
        <f>VLOOKUP(A:A,[1]TDSheet!$A:$AF,32,0)</f>
        <v>21.2</v>
      </c>
      <c r="AG111" s="16">
        <f>VLOOKUP(A:A,[1]TDSheet!$A:$AG,33,0)</f>
        <v>20.8</v>
      </c>
      <c r="AH111" s="16">
        <f>VLOOKUP(A:A,[3]TDSheet!$A:$D,4,0)</f>
        <v>21</v>
      </c>
      <c r="AI111" s="16" t="str">
        <f>VLOOKUP(A:A,[1]TDSheet!$A:$AI,35,0)</f>
        <v>увел</v>
      </c>
      <c r="AJ111" s="16">
        <f t="shared" si="21"/>
        <v>0</v>
      </c>
      <c r="AK111" s="16">
        <f t="shared" si="22"/>
        <v>0</v>
      </c>
      <c r="AL111" s="16">
        <f t="shared" si="23"/>
        <v>0</v>
      </c>
      <c r="AM111" s="16"/>
      <c r="AN111" s="16"/>
    </row>
    <row r="112" spans="1:40" s="1" customFormat="1" ht="11.1" customHeight="1" outlineLevel="1" x14ac:dyDescent="0.2">
      <c r="A112" s="7" t="s">
        <v>119</v>
      </c>
      <c r="B112" s="7" t="s">
        <v>13</v>
      </c>
      <c r="C112" s="8">
        <v>114</v>
      </c>
      <c r="D112" s="8">
        <v>25</v>
      </c>
      <c r="E112" s="8">
        <v>55</v>
      </c>
      <c r="F112" s="8">
        <v>83</v>
      </c>
      <c r="G112" s="1" t="str">
        <f>VLOOKUP(A:A,[1]TDSheet!$A:$G,7,0)</f>
        <v>нов</v>
      </c>
      <c r="H112" s="1">
        <f>VLOOKUP(A:A,[1]TDSheet!$A:$H,8,0)</f>
        <v>0.3</v>
      </c>
      <c r="I112" s="1" t="e">
        <f>VLOOKUP(A:A,[1]TDSheet!$A:$I,9,0)</f>
        <v>#N/A</v>
      </c>
      <c r="J112" s="16">
        <f>VLOOKUP(A:A,[2]TDSheet!$A:$F,6,0)</f>
        <v>63</v>
      </c>
      <c r="K112" s="16">
        <f t="shared" si="18"/>
        <v>-8</v>
      </c>
      <c r="L112" s="16">
        <f>VLOOKUP(A:A,[1]TDSheet!$A:$M,13,0)</f>
        <v>30</v>
      </c>
      <c r="M112" s="16">
        <f>VLOOKUP(A:A,[1]TDSheet!$A:$N,14,0)</f>
        <v>0</v>
      </c>
      <c r="N112" s="16">
        <f>VLOOKUP(A:A,[1]TDSheet!$A:$O,15,0)</f>
        <v>0</v>
      </c>
      <c r="O112" s="16">
        <f>VLOOKUP(A:A,[1]TDSheet!$A:$V,22,0)</f>
        <v>0</v>
      </c>
      <c r="P112" s="16">
        <f>VLOOKUP(A:A,[1]TDSheet!$A:$X,24,0)</f>
        <v>20</v>
      </c>
      <c r="Q112" s="16"/>
      <c r="R112" s="16"/>
      <c r="S112" s="16"/>
      <c r="T112" s="16"/>
      <c r="U112" s="16"/>
      <c r="V112" s="20"/>
      <c r="W112" s="16">
        <f t="shared" si="19"/>
        <v>11</v>
      </c>
      <c r="X112" s="20"/>
      <c r="Y112" s="21">
        <f t="shared" si="20"/>
        <v>12.090909090909092</v>
      </c>
      <c r="Z112" s="16"/>
      <c r="AA112" s="16">
        <f>VLOOKUP(A:A,[1]TDSheet!$A:$AA,27,0)</f>
        <v>0</v>
      </c>
      <c r="AB112" s="16"/>
      <c r="AC112" s="16"/>
      <c r="AD112" s="16">
        <f>VLOOKUP(A:A,[1]TDSheet!$A:$AD,30,0)</f>
        <v>0</v>
      </c>
      <c r="AE112" s="16">
        <f>VLOOKUP(A:A,[1]TDSheet!$A:$AE,31,0)</f>
        <v>0</v>
      </c>
      <c r="AF112" s="16">
        <f>VLOOKUP(A:A,[1]TDSheet!$A:$AF,32,0)</f>
        <v>6.8</v>
      </c>
      <c r="AG112" s="16">
        <f>VLOOKUP(A:A,[1]TDSheet!$A:$AG,33,0)</f>
        <v>17.399999999999999</v>
      </c>
      <c r="AH112" s="16">
        <f>VLOOKUP(A:A,[3]TDSheet!$A:$D,4,0)</f>
        <v>9</v>
      </c>
      <c r="AI112" s="16" t="str">
        <f>VLOOKUP(A:A,[1]TDSheet!$A:$AI,35,0)</f>
        <v>увел</v>
      </c>
      <c r="AJ112" s="16">
        <f t="shared" si="21"/>
        <v>0</v>
      </c>
      <c r="AK112" s="16">
        <f t="shared" si="22"/>
        <v>0</v>
      </c>
      <c r="AL112" s="16">
        <f t="shared" si="23"/>
        <v>0</v>
      </c>
      <c r="AM112" s="16"/>
      <c r="AN112" s="16"/>
    </row>
    <row r="113" spans="1:40" s="1" customFormat="1" ht="11.1" customHeight="1" outlineLevel="1" x14ac:dyDescent="0.2">
      <c r="A113" s="7" t="s">
        <v>120</v>
      </c>
      <c r="B113" s="7" t="s">
        <v>8</v>
      </c>
      <c r="C113" s="8">
        <v>233.72499999999999</v>
      </c>
      <c r="D113" s="8"/>
      <c r="E113" s="18">
        <v>50.031999999999996</v>
      </c>
      <c r="F113" s="18">
        <v>183.69300000000001</v>
      </c>
      <c r="G113" s="1" t="str">
        <f>VLOOKUP(A:A,[1]TDSheet!$A:$G,7,0)</f>
        <v>рот</v>
      </c>
      <c r="H113" s="1">
        <f>VLOOKUP(A:A,[1]TDSheet!$A:$H,8,0)</f>
        <v>0</v>
      </c>
      <c r="I113" s="1" t="e">
        <f>VLOOKUP(A:A,[1]TDSheet!$A:$I,9,0)</f>
        <v>#N/A</v>
      </c>
      <c r="J113" s="16">
        <f>VLOOKUP(A:A,[2]TDSheet!$A:$F,6,0)</f>
        <v>49.75</v>
      </c>
      <c r="K113" s="16">
        <f t="shared" si="18"/>
        <v>0.28199999999999648</v>
      </c>
      <c r="L113" s="16">
        <f>VLOOKUP(A:A,[1]TDSheet!$A:$M,13,0)</f>
        <v>0</v>
      </c>
      <c r="M113" s="16">
        <f>VLOOKUP(A:A,[1]TDSheet!$A:$N,14,0)</f>
        <v>0</v>
      </c>
      <c r="N113" s="16">
        <f>VLOOKUP(A:A,[1]TDSheet!$A:$O,15,0)</f>
        <v>0</v>
      </c>
      <c r="O113" s="16">
        <f>VLOOKUP(A:A,[1]TDSheet!$A:$V,22,0)</f>
        <v>0</v>
      </c>
      <c r="P113" s="16">
        <f>VLOOKUP(A:A,[1]TDSheet!$A:$X,24,0)</f>
        <v>0</v>
      </c>
      <c r="Q113" s="16"/>
      <c r="R113" s="16"/>
      <c r="S113" s="16"/>
      <c r="T113" s="16"/>
      <c r="U113" s="16"/>
      <c r="V113" s="20"/>
      <c r="W113" s="16">
        <f t="shared" si="19"/>
        <v>10.006399999999999</v>
      </c>
      <c r="X113" s="20"/>
      <c r="Y113" s="21">
        <f t="shared" si="20"/>
        <v>18.357551167252961</v>
      </c>
      <c r="Z113" s="16"/>
      <c r="AA113" s="16">
        <f>VLOOKUP(A:A,[1]TDSheet!$A:$AA,27,0)</f>
        <v>0</v>
      </c>
      <c r="AB113" s="16"/>
      <c r="AC113" s="16"/>
      <c r="AD113" s="16">
        <f>VLOOKUP(A:A,[1]TDSheet!$A:$AD,30,0)</f>
        <v>0</v>
      </c>
      <c r="AE113" s="16">
        <f>VLOOKUP(A:A,[1]TDSheet!$A:$AE,31,0)</f>
        <v>0</v>
      </c>
      <c r="AF113" s="16">
        <f>VLOOKUP(A:A,[1]TDSheet!$A:$AF,32,0)</f>
        <v>0</v>
      </c>
      <c r="AG113" s="16">
        <f>VLOOKUP(A:A,[1]TDSheet!$A:$AG,33,0)</f>
        <v>0</v>
      </c>
      <c r="AH113" s="16">
        <f>VLOOKUP(A:A,[3]TDSheet!$A:$D,4,0)</f>
        <v>50.031999999999996</v>
      </c>
      <c r="AI113" s="16" t="e">
        <f>VLOOKUP(A:A,[1]TDSheet!$A:$AI,35,0)</f>
        <v>#N/A</v>
      </c>
      <c r="AJ113" s="16">
        <f t="shared" si="21"/>
        <v>0</v>
      </c>
      <c r="AK113" s="16">
        <f t="shared" si="22"/>
        <v>0</v>
      </c>
      <c r="AL113" s="16">
        <f t="shared" si="23"/>
        <v>0</v>
      </c>
      <c r="AM113" s="16"/>
      <c r="AN113" s="16"/>
    </row>
    <row r="114" spans="1:40" s="1" customFormat="1" ht="11.1" customHeight="1" outlineLevel="1" x14ac:dyDescent="0.2">
      <c r="A114" s="7" t="s">
        <v>121</v>
      </c>
      <c r="B114" s="7" t="s">
        <v>8</v>
      </c>
      <c r="C114" s="8"/>
      <c r="D114" s="8">
        <v>9013.6409999999996</v>
      </c>
      <c r="E114" s="18">
        <v>2491.0680000000002</v>
      </c>
      <c r="F114" s="18">
        <v>5596.4390000000003</v>
      </c>
      <c r="G114" s="14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19">
        <f>VLOOKUP(A:A,[2]TDSheet!$A:$F,6,0)</f>
        <v>2565.1660000000002</v>
      </c>
      <c r="K114" s="16">
        <f t="shared" si="18"/>
        <v>-74.097999999999956</v>
      </c>
      <c r="L114" s="16">
        <f>VLOOKUP(A:A,[1]TDSheet!$A:$M,13,0)</f>
        <v>0</v>
      </c>
      <c r="M114" s="16">
        <f>VLOOKUP(A:A,[1]TDSheet!$A:$N,14,0)</f>
        <v>0</v>
      </c>
      <c r="N114" s="16">
        <f>VLOOKUP(A:A,[1]TDSheet!$A:$O,15,0)</f>
        <v>0</v>
      </c>
      <c r="O114" s="16">
        <f>VLOOKUP(A:A,[1]TDSheet!$A:$V,22,0)</f>
        <v>0</v>
      </c>
      <c r="P114" s="16">
        <f>VLOOKUP(A:A,[1]TDSheet!$A:$X,24,0)</f>
        <v>0</v>
      </c>
      <c r="Q114" s="16"/>
      <c r="R114" s="16"/>
      <c r="S114" s="16"/>
      <c r="T114" s="16"/>
      <c r="U114" s="16"/>
      <c r="V114" s="20"/>
      <c r="W114" s="16">
        <f t="shared" si="19"/>
        <v>498.21360000000004</v>
      </c>
      <c r="X114" s="20"/>
      <c r="Y114" s="21">
        <f t="shared" si="20"/>
        <v>11.233011302782581</v>
      </c>
      <c r="Z114" s="16"/>
      <c r="AA114" s="16">
        <f>VLOOKUP(A:A,[1]TDSheet!$A:$AA,27,0)</f>
        <v>0</v>
      </c>
      <c r="AB114" s="16"/>
      <c r="AC114" s="16"/>
      <c r="AD114" s="16">
        <f>VLOOKUP(A:A,[1]TDSheet!$A:$AD,30,0)</f>
        <v>0</v>
      </c>
      <c r="AE114" s="16">
        <f>VLOOKUP(A:A,[1]TDSheet!$A:$AE,31,0)</f>
        <v>0</v>
      </c>
      <c r="AF114" s="16">
        <f>VLOOKUP(A:A,[1]TDSheet!$A:$AF,32,0)</f>
        <v>0</v>
      </c>
      <c r="AG114" s="16">
        <f>VLOOKUP(A:A,[1]TDSheet!$A:$AG,33,0)</f>
        <v>0</v>
      </c>
      <c r="AH114" s="16">
        <f>VLOOKUP(A:A,[3]TDSheet!$A:$D,4,0)</f>
        <v>640.58399999999995</v>
      </c>
      <c r="AI114" s="16" t="e">
        <f>VLOOKUP(A:A,[1]TDSheet!$A:$AI,35,0)</f>
        <v>#N/A</v>
      </c>
      <c r="AJ114" s="16">
        <f t="shared" si="21"/>
        <v>0</v>
      </c>
      <c r="AK114" s="16">
        <f t="shared" si="22"/>
        <v>0</v>
      </c>
      <c r="AL114" s="16">
        <f t="shared" si="23"/>
        <v>0</v>
      </c>
      <c r="AM114" s="16"/>
      <c r="AN114" s="16"/>
    </row>
    <row r="115" spans="1:40" s="1" customFormat="1" ht="11.1" customHeight="1" outlineLevel="1" x14ac:dyDescent="0.2">
      <c r="A115" s="7" t="s">
        <v>122</v>
      </c>
      <c r="B115" s="7" t="s">
        <v>8</v>
      </c>
      <c r="C115" s="8"/>
      <c r="D115" s="8">
        <v>2111.6799999999998</v>
      </c>
      <c r="E115" s="18">
        <v>254.191</v>
      </c>
      <c r="F115" s="18">
        <v>1857.489</v>
      </c>
      <c r="G115" s="15" t="s">
        <v>139</v>
      </c>
      <c r="H115" s="14">
        <v>0</v>
      </c>
      <c r="I115" s="1" t="e">
        <f>VLOOKUP(A:A,[1]TDSheet!$A:$I,9,0)</f>
        <v>#N/A</v>
      </c>
      <c r="J115" s="16">
        <f>VLOOKUP(A:A,[2]TDSheet!$A:$F,6,0)</f>
        <v>227.2</v>
      </c>
      <c r="K115" s="16">
        <f t="shared" si="18"/>
        <v>26.991000000000014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/>
      <c r="R115" s="16"/>
      <c r="S115" s="16"/>
      <c r="T115" s="16"/>
      <c r="U115" s="16"/>
      <c r="V115" s="20"/>
      <c r="W115" s="16">
        <f t="shared" si="19"/>
        <v>50.838200000000001</v>
      </c>
      <c r="X115" s="20"/>
      <c r="Y115" s="21">
        <f t="shared" si="20"/>
        <v>36.537269218815773</v>
      </c>
      <c r="Z115" s="16"/>
      <c r="AA115" s="16">
        <v>0</v>
      </c>
      <c r="AB115" s="16"/>
      <c r="AC115" s="16"/>
      <c r="AD115" s="16">
        <v>0</v>
      </c>
      <c r="AE115" s="16">
        <v>0</v>
      </c>
      <c r="AF115" s="16">
        <v>0</v>
      </c>
      <c r="AG115" s="16">
        <v>0</v>
      </c>
      <c r="AH115" s="16">
        <f>VLOOKUP(A:A,[3]TDSheet!$A:$D,4,0)</f>
        <v>254.191</v>
      </c>
      <c r="AI115" s="16" t="e">
        <f>VLOOKUP(A:A,[1]TDSheet!$A:$AI,35,0)</f>
        <v>#N/A</v>
      </c>
      <c r="AJ115" s="16">
        <f t="shared" si="21"/>
        <v>0</v>
      </c>
      <c r="AK115" s="16">
        <f t="shared" si="22"/>
        <v>0</v>
      </c>
      <c r="AL115" s="16">
        <f t="shared" si="23"/>
        <v>0</v>
      </c>
      <c r="AM115" s="16"/>
      <c r="AN115" s="16"/>
    </row>
    <row r="116" spans="1:40" s="1" customFormat="1" ht="11.1" customHeight="1" outlineLevel="1" x14ac:dyDescent="0.2">
      <c r="A116" s="7" t="s">
        <v>111</v>
      </c>
      <c r="B116" s="7" t="s">
        <v>13</v>
      </c>
      <c r="C116" s="8">
        <v>-1490</v>
      </c>
      <c r="D116" s="8">
        <v>2476</v>
      </c>
      <c r="E116" s="18">
        <v>1539</v>
      </c>
      <c r="F116" s="22">
        <v>-590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6">
        <f>VLOOKUP(A:A,[2]TDSheet!$A:$F,6,0)</f>
        <v>1584</v>
      </c>
      <c r="K116" s="16">
        <f t="shared" si="18"/>
        <v>-45</v>
      </c>
      <c r="L116" s="16">
        <f>VLOOKUP(A:A,[1]TDSheet!$A:$M,13,0)</f>
        <v>0</v>
      </c>
      <c r="M116" s="16">
        <f>VLOOKUP(A:A,[1]TDSheet!$A:$N,14,0)</f>
        <v>0</v>
      </c>
      <c r="N116" s="16">
        <f>VLOOKUP(A:A,[1]TDSheet!$A:$O,15,0)</f>
        <v>0</v>
      </c>
      <c r="O116" s="16">
        <f>VLOOKUP(A:A,[1]TDSheet!$A:$V,22,0)</f>
        <v>0</v>
      </c>
      <c r="P116" s="16">
        <f>VLOOKUP(A:A,[1]TDSheet!$A:$X,24,0)</f>
        <v>0</v>
      </c>
      <c r="Q116" s="16"/>
      <c r="R116" s="16"/>
      <c r="S116" s="16"/>
      <c r="T116" s="16"/>
      <c r="U116" s="16"/>
      <c r="V116" s="20"/>
      <c r="W116" s="16">
        <f t="shared" si="19"/>
        <v>307.8</v>
      </c>
      <c r="X116" s="20"/>
      <c r="Y116" s="21">
        <f t="shared" si="20"/>
        <v>-1.916829109811566</v>
      </c>
      <c r="Z116" s="16"/>
      <c r="AA116" s="16">
        <f>VLOOKUP(A:A,[1]TDSheet!$A:$AA,27,0)</f>
        <v>0</v>
      </c>
      <c r="AB116" s="16"/>
      <c r="AC116" s="16"/>
      <c r="AD116" s="16">
        <f>VLOOKUP(A:A,[1]TDSheet!$A:$AD,30,0)</f>
        <v>0</v>
      </c>
      <c r="AE116" s="16">
        <f>VLOOKUP(A:A,[1]TDSheet!$A:$AE,31,0)</f>
        <v>269.60000000000002</v>
      </c>
      <c r="AF116" s="16">
        <f>VLOOKUP(A:A,[1]TDSheet!$A:$AF,32,0)</f>
        <v>335.6</v>
      </c>
      <c r="AG116" s="16">
        <f>VLOOKUP(A:A,[1]TDSheet!$A:$AG,33,0)</f>
        <v>347</v>
      </c>
      <c r="AH116" s="16">
        <f>VLOOKUP(A:A,[3]TDSheet!$A:$D,4,0)</f>
        <v>264</v>
      </c>
      <c r="AI116" s="16" t="e">
        <f>VLOOKUP(A:A,[1]TDSheet!$A:$AI,35,0)</f>
        <v>#N/A</v>
      </c>
      <c r="AJ116" s="16">
        <f t="shared" si="21"/>
        <v>0</v>
      </c>
      <c r="AK116" s="16">
        <f t="shared" si="22"/>
        <v>0</v>
      </c>
      <c r="AL116" s="16">
        <f t="shared" si="23"/>
        <v>0</v>
      </c>
      <c r="AM116" s="16"/>
      <c r="AN116" s="16"/>
    </row>
    <row r="117" spans="1:40" s="1" customFormat="1" ht="21.95" customHeight="1" outlineLevel="1" x14ac:dyDescent="0.2">
      <c r="A117" s="7" t="s">
        <v>112</v>
      </c>
      <c r="B117" s="7" t="s">
        <v>8</v>
      </c>
      <c r="C117" s="8">
        <v>-314.90199999999999</v>
      </c>
      <c r="D117" s="8">
        <v>386.68200000000002</v>
      </c>
      <c r="E117" s="18">
        <v>373.44</v>
      </c>
      <c r="F117" s="22">
        <v>-313.02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6">
        <f>VLOOKUP(A:A,[2]TDSheet!$A:$F,6,0)</f>
        <v>370.404</v>
      </c>
      <c r="K117" s="16">
        <f t="shared" si="18"/>
        <v>3.0360000000000014</v>
      </c>
      <c r="L117" s="16">
        <f>VLOOKUP(A:A,[1]TDSheet!$A:$M,13,0)</f>
        <v>0</v>
      </c>
      <c r="M117" s="16">
        <f>VLOOKUP(A:A,[1]TDSheet!$A:$N,14,0)</f>
        <v>0</v>
      </c>
      <c r="N117" s="16">
        <f>VLOOKUP(A:A,[1]TDSheet!$A:$O,15,0)</f>
        <v>0</v>
      </c>
      <c r="O117" s="16">
        <f>VLOOKUP(A:A,[1]TDSheet!$A:$V,22,0)</f>
        <v>0</v>
      </c>
      <c r="P117" s="16">
        <f>VLOOKUP(A:A,[1]TDSheet!$A:$X,24,0)</f>
        <v>0</v>
      </c>
      <c r="Q117" s="16"/>
      <c r="R117" s="16"/>
      <c r="S117" s="16"/>
      <c r="T117" s="16"/>
      <c r="U117" s="16"/>
      <c r="V117" s="20"/>
      <c r="W117" s="16">
        <f t="shared" si="19"/>
        <v>74.688000000000002</v>
      </c>
      <c r="X117" s="20"/>
      <c r="Y117" s="21">
        <f t="shared" si="20"/>
        <v>-4.1910347043701792</v>
      </c>
      <c r="Z117" s="16"/>
      <c r="AA117" s="16">
        <f>VLOOKUP(A:A,[1]TDSheet!$A:$AA,27,0)</f>
        <v>0</v>
      </c>
      <c r="AB117" s="16"/>
      <c r="AC117" s="16"/>
      <c r="AD117" s="16">
        <f>VLOOKUP(A:A,[1]TDSheet!$A:$AD,30,0)</f>
        <v>0</v>
      </c>
      <c r="AE117" s="16">
        <f>VLOOKUP(A:A,[1]TDSheet!$A:$AE,31,0)</f>
        <v>71.713999999999999</v>
      </c>
      <c r="AF117" s="16">
        <f>VLOOKUP(A:A,[1]TDSheet!$A:$AF,32,0)</f>
        <v>93.683999999999997</v>
      </c>
      <c r="AG117" s="16">
        <f>VLOOKUP(A:A,[1]TDSheet!$A:$AG,33,0)</f>
        <v>72.2684</v>
      </c>
      <c r="AH117" s="16">
        <f>VLOOKUP(A:A,[3]TDSheet!$A:$D,4,0)</f>
        <v>81.400000000000006</v>
      </c>
      <c r="AI117" s="16" t="e">
        <f>VLOOKUP(A:A,[1]TDSheet!$A:$AI,35,0)</f>
        <v>#N/A</v>
      </c>
      <c r="AJ117" s="16">
        <f t="shared" si="21"/>
        <v>0</v>
      </c>
      <c r="AK117" s="16">
        <f t="shared" si="22"/>
        <v>0</v>
      </c>
      <c r="AL117" s="16">
        <f t="shared" si="23"/>
        <v>0</v>
      </c>
      <c r="AM117" s="16"/>
      <c r="AN117" s="16"/>
    </row>
    <row r="118" spans="1:40" s="1" customFormat="1" ht="11.1" customHeight="1" outlineLevel="1" x14ac:dyDescent="0.2">
      <c r="A118" s="7" t="s">
        <v>113</v>
      </c>
      <c r="B118" s="7" t="s">
        <v>8</v>
      </c>
      <c r="C118" s="8">
        <v>-449.85</v>
      </c>
      <c r="D118" s="8">
        <v>562.31500000000005</v>
      </c>
      <c r="E118" s="18">
        <v>573.01</v>
      </c>
      <c r="F118" s="22">
        <v>-467.32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6">
        <f>VLOOKUP(A:A,[2]TDSheet!$A:$F,6,0)</f>
        <v>563.63499999999999</v>
      </c>
      <c r="K118" s="16">
        <f t="shared" si="18"/>
        <v>9.375</v>
      </c>
      <c r="L118" s="16">
        <f>VLOOKUP(A:A,[1]TDSheet!$A:$M,13,0)</f>
        <v>0</v>
      </c>
      <c r="M118" s="16">
        <f>VLOOKUP(A:A,[1]TDSheet!$A:$N,14,0)</f>
        <v>0</v>
      </c>
      <c r="N118" s="16">
        <f>VLOOKUP(A:A,[1]TDSheet!$A:$O,15,0)</f>
        <v>0</v>
      </c>
      <c r="O118" s="16">
        <f>VLOOKUP(A:A,[1]TDSheet!$A:$V,22,0)</f>
        <v>0</v>
      </c>
      <c r="P118" s="16">
        <f>VLOOKUP(A:A,[1]TDSheet!$A:$X,24,0)</f>
        <v>0</v>
      </c>
      <c r="Q118" s="16"/>
      <c r="R118" s="16"/>
      <c r="S118" s="16"/>
      <c r="T118" s="16"/>
      <c r="U118" s="16"/>
      <c r="V118" s="20"/>
      <c r="W118" s="16">
        <f t="shared" si="19"/>
        <v>114.602</v>
      </c>
      <c r="X118" s="20"/>
      <c r="Y118" s="21">
        <f t="shared" si="20"/>
        <v>-4.0777647859548694</v>
      </c>
      <c r="Z118" s="16"/>
      <c r="AA118" s="16">
        <f>VLOOKUP(A:A,[1]TDSheet!$A:$AA,27,0)</f>
        <v>0</v>
      </c>
      <c r="AB118" s="16"/>
      <c r="AC118" s="16"/>
      <c r="AD118" s="16">
        <f>VLOOKUP(A:A,[1]TDSheet!$A:$AD,30,0)</f>
        <v>0</v>
      </c>
      <c r="AE118" s="16">
        <f>VLOOKUP(A:A,[1]TDSheet!$A:$AE,31,0)</f>
        <v>110.095</v>
      </c>
      <c r="AF118" s="16">
        <f>VLOOKUP(A:A,[1]TDSheet!$A:$AF,32,0)</f>
        <v>99.727999999999994</v>
      </c>
      <c r="AG118" s="16">
        <f>VLOOKUP(A:A,[1]TDSheet!$A:$AG,33,0)</f>
        <v>106.77200000000001</v>
      </c>
      <c r="AH118" s="16">
        <f>VLOOKUP(A:A,[3]TDSheet!$A:$D,4,0)</f>
        <v>113.82</v>
      </c>
      <c r="AI118" s="16" t="e">
        <f>VLOOKUP(A:A,[1]TDSheet!$A:$AI,35,0)</f>
        <v>#N/A</v>
      </c>
      <c r="AJ118" s="16">
        <f t="shared" si="21"/>
        <v>0</v>
      </c>
      <c r="AK118" s="16">
        <f t="shared" si="22"/>
        <v>0</v>
      </c>
      <c r="AL118" s="16">
        <f t="shared" si="23"/>
        <v>0</v>
      </c>
      <c r="AM118" s="16"/>
      <c r="AN118" s="16"/>
    </row>
    <row r="119" spans="1:40" s="1" customFormat="1" ht="11.1" customHeight="1" outlineLevel="1" x14ac:dyDescent="0.2">
      <c r="A119" s="7" t="s">
        <v>114</v>
      </c>
      <c r="B119" s="7" t="s">
        <v>13</v>
      </c>
      <c r="C119" s="8">
        <v>-96</v>
      </c>
      <c r="D119" s="8">
        <v>192</v>
      </c>
      <c r="E119" s="18">
        <v>541</v>
      </c>
      <c r="F119" s="22">
        <v>-455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6">
        <f>VLOOKUP(A:A,[2]TDSheet!$A:$F,6,0)</f>
        <v>550</v>
      </c>
      <c r="K119" s="16">
        <f t="shared" si="18"/>
        <v>-9</v>
      </c>
      <c r="L119" s="16">
        <f>VLOOKUP(A:A,[1]TDSheet!$A:$M,13,0)</f>
        <v>0</v>
      </c>
      <c r="M119" s="16">
        <f>VLOOKUP(A:A,[1]TDSheet!$A:$N,14,0)</f>
        <v>0</v>
      </c>
      <c r="N119" s="16">
        <f>VLOOKUP(A:A,[1]TDSheet!$A:$O,15,0)</f>
        <v>0</v>
      </c>
      <c r="O119" s="16">
        <f>VLOOKUP(A:A,[1]TDSheet!$A:$V,22,0)</f>
        <v>0</v>
      </c>
      <c r="P119" s="16">
        <f>VLOOKUP(A:A,[1]TDSheet!$A:$X,24,0)</f>
        <v>0</v>
      </c>
      <c r="Q119" s="16"/>
      <c r="R119" s="16"/>
      <c r="S119" s="16"/>
      <c r="T119" s="16"/>
      <c r="U119" s="16"/>
      <c r="V119" s="20"/>
      <c r="W119" s="16">
        <f t="shared" si="19"/>
        <v>108.2</v>
      </c>
      <c r="X119" s="20"/>
      <c r="Y119" s="21">
        <f t="shared" si="20"/>
        <v>-4.2051756007393717</v>
      </c>
      <c r="Z119" s="16"/>
      <c r="AA119" s="16">
        <f>VLOOKUP(A:A,[1]TDSheet!$A:$AA,27,0)</f>
        <v>0</v>
      </c>
      <c r="AB119" s="16"/>
      <c r="AC119" s="16"/>
      <c r="AD119" s="16">
        <f>VLOOKUP(A:A,[1]TDSheet!$A:$AD,30,0)</f>
        <v>0</v>
      </c>
      <c r="AE119" s="16">
        <f>VLOOKUP(A:A,[1]TDSheet!$A:$AE,31,0)</f>
        <v>126.4</v>
      </c>
      <c r="AF119" s="16">
        <f>VLOOKUP(A:A,[1]TDSheet!$A:$AF,32,0)</f>
        <v>147.6</v>
      </c>
      <c r="AG119" s="16">
        <f>VLOOKUP(A:A,[1]TDSheet!$A:$AG,33,0)</f>
        <v>128.4</v>
      </c>
      <c r="AH119" s="16">
        <f>VLOOKUP(A:A,[3]TDSheet!$A:$D,4,0)</f>
        <v>105</v>
      </c>
      <c r="AI119" s="16" t="e">
        <f>VLOOKUP(A:A,[1]TDSheet!$A:$AI,35,0)</f>
        <v>#N/A</v>
      </c>
      <c r="AJ119" s="16">
        <f t="shared" si="21"/>
        <v>0</v>
      </c>
      <c r="AK119" s="16">
        <f t="shared" si="22"/>
        <v>0</v>
      </c>
      <c r="AL119" s="16">
        <f t="shared" si="23"/>
        <v>0</v>
      </c>
      <c r="AM119" s="16"/>
      <c r="AN11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2024-05-31T09:56:24Z</dcterms:modified>
</cp:coreProperties>
</file>