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5,24\24,05,24 на 27,05,24 КИ\"/>
    </mc:Choice>
  </mc:AlternateContent>
  <xr:revisionPtr revIDLastSave="0" documentId="13_ncr:1_{43205592-9651-45AD-B5D7-9A81F30EBB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W477" i="1"/>
  <c r="W476" i="1"/>
  <c r="BN475" i="1"/>
  <c r="BL475" i="1"/>
  <c r="X475" i="1"/>
  <c r="BO475" i="1" s="1"/>
  <c r="O475" i="1"/>
  <c r="BN474" i="1"/>
  <c r="BL474" i="1"/>
  <c r="X474" i="1"/>
  <c r="X476" i="1" s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X448" i="1" s="1"/>
  <c r="O446" i="1"/>
  <c r="W444" i="1"/>
  <c r="W443" i="1"/>
  <c r="BN442" i="1"/>
  <c r="BL442" i="1"/>
  <c r="X442" i="1"/>
  <c r="X444" i="1" s="1"/>
  <c r="O442" i="1"/>
  <c r="W440" i="1"/>
  <c r="W439" i="1"/>
  <c r="BN438" i="1"/>
  <c r="BL438" i="1"/>
  <c r="X438" i="1"/>
  <c r="BO438" i="1" s="1"/>
  <c r="O438" i="1"/>
  <c r="BN437" i="1"/>
  <c r="BL437" i="1"/>
  <c r="X437" i="1"/>
  <c r="X439" i="1" s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BO422" i="1" s="1"/>
  <c r="O422" i="1"/>
  <c r="W419" i="1"/>
  <c r="W418" i="1"/>
  <c r="BN417" i="1"/>
  <c r="BL417" i="1"/>
  <c r="X417" i="1"/>
  <c r="BO417" i="1" s="1"/>
  <c r="O417" i="1"/>
  <c r="BN416" i="1"/>
  <c r="BL416" i="1"/>
  <c r="X416" i="1"/>
  <c r="O416" i="1"/>
  <c r="BN415" i="1"/>
  <c r="BL415" i="1"/>
  <c r="X415" i="1"/>
  <c r="X418" i="1" s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BO390" i="1" s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BO366" i="1" s="1"/>
  <c r="O366" i="1"/>
  <c r="W364" i="1"/>
  <c r="W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BO349" i="1" s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O335" i="1" s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X325" i="1" s="1"/>
  <c r="O323" i="1"/>
  <c r="W321" i="1"/>
  <c r="W320" i="1"/>
  <c r="BN319" i="1"/>
  <c r="BL319" i="1"/>
  <c r="X319" i="1"/>
  <c r="X321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BO234" i="1" s="1"/>
  <c r="O234" i="1"/>
  <c r="W231" i="1"/>
  <c r="W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BO203" i="1" s="1"/>
  <c r="O203" i="1"/>
  <c r="BN202" i="1"/>
  <c r="BL202" i="1"/>
  <c r="X202" i="1"/>
  <c r="BO202" i="1" s="1"/>
  <c r="O202" i="1"/>
  <c r="BN201" i="1"/>
  <c r="BL201" i="1"/>
  <c r="X201" i="1"/>
  <c r="BO201" i="1" s="1"/>
  <c r="O201" i="1"/>
  <c r="W199" i="1"/>
  <c r="W198" i="1"/>
  <c r="BN197" i="1"/>
  <c r="BL197" i="1"/>
  <c r="X197" i="1"/>
  <c r="BO197" i="1" s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N169" i="1"/>
  <c r="BL169" i="1"/>
  <c r="X169" i="1"/>
  <c r="BO169" i="1" s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Y183" i="1" l="1"/>
  <c r="BM183" i="1"/>
  <c r="Y27" i="1"/>
  <c r="BM27" i="1"/>
  <c r="Y76" i="1"/>
  <c r="BM76" i="1"/>
  <c r="Y296" i="1"/>
  <c r="BM296" i="1"/>
  <c r="Y118" i="1"/>
  <c r="BM118" i="1"/>
  <c r="Y229" i="1"/>
  <c r="BM229" i="1"/>
  <c r="Y398" i="1"/>
  <c r="BM398" i="1"/>
  <c r="Y98" i="1"/>
  <c r="BM98" i="1"/>
  <c r="Y154" i="1"/>
  <c r="BM154" i="1"/>
  <c r="Y201" i="1"/>
  <c r="BM201" i="1"/>
  <c r="Y257" i="1"/>
  <c r="BM257" i="1"/>
  <c r="Y366" i="1"/>
  <c r="BM366" i="1"/>
  <c r="Y438" i="1"/>
  <c r="BM438" i="1"/>
  <c r="Y442" i="1"/>
  <c r="Y443" i="1" s="1"/>
  <c r="BM442" i="1"/>
  <c r="BO442" i="1"/>
  <c r="X443" i="1"/>
  <c r="Y446" i="1"/>
  <c r="Y447" i="1" s="1"/>
  <c r="BM446" i="1"/>
  <c r="BO446" i="1"/>
  <c r="X447" i="1"/>
  <c r="Y463" i="1"/>
  <c r="BM463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Y68" i="1"/>
  <c r="BM68" i="1"/>
  <c r="Y84" i="1"/>
  <c r="BM84" i="1"/>
  <c r="Y110" i="1"/>
  <c r="BM110" i="1"/>
  <c r="Y135" i="1"/>
  <c r="BM135" i="1"/>
  <c r="Y169" i="1"/>
  <c r="BM169" i="1"/>
  <c r="Y191" i="1"/>
  <c r="BM191" i="1"/>
  <c r="Y214" i="1"/>
  <c r="BM214" i="1"/>
  <c r="Y240" i="1"/>
  <c r="BM240" i="1"/>
  <c r="Y269" i="1"/>
  <c r="BM269" i="1"/>
  <c r="Y319" i="1"/>
  <c r="Y320" i="1" s="1"/>
  <c r="BM319" i="1"/>
  <c r="BO319" i="1"/>
  <c r="X320" i="1"/>
  <c r="Y323" i="1"/>
  <c r="Y324" i="1" s="1"/>
  <c r="BM323" i="1"/>
  <c r="BO323" i="1"/>
  <c r="X324" i="1"/>
  <c r="Y349" i="1"/>
  <c r="BM349" i="1"/>
  <c r="Y390" i="1"/>
  <c r="BM390" i="1"/>
  <c r="Y417" i="1"/>
  <c r="BM417" i="1"/>
  <c r="Y422" i="1"/>
  <c r="BM422" i="1"/>
  <c r="Y475" i="1"/>
  <c r="BM475" i="1"/>
  <c r="Y479" i="1"/>
  <c r="BM479" i="1"/>
  <c r="BO102" i="1"/>
  <c r="BM102" i="1"/>
  <c r="Y102" i="1"/>
  <c r="BO126" i="1"/>
  <c r="BM126" i="1"/>
  <c r="Y126" i="1"/>
  <c r="BO158" i="1"/>
  <c r="BM158" i="1"/>
  <c r="Y158" i="1"/>
  <c r="BO187" i="1"/>
  <c r="BM187" i="1"/>
  <c r="Y187" i="1"/>
  <c r="BO210" i="1"/>
  <c r="BM210" i="1"/>
  <c r="Y210" i="1"/>
  <c r="BO236" i="1"/>
  <c r="BM236" i="1"/>
  <c r="Y236" i="1"/>
  <c r="BO265" i="1"/>
  <c r="BM265" i="1"/>
  <c r="Y265" i="1"/>
  <c r="BO304" i="1"/>
  <c r="BM304" i="1"/>
  <c r="Y304" i="1"/>
  <c r="X310" i="1"/>
  <c r="BO309" i="1"/>
  <c r="BM309" i="1"/>
  <c r="Y309" i="1"/>
  <c r="Y310" i="1" s="1"/>
  <c r="BO313" i="1"/>
  <c r="BM313" i="1"/>
  <c r="Y313" i="1"/>
  <c r="BO337" i="1"/>
  <c r="BM337" i="1"/>
  <c r="Y337" i="1"/>
  <c r="BO374" i="1"/>
  <c r="BM374" i="1"/>
  <c r="Y374" i="1"/>
  <c r="BO406" i="1"/>
  <c r="BM406" i="1"/>
  <c r="Y406" i="1"/>
  <c r="BO467" i="1"/>
  <c r="BM467" i="1"/>
  <c r="Y467" i="1"/>
  <c r="B550" i="1"/>
  <c r="W542" i="1"/>
  <c r="Y31" i="1"/>
  <c r="BM31" i="1"/>
  <c r="E550" i="1"/>
  <c r="Y72" i="1"/>
  <c r="BM72" i="1"/>
  <c r="Y80" i="1"/>
  <c r="BM80" i="1"/>
  <c r="Y92" i="1"/>
  <c r="BM92" i="1"/>
  <c r="BO114" i="1"/>
  <c r="BM114" i="1"/>
  <c r="Y114" i="1"/>
  <c r="BO145" i="1"/>
  <c r="BM145" i="1"/>
  <c r="Y145" i="1"/>
  <c r="BO177" i="1"/>
  <c r="BM177" i="1"/>
  <c r="Y177" i="1"/>
  <c r="BO195" i="1"/>
  <c r="BM195" i="1"/>
  <c r="Y195" i="1"/>
  <c r="BO225" i="1"/>
  <c r="BM225" i="1"/>
  <c r="Y225" i="1"/>
  <c r="BO244" i="1"/>
  <c r="BM244" i="1"/>
  <c r="Y244" i="1"/>
  <c r="BO287" i="1"/>
  <c r="BM287" i="1"/>
  <c r="Y287" i="1"/>
  <c r="BO332" i="1"/>
  <c r="BM332" i="1"/>
  <c r="Y332" i="1"/>
  <c r="BO360" i="1"/>
  <c r="BM360" i="1"/>
  <c r="Y360" i="1"/>
  <c r="BO394" i="1"/>
  <c r="BM394" i="1"/>
  <c r="Y394" i="1"/>
  <c r="BO430" i="1"/>
  <c r="BM430" i="1"/>
  <c r="Y430" i="1"/>
  <c r="BO483" i="1"/>
  <c r="BM483" i="1"/>
  <c r="Y483" i="1"/>
  <c r="X104" i="1"/>
  <c r="X160" i="1"/>
  <c r="I550" i="1"/>
  <c r="X199" i="1"/>
  <c r="X283" i="1"/>
  <c r="BO343" i="1"/>
  <c r="BM343" i="1"/>
  <c r="X355" i="1"/>
  <c r="X354" i="1"/>
  <c r="BO353" i="1"/>
  <c r="BM353" i="1"/>
  <c r="Y353" i="1"/>
  <c r="Y354" i="1" s="1"/>
  <c r="X364" i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8" i="1"/>
  <c r="BM428" i="1"/>
  <c r="Y428" i="1"/>
  <c r="BO460" i="1"/>
  <c r="BM460" i="1"/>
  <c r="Y460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W541" i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F550" i="1"/>
  <c r="Y137" i="1"/>
  <c r="BM137" i="1"/>
  <c r="G550" i="1"/>
  <c r="Y152" i="1"/>
  <c r="BM152" i="1"/>
  <c r="Y156" i="1"/>
  <c r="BM156" i="1"/>
  <c r="Y165" i="1"/>
  <c r="BM165" i="1"/>
  <c r="X171" i="1"/>
  <c r="Y175" i="1"/>
  <c r="BM175" i="1"/>
  <c r="Y181" i="1"/>
  <c r="BM181" i="1"/>
  <c r="BO181" i="1"/>
  <c r="Y185" i="1"/>
  <c r="BM185" i="1"/>
  <c r="Y189" i="1"/>
  <c r="BM189" i="1"/>
  <c r="Y193" i="1"/>
  <c r="BM193" i="1"/>
  <c r="Y197" i="1"/>
  <c r="BM197" i="1"/>
  <c r="X205" i="1"/>
  <c r="Y203" i="1"/>
  <c r="BM203" i="1"/>
  <c r="J550" i="1"/>
  <c r="Y212" i="1"/>
  <c r="BM212" i="1"/>
  <c r="Y218" i="1"/>
  <c r="BM218" i="1"/>
  <c r="BO218" i="1"/>
  <c r="X231" i="1"/>
  <c r="Y227" i="1"/>
  <c r="BM227" i="1"/>
  <c r="Y234" i="1"/>
  <c r="BM234" i="1"/>
  <c r="Y238" i="1"/>
  <c r="BM238" i="1"/>
  <c r="Y242" i="1"/>
  <c r="BM242" i="1"/>
  <c r="Y246" i="1"/>
  <c r="BM246" i="1"/>
  <c r="X259" i="1"/>
  <c r="Y263" i="1"/>
  <c r="BM263" i="1"/>
  <c r="Y267" i="1"/>
  <c r="BM267" i="1"/>
  <c r="Y275" i="1"/>
  <c r="BM275" i="1"/>
  <c r="Y280" i="1"/>
  <c r="BM280" i="1"/>
  <c r="BO280" i="1"/>
  <c r="Y281" i="1"/>
  <c r="BM281" i="1"/>
  <c r="Y294" i="1"/>
  <c r="BM294" i="1"/>
  <c r="Y298" i="1"/>
  <c r="BM298" i="1"/>
  <c r="Y315" i="1"/>
  <c r="BM315" i="1"/>
  <c r="Y330" i="1"/>
  <c r="BM330" i="1"/>
  <c r="Y334" i="1"/>
  <c r="BM334" i="1"/>
  <c r="Y335" i="1"/>
  <c r="BM335" i="1"/>
  <c r="Y343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X413" i="1"/>
  <c r="X412" i="1"/>
  <c r="BO411" i="1"/>
  <c r="BM411" i="1"/>
  <c r="Y411" i="1"/>
  <c r="Y412" i="1" s="1"/>
  <c r="X419" i="1"/>
  <c r="BO415" i="1"/>
  <c r="BM415" i="1"/>
  <c r="Y415" i="1"/>
  <c r="BO432" i="1"/>
  <c r="BM432" i="1"/>
  <c r="Y432" i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368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BM219" i="1"/>
  <c r="Y224" i="1"/>
  <c r="BM224" i="1"/>
  <c r="BO224" i="1"/>
  <c r="Y226" i="1"/>
  <c r="BM226" i="1"/>
  <c r="Y228" i="1"/>
  <c r="BM228" i="1"/>
  <c r="L550" i="1"/>
  <c r="N550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X317" i="1"/>
  <c r="X316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X350" i="1"/>
  <c r="BO359" i="1"/>
  <c r="BM359" i="1"/>
  <c r="Y359" i="1"/>
  <c r="X363" i="1"/>
  <c r="BO367" i="1"/>
  <c r="BM367" i="1"/>
  <c r="Y367" i="1"/>
  <c r="X369" i="1"/>
  <c r="X376" i="1"/>
  <c r="BO371" i="1"/>
  <c r="BM371" i="1"/>
  <c r="Y371" i="1"/>
  <c r="X375" i="1"/>
  <c r="BO385" i="1"/>
  <c r="BM385" i="1"/>
  <c r="Y385" i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R550" i="1"/>
  <c r="P550" i="1"/>
  <c r="X311" i="1"/>
  <c r="S550" i="1"/>
  <c r="X386" i="1"/>
  <c r="BO416" i="1"/>
  <c r="BM416" i="1"/>
  <c r="Y416" i="1"/>
  <c r="T550" i="1"/>
  <c r="BO429" i="1"/>
  <c r="BM429" i="1"/>
  <c r="Y429" i="1"/>
  <c r="BO433" i="1"/>
  <c r="BM433" i="1"/>
  <c r="Y433" i="1"/>
  <c r="X440" i="1"/>
  <c r="BO437" i="1"/>
  <c r="BM437" i="1"/>
  <c r="Y437" i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39" i="1" l="1"/>
  <c r="Y368" i="1"/>
  <c r="Y305" i="1"/>
  <c r="Y289" i="1"/>
  <c r="Y220" i="1"/>
  <c r="Y24" i="1"/>
  <c r="Y424" i="1"/>
  <c r="W543" i="1"/>
  <c r="Y514" i="1"/>
  <c r="Y418" i="1"/>
  <c r="Y408" i="1"/>
  <c r="Y386" i="1"/>
  <c r="Y375" i="1"/>
  <c r="Y230" i="1"/>
  <c r="Y215" i="1"/>
  <c r="Y160" i="1"/>
  <c r="Y147" i="1"/>
  <c r="Y139" i="1"/>
  <c r="Y120" i="1"/>
  <c r="Y205" i="1"/>
  <c r="Y198" i="1"/>
  <c r="Y103" i="1"/>
  <c r="Y523" i="1"/>
  <c r="Y363" i="1"/>
  <c r="Y345" i="1"/>
  <c r="Y283" i="1"/>
  <c r="Y248" i="1"/>
  <c r="Y166" i="1"/>
  <c r="Y34" i="1"/>
  <c r="Y485" i="1"/>
  <c r="Y507" i="1"/>
  <c r="Y259" i="1"/>
  <c r="Y178" i="1"/>
  <c r="Y130" i="1"/>
  <c r="Y93" i="1"/>
  <c r="Y86" i="1"/>
  <c r="Y61" i="1"/>
  <c r="X541" i="1"/>
  <c r="Y538" i="1"/>
  <c r="Y491" i="1"/>
  <c r="Y434" i="1"/>
  <c r="Y277" i="1"/>
  <c r="X544" i="1"/>
  <c r="Y402" i="1"/>
  <c r="Y339" i="1"/>
  <c r="X540" i="1"/>
  <c r="X542" i="1"/>
  <c r="Y471" i="1"/>
  <c r="Y454" i="1"/>
  <c r="Y300" i="1"/>
  <c r="Y271" i="1"/>
  <c r="Y545" i="1" l="1"/>
  <c r="X543" i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<sst xmlns="http://schemas.openxmlformats.org/spreadsheetml/2006/main" count="2317" uniqueCount="760">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</sst>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T15" sqref="T1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 t="s">
        <v>759</v>
      </c>
      <c r="I5" s="724"/>
      <c r="J5" s="724"/>
      <c r="K5" s="724"/>
      <c r="L5" s="686"/>
      <c r="M5" s="58"/>
      <c r="O5" s="24" t="s">
        <v>10</v>
      </c>
      <c r="P5" s="454">
        <v>45439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Понедельник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7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75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30</v>
      </c>
      <c r="X51" s="374">
        <f>IFERROR(IF(W51="",0,CEILING((W51/$H51),1)*$H51),"")</f>
        <v>32.400000000000006</v>
      </c>
      <c r="Y51" s="36">
        <f>IFERROR(IF(X51=0,"",ROUNDUP(X51/H51,0)*0.02175),"")</f>
        <v>6.5250000000000002E-2</v>
      </c>
      <c r="Z51" s="56"/>
      <c r="AA51" s="57"/>
      <c r="AE51" s="64"/>
      <c r="BB51" s="77" t="s">
        <v>1</v>
      </c>
      <c r="BL51" s="64">
        <f>IFERROR(W51*I51/H51,"0")</f>
        <v>31.333333333333329</v>
      </c>
      <c r="BM51" s="64">
        <f>IFERROR(X51*I51/H51,"0")</f>
        <v>33.840000000000003</v>
      </c>
      <c r="BN51" s="64">
        <f>IFERROR(1/J51*(W51/H51),"0")</f>
        <v>4.96031746031746E-2</v>
      </c>
      <c r="BO51" s="64">
        <f>IFERROR(1/J51*(X51/H51),"0")</f>
        <v>5.3571428571428575E-2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225</v>
      </c>
      <c r="X52" s="374">
        <f>IFERROR(IF(W52="",0,CEILING((W52/$H52),1)*$H52),"")</f>
        <v>226.8</v>
      </c>
      <c r="Y52" s="36">
        <f>IFERROR(IF(X52=0,"",ROUNDUP(X52/H52,0)*0.00753),"")</f>
        <v>0.63251999999999997</v>
      </c>
      <c r="Z52" s="56"/>
      <c r="AA52" s="57"/>
      <c r="AE52" s="64"/>
      <c r="BB52" s="78" t="s">
        <v>1</v>
      </c>
      <c r="BL52" s="64">
        <f>IFERROR(W52*I52/H52,"0")</f>
        <v>241.66666666666666</v>
      </c>
      <c r="BM52" s="64">
        <f>IFERROR(X52*I52/H52,"0")</f>
        <v>243.6</v>
      </c>
      <c r="BN52" s="64">
        <f>IFERROR(1/J52*(W52/H52),"0")</f>
        <v>0.53418803418803418</v>
      </c>
      <c r="BO52" s="64">
        <f>IFERROR(1/J52*(X52/H52),"0")</f>
        <v>0.53846153846153844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86.1111111111111</v>
      </c>
      <c r="X53" s="375">
        <f>IFERROR(X51/H51,"0")+IFERROR(X52/H52,"0")</f>
        <v>87</v>
      </c>
      <c r="Y53" s="375">
        <f>IFERROR(IF(Y51="",0,Y51),"0")+IFERROR(IF(Y52="",0,Y52),"0")</f>
        <v>0.69777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255</v>
      </c>
      <c r="X54" s="375">
        <f>IFERROR(SUM(X51:X52),"0")</f>
        <v>259.20000000000005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400</v>
      </c>
      <c r="X57" s="374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64"/>
      <c r="BB57" s="79" t="s">
        <v>1</v>
      </c>
      <c r="BL57" s="64">
        <f>IFERROR(W57*I57/H57,"0")</f>
        <v>417.77777777777777</v>
      </c>
      <c r="BM57" s="64">
        <f>IFERROR(X57*I57/H57,"0")</f>
        <v>428.64</v>
      </c>
      <c r="BN57" s="64">
        <f>IFERROR(1/J57*(W57/H57),"0")</f>
        <v>0.66137566137566139</v>
      </c>
      <c r="BO57" s="64">
        <f>IFERROR(1/J57*(X57/H57),"0")</f>
        <v>0.67857142857142849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225</v>
      </c>
      <c r="X59" s="374">
        <f>IFERROR(IF(W59="",0,CEILING((W59/$H59),1)*$H59),"")</f>
        <v>225</v>
      </c>
      <c r="Y59" s="36">
        <f>IFERROR(IF(X59=0,"",ROUNDUP(X59/H59,0)*0.00937),"")</f>
        <v>0.46849999999999997</v>
      </c>
      <c r="Z59" s="56"/>
      <c r="AA59" s="57"/>
      <c r="AE59" s="64"/>
      <c r="BB59" s="81" t="s">
        <v>1</v>
      </c>
      <c r="BL59" s="64">
        <f>IFERROR(W59*I59/H59,"0")</f>
        <v>237</v>
      </c>
      <c r="BM59" s="64">
        <f>IFERROR(X59*I59/H59,"0")</f>
        <v>237</v>
      </c>
      <c r="BN59" s="64">
        <f>IFERROR(1/J59*(W59/H59),"0")</f>
        <v>0.41666666666666669</v>
      </c>
      <c r="BO59" s="64">
        <f>IFERROR(1/J59*(X59/H59),"0")</f>
        <v>0.41666666666666669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87.037037037037038</v>
      </c>
      <c r="X61" s="375">
        <f>IFERROR(X57/H57,"0")+IFERROR(X58/H58,"0")+IFERROR(X59/H59,"0")+IFERROR(X60/H60,"0")</f>
        <v>88</v>
      </c>
      <c r="Y61" s="375">
        <f>IFERROR(IF(Y57="",0,Y57),"0")+IFERROR(IF(Y58="",0,Y58),"0")+IFERROR(IF(Y59="",0,Y59),"0")+IFERROR(IF(Y60="",0,Y60),"0")</f>
        <v>1.2949999999999999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625</v>
      </c>
      <c r="X62" s="375">
        <f>IFERROR(SUM(X57:X60),"0")</f>
        <v>635.40000000000009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81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81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4"/>
      <c r="U67" s="34"/>
      <c r="V67" s="35" t="s">
        <v>67</v>
      </c>
      <c r="W67" s="373">
        <v>80</v>
      </c>
      <c r="X67" s="374">
        <f t="shared" si="6"/>
        <v>89.6</v>
      </c>
      <c r="Y67" s="36">
        <f t="shared" si="7"/>
        <v>0.17399999999999999</v>
      </c>
      <c r="Z67" s="56"/>
      <c r="AA67" s="57"/>
      <c r="AE67" s="64"/>
      <c r="BB67" s="85" t="s">
        <v>1</v>
      </c>
      <c r="BL67" s="64">
        <f t="shared" si="8"/>
        <v>83.428571428571431</v>
      </c>
      <c r="BM67" s="64">
        <f t="shared" si="9"/>
        <v>93.440000000000012</v>
      </c>
      <c r="BN67" s="64">
        <f t="shared" si="10"/>
        <v>0.12755102040816327</v>
      </c>
      <c r="BO67" s="64">
        <f t="shared" si="11"/>
        <v>0.14285714285714285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400</v>
      </c>
      <c r="X69" s="374">
        <f t="shared" si="6"/>
        <v>410.40000000000003</v>
      </c>
      <c r="Y69" s="36">
        <f t="shared" si="7"/>
        <v>0.8264999999999999</v>
      </c>
      <c r="Z69" s="56"/>
      <c r="AA69" s="57"/>
      <c r="AE69" s="64"/>
      <c r="BB69" s="87" t="s">
        <v>1</v>
      </c>
      <c r="BL69" s="64">
        <f t="shared" si="8"/>
        <v>417.77777777777777</v>
      </c>
      <c r="BM69" s="64">
        <f t="shared" si="9"/>
        <v>428.64</v>
      </c>
      <c r="BN69" s="64">
        <f t="shared" si="10"/>
        <v>0.66137566137566139</v>
      </c>
      <c r="BO69" s="64">
        <f t="shared" si="11"/>
        <v>0.67857142857142849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81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81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25</v>
      </c>
      <c r="X72" s="374">
        <f t="shared" si="6"/>
        <v>27</v>
      </c>
      <c r="Y72" s="36">
        <f>IFERROR(IF(X72=0,"",ROUNDUP(X72/H72,0)*0.00753),"")</f>
        <v>6.7769999999999997E-2</v>
      </c>
      <c r="Z72" s="56"/>
      <c r="AA72" s="57"/>
      <c r="AE72" s="64"/>
      <c r="BB72" s="90" t="s">
        <v>1</v>
      </c>
      <c r="BL72" s="64">
        <f t="shared" si="8"/>
        <v>26.666666666666668</v>
      </c>
      <c r="BM72" s="64">
        <f t="shared" si="9"/>
        <v>28.8</v>
      </c>
      <c r="BN72" s="64">
        <f t="shared" si="10"/>
        <v>5.3418803418803423E-2</v>
      </c>
      <c r="BO72" s="64">
        <f t="shared" si="11"/>
        <v>5.7692307692307689E-2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120</v>
      </c>
      <c r="X73" s="374">
        <f t="shared" si="6"/>
        <v>120</v>
      </c>
      <c r="Y73" s="36">
        <f t="shared" ref="Y73:Y79" si="12">IFERROR(IF(X73=0,"",ROUNDUP(X73/H73,0)*0.00937),"")</f>
        <v>0.28110000000000002</v>
      </c>
      <c r="Z73" s="56"/>
      <c r="AA73" s="57"/>
      <c r="AE73" s="64"/>
      <c r="BB73" s="91" t="s">
        <v>1</v>
      </c>
      <c r="BL73" s="64">
        <f t="shared" si="8"/>
        <v>127.2</v>
      </c>
      <c r="BM73" s="64">
        <f t="shared" si="9"/>
        <v>127.2</v>
      </c>
      <c r="BN73" s="64">
        <f t="shared" si="10"/>
        <v>0.25</v>
      </c>
      <c r="BO73" s="64">
        <f t="shared" si="11"/>
        <v>0.25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720</v>
      </c>
      <c r="X79" s="374">
        <f t="shared" si="6"/>
        <v>720</v>
      </c>
      <c r="Y79" s="36">
        <f t="shared" si="12"/>
        <v>1.4992000000000001</v>
      </c>
      <c r="Z79" s="56"/>
      <c r="AA79" s="57"/>
      <c r="AE79" s="64"/>
      <c r="BB79" s="97" t="s">
        <v>1</v>
      </c>
      <c r="BL79" s="64">
        <f t="shared" si="8"/>
        <v>753.59999999999991</v>
      </c>
      <c r="BM79" s="64">
        <f t="shared" si="9"/>
        <v>753.59999999999991</v>
      </c>
      <c r="BN79" s="64">
        <f t="shared" si="10"/>
        <v>1.3333333333333333</v>
      </c>
      <c r="BO79" s="64">
        <f t="shared" si="11"/>
        <v>1.3333333333333333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40</v>
      </c>
      <c r="X80" s="374">
        <f t="shared" si="6"/>
        <v>41.6</v>
      </c>
      <c r="Y80" s="36">
        <f>IFERROR(IF(X80=0,"",ROUNDUP(X80/H80,0)*0.00753),"")</f>
        <v>9.7890000000000005E-2</v>
      </c>
      <c r="Z80" s="56"/>
      <c r="AA80" s="57"/>
      <c r="AE80" s="64"/>
      <c r="BB80" s="98" t="s">
        <v>1</v>
      </c>
      <c r="BL80" s="64">
        <f t="shared" si="8"/>
        <v>42.5</v>
      </c>
      <c r="BM80" s="64">
        <f t="shared" si="9"/>
        <v>44.199999999999996</v>
      </c>
      <c r="BN80" s="64">
        <f t="shared" si="10"/>
        <v>8.0128205128205121E-2</v>
      </c>
      <c r="BO80" s="64">
        <f t="shared" si="11"/>
        <v>8.3333333333333329E-2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405</v>
      </c>
      <c r="X84" s="374">
        <f t="shared" si="6"/>
        <v>405</v>
      </c>
      <c r="Y84" s="36">
        <f>IFERROR(IF(X84=0,"",ROUNDUP(X84/H84,0)*0.00937),"")</f>
        <v>0.84329999999999994</v>
      </c>
      <c r="Z84" s="56"/>
      <c r="AA84" s="57"/>
      <c r="AE84" s="64"/>
      <c r="BB84" s="102" t="s">
        <v>1</v>
      </c>
      <c r="BL84" s="64">
        <f t="shared" si="8"/>
        <v>426.6</v>
      </c>
      <c r="BM84" s="64">
        <f t="shared" si="9"/>
        <v>426.6</v>
      </c>
      <c r="BN84" s="64">
        <f t="shared" si="10"/>
        <v>0.75</v>
      </c>
      <c r="BO84" s="64">
        <f t="shared" si="11"/>
        <v>0.75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345.01322751322755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348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3.7897600000000002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1790</v>
      </c>
      <c r="X87" s="375">
        <f>IFERROR(SUM(X65:X85),"0")</f>
        <v>1813.6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28</v>
      </c>
      <c r="X102" s="374">
        <f t="shared" si="13"/>
        <v>28</v>
      </c>
      <c r="Y102" s="36">
        <f>IFERROR(IF(X102=0,"",ROUNDUP(X102/H102,0)*0.00753),"")</f>
        <v>7.5300000000000006E-2</v>
      </c>
      <c r="Z102" s="56"/>
      <c r="AA102" s="57"/>
      <c r="AE102" s="64"/>
      <c r="BB102" s="114" t="s">
        <v>1</v>
      </c>
      <c r="BL102" s="64">
        <f t="shared" si="14"/>
        <v>30.880000000000003</v>
      </c>
      <c r="BM102" s="64">
        <f t="shared" si="15"/>
        <v>30.880000000000003</v>
      </c>
      <c r="BN102" s="64">
        <f t="shared" si="16"/>
        <v>6.4102564102564097E-2</v>
      </c>
      <c r="BO102" s="64">
        <f t="shared" si="17"/>
        <v>6.4102564102564097E-2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10</v>
      </c>
      <c r="X103" s="375">
        <f>IFERROR(X96/H96,"0")+IFERROR(X97/H97,"0")+IFERROR(X98/H98,"0")+IFERROR(X99/H99,"0")+IFERROR(X100/H100,"0")+IFERROR(X101/H101,"0")+IFERROR(X102/H102,"0")</f>
        <v>10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28</v>
      </c>
      <c r="X104" s="375">
        <f>IFERROR(SUM(X96:X102),"0")</f>
        <v>28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100</v>
      </c>
      <c r="X109" s="374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33</v>
      </c>
      <c r="X113" s="374">
        <f t="shared" si="18"/>
        <v>34.32</v>
      </c>
      <c r="Y113" s="36">
        <f>IFERROR(IF(X113=0,"",ROUNDUP(X113/H113,0)*0.00753),"")</f>
        <v>9.7890000000000005E-2</v>
      </c>
      <c r="Z113" s="56"/>
      <c r="AA113" s="57"/>
      <c r="AE113" s="64"/>
      <c r="BB113" s="122" t="s">
        <v>1</v>
      </c>
      <c r="BL113" s="64">
        <f t="shared" si="19"/>
        <v>36.599999999999994</v>
      </c>
      <c r="BM113" s="64">
        <f t="shared" si="20"/>
        <v>38.063999999999993</v>
      </c>
      <c r="BN113" s="64">
        <f t="shared" si="21"/>
        <v>8.0128205128205121E-2</v>
      </c>
      <c r="BO113" s="64">
        <f t="shared" si="22"/>
        <v>8.3333333333333329E-2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315</v>
      </c>
      <c r="X114" s="374">
        <f t="shared" si="18"/>
        <v>315.90000000000003</v>
      </c>
      <c r="Y114" s="36">
        <f>IFERROR(IF(X114=0,"",ROUNDUP(X114/H114,0)*0.00753),"")</f>
        <v>0.88101000000000007</v>
      </c>
      <c r="Z114" s="56"/>
      <c r="AA114" s="57"/>
      <c r="AE114" s="64"/>
      <c r="BB114" s="123" t="s">
        <v>1</v>
      </c>
      <c r="BL114" s="64">
        <f t="shared" si="19"/>
        <v>346.73333333333329</v>
      </c>
      <c r="BM114" s="64">
        <f t="shared" si="20"/>
        <v>347.72399999999999</v>
      </c>
      <c r="BN114" s="64">
        <f t="shared" si="21"/>
        <v>0.74786324786324776</v>
      </c>
      <c r="BO114" s="64">
        <f t="shared" si="22"/>
        <v>0.75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141.07142857142856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142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1.2399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448</v>
      </c>
      <c r="X121" s="375">
        <f>IFERROR(SUM(X106:X119),"0")</f>
        <v>451.02000000000004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86">
        <v>4680115881532</v>
      </c>
      <c r="E124" s="381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20</v>
      </c>
      <c r="X124" s="374">
        <f t="shared" si="23"/>
        <v>25.200000000000003</v>
      </c>
      <c r="Y124" s="36">
        <f>IFERROR(IF(X124=0,"",ROUNDUP(X124/H124,0)*0.02175),"")</f>
        <v>6.5250000000000002E-2</v>
      </c>
      <c r="Z124" s="56"/>
      <c r="AA124" s="57"/>
      <c r="AE124" s="64"/>
      <c r="BB124" s="130" t="s">
        <v>1</v>
      </c>
      <c r="BL124" s="64">
        <f t="shared" si="24"/>
        <v>21.342857142857142</v>
      </c>
      <c r="BM124" s="64">
        <f t="shared" si="25"/>
        <v>26.892000000000003</v>
      </c>
      <c r="BN124" s="64">
        <f t="shared" si="26"/>
        <v>4.2517006802721087E-2</v>
      </c>
      <c r="BO124" s="64">
        <f t="shared" si="27"/>
        <v>5.3571428571428568E-2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86">
        <v>4680115881532</v>
      </c>
      <c r="E125" s="381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81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2.3809523809523809</v>
      </c>
      <c r="X130" s="375">
        <f>IFERROR(X123/H123,"0")+IFERROR(X124/H124,"0")+IFERROR(X125/H125,"0")+IFERROR(X126/H126,"0")+IFERROR(X127/H127,"0")+IFERROR(X128/H128,"0")+IFERROR(X129/H129,"0")</f>
        <v>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6.5250000000000002E-2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20</v>
      </c>
      <c r="X131" s="375">
        <f>IFERROR(SUM(X123:X129),"0")</f>
        <v>25.200000000000003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81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7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500</v>
      </c>
      <c r="X134" s="374">
        <f>IFERROR(IF(W134="",0,CEILING((W134/$H134),1)*$H134),"")</f>
        <v>504</v>
      </c>
      <c r="Y134" s="36">
        <f>IFERROR(IF(X134=0,"",ROUNDUP(X134/H134,0)*0.02175),"")</f>
        <v>1.3049999999999999</v>
      </c>
      <c r="Z134" s="56"/>
      <c r="AA134" s="57"/>
      <c r="AE134" s="64"/>
      <c r="BB134" s="136" t="s">
        <v>1</v>
      </c>
      <c r="BL134" s="64">
        <f>IFERROR(W134*I134/H134,"0")</f>
        <v>533.21428571428567</v>
      </c>
      <c r="BM134" s="64">
        <f>IFERROR(X134*I134/H134,"0")</f>
        <v>537.48</v>
      </c>
      <c r="BN134" s="64">
        <f>IFERROR(1/J134*(W134/H134),"0")</f>
        <v>1.0629251700680271</v>
      </c>
      <c r="BO134" s="64">
        <f>IFERROR(1/J134*(X134/H134),"0")</f>
        <v>1.0714285714285714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81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630</v>
      </c>
      <c r="X137" s="374">
        <f>IFERROR(IF(W137="",0,CEILING((W137/$H137),1)*$H137),"")</f>
        <v>631.80000000000007</v>
      </c>
      <c r="Y137" s="36">
        <f>IFERROR(IF(X137=0,"",ROUNDUP(X137/H137,0)*0.00753),"")</f>
        <v>1.7620200000000001</v>
      </c>
      <c r="Z137" s="56"/>
      <c r="AA137" s="57"/>
      <c r="AE137" s="64"/>
      <c r="BB137" s="139" t="s">
        <v>1</v>
      </c>
      <c r="BL137" s="64">
        <f>IFERROR(W137*I137/H137,"0")</f>
        <v>693.46666666666658</v>
      </c>
      <c r="BM137" s="64">
        <f>IFERROR(X137*I137/H137,"0")</f>
        <v>695.44799999999998</v>
      </c>
      <c r="BN137" s="64">
        <f>IFERROR(1/J137*(W137/H137),"0")</f>
        <v>1.4957264957264955</v>
      </c>
      <c r="BO137" s="64">
        <f>IFERROR(1/J137*(X137/H137),"0")</f>
        <v>1.5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292.85714285714283</v>
      </c>
      <c r="X139" s="375">
        <f>IFERROR(X134/H134,"0")+IFERROR(X135/H135,"0")+IFERROR(X136/H136,"0")+IFERROR(X137/H137,"0")+IFERROR(X138/H138,"0")</f>
        <v>294</v>
      </c>
      <c r="Y139" s="375">
        <f>IFERROR(IF(Y134="",0,Y134),"0")+IFERROR(IF(Y135="",0,Y135),"0")+IFERROR(IF(Y136="",0,Y136),"0")+IFERROR(IF(Y137="",0,Y137),"0")+IFERROR(IF(Y138="",0,Y138),"0")</f>
        <v>3.0670200000000003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1130</v>
      </c>
      <c r="X140" s="375">
        <f>IFERROR(SUM(X134:X138),"0")</f>
        <v>1135.8000000000002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40</v>
      </c>
      <c r="X151" s="374">
        <f t="shared" ref="X151:X159" si="28">IFERROR(IF(W151="",0,CEILING((W151/$H151),1)*$H151),"")</f>
        <v>42</v>
      </c>
      <c r="Y151" s="36">
        <f>IFERROR(IF(X151=0,"",ROUNDUP(X151/H151,0)*0.00753),"")</f>
        <v>7.5300000000000006E-2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42.476190476190474</v>
      </c>
      <c r="BM151" s="64">
        <f t="shared" ref="BM151:BM159" si="30">IFERROR(X151*I151/H151,"0")</f>
        <v>44.599999999999994</v>
      </c>
      <c r="BN151" s="64">
        <f t="shared" ref="BN151:BN159" si="31">IFERROR(1/J151*(W151/H151),"0")</f>
        <v>6.1050061050061048E-2</v>
      </c>
      <c r="BO151" s="64">
        <f t="shared" ref="BO151:BO159" si="32">IFERROR(1/J151*(X151/H151),"0")</f>
        <v>6.4102564102564097E-2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70</v>
      </c>
      <c r="X152" s="374">
        <f t="shared" si="28"/>
        <v>71.400000000000006</v>
      </c>
      <c r="Y152" s="36">
        <f>IFERROR(IF(X152=0,"",ROUNDUP(X152/H152,0)*0.00753),"")</f>
        <v>0.12801000000000001</v>
      </c>
      <c r="Z152" s="56"/>
      <c r="AA152" s="57"/>
      <c r="AE152" s="64"/>
      <c r="BB152" s="145" t="s">
        <v>1</v>
      </c>
      <c r="BL152" s="64">
        <f t="shared" si="29"/>
        <v>74.333333333333329</v>
      </c>
      <c r="BM152" s="64">
        <f t="shared" si="30"/>
        <v>75.820000000000007</v>
      </c>
      <c r="BN152" s="64">
        <f t="shared" si="31"/>
        <v>0.10683760683760682</v>
      </c>
      <c r="BO152" s="64">
        <f t="shared" si="32"/>
        <v>0.10897435897435898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70</v>
      </c>
      <c r="X154" s="374">
        <f t="shared" si="28"/>
        <v>71.400000000000006</v>
      </c>
      <c r="Y154" s="36">
        <f>IFERROR(IF(X154=0,"",ROUNDUP(X154/H154,0)*0.00502),"")</f>
        <v>0.17068</v>
      </c>
      <c r="Z154" s="56"/>
      <c r="AA154" s="57"/>
      <c r="AE154" s="64"/>
      <c r="BB154" s="147" t="s">
        <v>1</v>
      </c>
      <c r="BL154" s="64">
        <f t="shared" si="29"/>
        <v>74.333333333333329</v>
      </c>
      <c r="BM154" s="64">
        <f t="shared" si="30"/>
        <v>75.820000000000007</v>
      </c>
      <c r="BN154" s="64">
        <f t="shared" si="31"/>
        <v>0.14245014245014245</v>
      </c>
      <c r="BO154" s="64">
        <f t="shared" si="32"/>
        <v>0.14529914529914531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70</v>
      </c>
      <c r="X156" s="374">
        <f t="shared" si="28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49" t="s">
        <v>1</v>
      </c>
      <c r="BL156" s="64">
        <f t="shared" si="29"/>
        <v>74.333333333333329</v>
      </c>
      <c r="BM156" s="64">
        <f t="shared" si="30"/>
        <v>75.820000000000007</v>
      </c>
      <c r="BN156" s="64">
        <f t="shared" si="31"/>
        <v>0.14245014245014245</v>
      </c>
      <c r="BO156" s="64">
        <f t="shared" si="32"/>
        <v>0.14529914529914531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105</v>
      </c>
      <c r="X157" s="374">
        <f t="shared" si="28"/>
        <v>105</v>
      </c>
      <c r="Y157" s="36">
        <f>IFERROR(IF(X157=0,"",ROUNDUP(X157/H157,0)*0.00502),"")</f>
        <v>0.251</v>
      </c>
      <c r="Z157" s="56"/>
      <c r="AA157" s="57"/>
      <c r="AE157" s="64"/>
      <c r="BB157" s="150" t="s">
        <v>1</v>
      </c>
      <c r="BL157" s="64">
        <f t="shared" si="29"/>
        <v>110.00000000000001</v>
      </c>
      <c r="BM157" s="64">
        <f t="shared" si="30"/>
        <v>110.00000000000001</v>
      </c>
      <c r="BN157" s="64">
        <f t="shared" si="31"/>
        <v>0.21367521367521369</v>
      </c>
      <c r="BO157" s="64">
        <f t="shared" si="32"/>
        <v>0.21367521367521369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142.85714285714283</v>
      </c>
      <c r="X160" s="375">
        <f>IFERROR(X151/H151,"0")+IFERROR(X152/H152,"0")+IFERROR(X153/H153,"0")+IFERROR(X154/H154,"0")+IFERROR(X155/H155,"0")+IFERROR(X156/H156,"0")+IFERROR(X157/H157,"0")+IFERROR(X158/H158,"0")+IFERROR(X159/H159,"0")</f>
        <v>145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0.79566999999999999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355</v>
      </c>
      <c r="X161" s="375">
        <f>IFERROR(SUM(X151:X159),"0")</f>
        <v>361.20000000000005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100</v>
      </c>
      <c r="X174" s="374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80</v>
      </c>
      <c r="X175" s="374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>IFERROR(W175*I175/H175,"0")</f>
        <v>83.111111111111114</v>
      </c>
      <c r="BM175" s="64">
        <f>IFERROR(X175*I175/H175,"0")</f>
        <v>84.15</v>
      </c>
      <c r="BN175" s="64">
        <f>IFERROR(1/J175*(W175/H175),"0")</f>
        <v>0.12345679012345677</v>
      </c>
      <c r="BO175" s="64">
        <f>IFERROR(1/J175*(X175/H175),"0")</f>
        <v>0.12499999999999999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90</v>
      </c>
      <c r="X176" s="374">
        <f>IFERROR(IF(W176="",0,CEILING((W176/$H176),1)*$H176),"")</f>
        <v>91.800000000000011</v>
      </c>
      <c r="Y176" s="36">
        <f>IFERROR(IF(X176=0,"",ROUNDUP(X176/H176,0)*0.00937),"")</f>
        <v>0.15928999999999999</v>
      </c>
      <c r="Z176" s="56"/>
      <c r="AA176" s="57"/>
      <c r="AE176" s="64"/>
      <c r="BB176" s="159" t="s">
        <v>1</v>
      </c>
      <c r="BL176" s="64">
        <f>IFERROR(W176*I176/H176,"0")</f>
        <v>93.5</v>
      </c>
      <c r="BM176" s="64">
        <f>IFERROR(X176*I176/H176,"0")</f>
        <v>95.37</v>
      </c>
      <c r="BN176" s="64">
        <f>IFERROR(1/J176*(W176/H176),"0")</f>
        <v>0.13888888888888887</v>
      </c>
      <c r="BO176" s="64">
        <f>IFERROR(1/J176*(X176/H176),"0")</f>
        <v>0.14166666666666666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70</v>
      </c>
      <c r="X177" s="374">
        <f>IFERROR(IF(W177="",0,CEILING((W177/$H177),1)*$H177),"")</f>
        <v>70.2</v>
      </c>
      <c r="Y177" s="36">
        <f>IFERROR(IF(X177=0,"",ROUNDUP(X177/H177,0)*0.00937),"")</f>
        <v>0.12181</v>
      </c>
      <c r="Z177" s="56"/>
      <c r="AA177" s="57"/>
      <c r="AE177" s="64"/>
      <c r="BB177" s="160" t="s">
        <v>1</v>
      </c>
      <c r="BL177" s="64">
        <f>IFERROR(W177*I177/H177,"0")</f>
        <v>72.722222222222229</v>
      </c>
      <c r="BM177" s="64">
        <f>IFERROR(X177*I177/H177,"0")</f>
        <v>72.930000000000007</v>
      </c>
      <c r="BN177" s="64">
        <f>IFERROR(1/J177*(W177/H177),"0")</f>
        <v>0.10802469135802469</v>
      </c>
      <c r="BO177" s="64">
        <f>IFERROR(1/J177*(X177/H177),"0")</f>
        <v>0.10833333333333334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62.962962962962955</v>
      </c>
      <c r="X178" s="375">
        <f>IFERROR(X174/H174,"0")+IFERROR(X175/H175,"0")+IFERROR(X176/H176,"0")+IFERROR(X177/H177,"0")</f>
        <v>64</v>
      </c>
      <c r="Y178" s="375">
        <f>IFERROR(IF(Y174="",0,Y174),"0")+IFERROR(IF(Y175="",0,Y175),"0")+IFERROR(IF(Y176="",0,Y176),"0")+IFERROR(IF(Y177="",0,Y177),"0")</f>
        <v>0.59967999999999999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340</v>
      </c>
      <c r="X179" s="375">
        <f>IFERROR(SUM(X174:X177),"0")</f>
        <v>345.6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100</v>
      </c>
      <c r="X186" s="374">
        <f t="shared" si="33"/>
        <v>104.39999999999999</v>
      </c>
      <c r="Y186" s="36">
        <f>IFERROR(IF(X186=0,"",ROUNDUP(X186/H186,0)*0.02175),"")</f>
        <v>0.26100000000000001</v>
      </c>
      <c r="Z186" s="56"/>
      <c r="AA186" s="57"/>
      <c r="AE186" s="64"/>
      <c r="BB186" s="166" t="s">
        <v>1</v>
      </c>
      <c r="BL186" s="64">
        <f t="shared" si="34"/>
        <v>106.48275862068967</v>
      </c>
      <c r="BM186" s="64">
        <f t="shared" si="35"/>
        <v>111.16799999999999</v>
      </c>
      <c r="BN186" s="64">
        <f t="shared" si="36"/>
        <v>0.20525451559934318</v>
      </c>
      <c r="BO186" s="64">
        <f t="shared" si="37"/>
        <v>0.21428571428571427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200</v>
      </c>
      <c r="X187" s="374">
        <f t="shared" si="33"/>
        <v>201.6</v>
      </c>
      <c r="Y187" s="36">
        <f>IFERROR(IF(X187=0,"",ROUNDUP(X187/H187,0)*0.00753),"")</f>
        <v>0.63251999999999997</v>
      </c>
      <c r="Z187" s="56"/>
      <c r="AA187" s="57"/>
      <c r="AE187" s="64"/>
      <c r="BB187" s="167" t="s">
        <v>1</v>
      </c>
      <c r="BL187" s="64">
        <f t="shared" si="34"/>
        <v>222.66666666666666</v>
      </c>
      <c r="BM187" s="64">
        <f t="shared" si="35"/>
        <v>224.44800000000001</v>
      </c>
      <c r="BN187" s="64">
        <f t="shared" si="36"/>
        <v>0.53418803418803418</v>
      </c>
      <c r="BO187" s="64">
        <f t="shared" si="37"/>
        <v>0.53846153846153844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280</v>
      </c>
      <c r="X189" s="374">
        <f t="shared" si="33"/>
        <v>280.8</v>
      </c>
      <c r="Y189" s="36">
        <f>IFERROR(IF(X189=0,"",ROUNDUP(X189/H189,0)*0.00753),"")</f>
        <v>0.88101000000000007</v>
      </c>
      <c r="Z189" s="56"/>
      <c r="AA189" s="57"/>
      <c r="AE189" s="64"/>
      <c r="BB189" s="169" t="s">
        <v>1</v>
      </c>
      <c r="BL189" s="64">
        <f t="shared" si="34"/>
        <v>303.33333333333337</v>
      </c>
      <c r="BM189" s="64">
        <f t="shared" si="35"/>
        <v>304.20000000000005</v>
      </c>
      <c r="BN189" s="64">
        <f t="shared" si="36"/>
        <v>0.74786324786324787</v>
      </c>
      <c r="BO189" s="64">
        <f t="shared" si="37"/>
        <v>0.75000000000000011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180</v>
      </c>
      <c r="X191" s="374">
        <f t="shared" si="33"/>
        <v>180</v>
      </c>
      <c r="Y191" s="36">
        <f t="shared" ref="Y191:Y197" si="38">IFERROR(IF(X191=0,"",ROUNDUP(X191/H191,0)*0.00753),"")</f>
        <v>0.56474999999999997</v>
      </c>
      <c r="Z191" s="56"/>
      <c r="AA191" s="57"/>
      <c r="AE191" s="64"/>
      <c r="BB191" s="171" t="s">
        <v>1</v>
      </c>
      <c r="BL191" s="64">
        <f t="shared" si="34"/>
        <v>201.75</v>
      </c>
      <c r="BM191" s="64">
        <f t="shared" si="35"/>
        <v>201.75</v>
      </c>
      <c r="BN191" s="64">
        <f t="shared" si="36"/>
        <v>0.48076923076923073</v>
      </c>
      <c r="BO191" s="64">
        <f t="shared" si="37"/>
        <v>0.48076923076923073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280</v>
      </c>
      <c r="X193" s="374">
        <f t="shared" si="33"/>
        <v>280.8</v>
      </c>
      <c r="Y193" s="36">
        <f t="shared" si="38"/>
        <v>0.88101000000000007</v>
      </c>
      <c r="Z193" s="56"/>
      <c r="AA193" s="57"/>
      <c r="AE193" s="64"/>
      <c r="BB193" s="173" t="s">
        <v>1</v>
      </c>
      <c r="BL193" s="64">
        <f t="shared" si="34"/>
        <v>311.73333333333341</v>
      </c>
      <c r="BM193" s="64">
        <f t="shared" si="35"/>
        <v>312.62400000000008</v>
      </c>
      <c r="BN193" s="64">
        <f t="shared" si="36"/>
        <v>0.74786324786324787</v>
      </c>
      <c r="BO193" s="64">
        <f t="shared" si="37"/>
        <v>0.75000000000000011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60</v>
      </c>
      <c r="X196" s="374">
        <f t="shared" si="33"/>
        <v>60</v>
      </c>
      <c r="Y196" s="36">
        <f t="shared" si="38"/>
        <v>0.18825</v>
      </c>
      <c r="Z196" s="56"/>
      <c r="AA196" s="57"/>
      <c r="AE196" s="64"/>
      <c r="BB196" s="176" t="s">
        <v>1</v>
      </c>
      <c r="BL196" s="64">
        <f t="shared" si="34"/>
        <v>66.800000000000011</v>
      </c>
      <c r="BM196" s="64">
        <f t="shared" si="35"/>
        <v>66.800000000000011</v>
      </c>
      <c r="BN196" s="64">
        <f t="shared" si="36"/>
        <v>0.16025641025641024</v>
      </c>
      <c r="BO196" s="64">
        <f t="shared" si="37"/>
        <v>0.16025641025641024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140</v>
      </c>
      <c r="X197" s="374">
        <f t="shared" si="33"/>
        <v>141.6</v>
      </c>
      <c r="Y197" s="36">
        <f t="shared" si="38"/>
        <v>0.44427</v>
      </c>
      <c r="Z197" s="56"/>
      <c r="AA197" s="57"/>
      <c r="AE197" s="64"/>
      <c r="BB197" s="177" t="s">
        <v>1</v>
      </c>
      <c r="BL197" s="64">
        <f t="shared" si="34"/>
        <v>156.21666666666667</v>
      </c>
      <c r="BM197" s="64">
        <f t="shared" si="35"/>
        <v>158.00200000000001</v>
      </c>
      <c r="BN197" s="64">
        <f t="shared" si="36"/>
        <v>0.37393162393162394</v>
      </c>
      <c r="BO197" s="64">
        <f t="shared" si="37"/>
        <v>0.37820512820512819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486.49425287356325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489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3.8528100000000003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1240</v>
      </c>
      <c r="X199" s="375">
        <f>IFERROR(SUM(X181:X197),"0")</f>
        <v>1249.1999999999998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36</v>
      </c>
      <c r="X203" s="374">
        <f>IFERROR(IF(W203="",0,CEILING((W203/$H203),1)*$H203),"")</f>
        <v>36</v>
      </c>
      <c r="Y203" s="36">
        <f>IFERROR(IF(X203=0,"",ROUNDUP(X203/H203,0)*0.00753),"")</f>
        <v>0.11295000000000001</v>
      </c>
      <c r="Z203" s="56"/>
      <c r="AA203" s="57"/>
      <c r="AE203" s="64"/>
      <c r="BB203" s="180" t="s">
        <v>1</v>
      </c>
      <c r="BL203" s="64">
        <f>IFERROR(W203*I203/H203,"0")</f>
        <v>40.080000000000005</v>
      </c>
      <c r="BM203" s="64">
        <f>IFERROR(X203*I203/H203,"0")</f>
        <v>40.080000000000005</v>
      </c>
      <c r="BN203" s="64">
        <f>IFERROR(1/J203*(W203/H203),"0")</f>
        <v>9.6153846153846145E-2</v>
      </c>
      <c r="BO203" s="64">
        <f>IFERROR(1/J203*(X203/H203),"0")</f>
        <v>9.6153846153846145E-2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32</v>
      </c>
      <c r="X204" s="374">
        <f>IFERROR(IF(W204="",0,CEILING((W204/$H204),1)*$H204),"")</f>
        <v>33.6</v>
      </c>
      <c r="Y204" s="36">
        <f>IFERROR(IF(X204=0,"",ROUNDUP(X204/H204,0)*0.00753),"")</f>
        <v>0.10542</v>
      </c>
      <c r="Z204" s="56"/>
      <c r="AA204" s="57"/>
      <c r="AE204" s="64"/>
      <c r="BB204" s="181" t="s">
        <v>1</v>
      </c>
      <c r="BL204" s="64">
        <f>IFERROR(W204*I204/H204,"0")</f>
        <v>35.626666666666672</v>
      </c>
      <c r="BM204" s="64">
        <f>IFERROR(X204*I204/H204,"0")</f>
        <v>37.408000000000001</v>
      </c>
      <c r="BN204" s="64">
        <f>IFERROR(1/J204*(W204/H204),"0")</f>
        <v>8.5470085470085472E-2</v>
      </c>
      <c r="BO204" s="64">
        <f>IFERROR(1/J204*(X204/H204),"0")</f>
        <v>8.9743589743589758E-2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28.333333333333336</v>
      </c>
      <c r="X205" s="375">
        <f>IFERROR(X201/H201,"0")+IFERROR(X202/H202,"0")+IFERROR(X203/H203,"0")+IFERROR(X204/H204,"0")</f>
        <v>29</v>
      </c>
      <c r="Y205" s="375">
        <f>IFERROR(IF(Y201="",0,Y201),"0")+IFERROR(IF(Y202="",0,Y202),"0")+IFERROR(IF(Y203="",0,Y203),"0")+IFERROR(IF(Y204="",0,Y204),"0")</f>
        <v>0.21837000000000001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68</v>
      </c>
      <c r="X206" s="375">
        <f>IFERROR(SUM(X201:X204),"0")</f>
        <v>69.599999999999994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70</v>
      </c>
      <c r="X218" s="374">
        <f>IFERROR(IF(W218="",0,CEILING((W218/$H218),1)*$H218),"")</f>
        <v>71.400000000000006</v>
      </c>
      <c r="Y218" s="36">
        <f>IFERROR(IF(X218=0,"",ROUNDUP(X218/H218,0)*0.00502),"")</f>
        <v>0.17068</v>
      </c>
      <c r="Z218" s="56"/>
      <c r="AA218" s="57"/>
      <c r="AE218" s="64"/>
      <c r="BB218" s="188" t="s">
        <v>1</v>
      </c>
      <c r="BL218" s="64">
        <f>IFERROR(W218*I218/H218,"0")</f>
        <v>73.333333333333329</v>
      </c>
      <c r="BM218" s="64">
        <f>IFERROR(X218*I218/H218,"0")</f>
        <v>74.8</v>
      </c>
      <c r="BN218" s="64">
        <f>IFERROR(1/J218*(W218/H218),"0")</f>
        <v>0.14245014245014245</v>
      </c>
      <c r="BO218" s="64">
        <f>IFERROR(1/J218*(X218/H218),"0")</f>
        <v>0.14529914529914531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33.333333333333329</v>
      </c>
      <c r="X220" s="375">
        <f>IFERROR(X218/H218,"0")+IFERROR(X219/H219,"0")</f>
        <v>34</v>
      </c>
      <c r="Y220" s="375">
        <f>IFERROR(IF(Y218="",0,Y218),"0")+IFERROR(IF(Y219="",0,Y219),"0")</f>
        <v>0.17068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70</v>
      </c>
      <c r="X221" s="375">
        <f>IFERROR(SUM(X218:X219),"0")</f>
        <v>71.400000000000006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30</v>
      </c>
      <c r="X224" s="374">
        <f t="shared" ref="X224:X229" si="44">IFERROR(IF(W224="",0,CEILING((W224/$H224),1)*$H224),"")</f>
        <v>34.799999999999997</v>
      </c>
      <c r="Y224" s="36">
        <f>IFERROR(IF(X224=0,"",ROUNDUP(X224/H224,0)*0.02175),"")</f>
        <v>6.5250000000000002E-2</v>
      </c>
      <c r="Z224" s="56"/>
      <c r="AA224" s="57"/>
      <c r="AE224" s="64"/>
      <c r="BB224" s="190" t="s">
        <v>1</v>
      </c>
      <c r="BL224" s="64">
        <f t="shared" ref="BL224:BL229" si="45">IFERROR(W224*I224/H224,"0")</f>
        <v>31.241379310344826</v>
      </c>
      <c r="BM224" s="64">
        <f t="shared" ref="BM224:BM229" si="46">IFERROR(X224*I224/H224,"0")</f>
        <v>36.239999999999995</v>
      </c>
      <c r="BN224" s="64">
        <f t="shared" ref="BN224:BN229" si="47">IFERROR(1/J224*(W224/H224),"0")</f>
        <v>4.6182266009852216E-2</v>
      </c>
      <c r="BO224" s="64">
        <f t="shared" ref="BO224:BO229" si="48">IFERROR(1/J224*(X224/H224),"0")</f>
        <v>5.3571428571428568E-2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150</v>
      </c>
      <c r="X226" s="374">
        <f t="shared" si="44"/>
        <v>150.79999999999998</v>
      </c>
      <c r="Y226" s="36">
        <f>IFERROR(IF(X226=0,"",ROUNDUP(X226/H226,0)*0.02175),"")</f>
        <v>0.28275</v>
      </c>
      <c r="Z226" s="56"/>
      <c r="AA226" s="57"/>
      <c r="AE226" s="64"/>
      <c r="BB226" s="192" t="s">
        <v>1</v>
      </c>
      <c r="BL226" s="64">
        <f t="shared" si="45"/>
        <v>156.20689655172416</v>
      </c>
      <c r="BM226" s="64">
        <f t="shared" si="46"/>
        <v>157.04</v>
      </c>
      <c r="BN226" s="64">
        <f t="shared" si="47"/>
        <v>0.23091133004926107</v>
      </c>
      <c r="BO226" s="64">
        <f t="shared" si="48"/>
        <v>0.2321428571428571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12</v>
      </c>
      <c r="X227" s="374">
        <f t="shared" si="44"/>
        <v>12</v>
      </c>
      <c r="Y227" s="36">
        <f>IFERROR(IF(X227=0,"",ROUNDUP(X227/H227,0)*0.00937),"")</f>
        <v>2.811E-2</v>
      </c>
      <c r="Z227" s="56"/>
      <c r="AA227" s="57"/>
      <c r="AE227" s="64"/>
      <c r="BB227" s="193" t="s">
        <v>1</v>
      </c>
      <c r="BL227" s="64">
        <f t="shared" si="45"/>
        <v>12.72</v>
      </c>
      <c r="BM227" s="64">
        <f t="shared" si="46"/>
        <v>12.72</v>
      </c>
      <c r="BN227" s="64">
        <f t="shared" si="47"/>
        <v>2.5000000000000001E-2</v>
      </c>
      <c r="BO227" s="64">
        <f t="shared" si="48"/>
        <v>2.5000000000000001E-2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28</v>
      </c>
      <c r="X229" s="374">
        <f t="shared" si="44"/>
        <v>28</v>
      </c>
      <c r="Y229" s="36">
        <f>IFERROR(IF(X229=0,"",ROUNDUP(X229/H229,0)*0.00937),"")</f>
        <v>6.5589999999999996E-2</v>
      </c>
      <c r="Z229" s="56"/>
      <c r="AA229" s="57"/>
      <c r="AE229" s="64"/>
      <c r="BB229" s="195" t="s">
        <v>1</v>
      </c>
      <c r="BL229" s="64">
        <f t="shared" si="45"/>
        <v>29.68</v>
      </c>
      <c r="BM229" s="64">
        <f t="shared" si="46"/>
        <v>29.68</v>
      </c>
      <c r="BN229" s="64">
        <f t="shared" si="47"/>
        <v>5.8333333333333334E-2</v>
      </c>
      <c r="BO229" s="64">
        <f t="shared" si="48"/>
        <v>5.8333333333333334E-2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25.517241379310345</v>
      </c>
      <c r="X230" s="375">
        <f>IFERROR(X224/H224,"0")+IFERROR(X225/H225,"0")+IFERROR(X226/H226,"0")+IFERROR(X227/H227,"0")+IFERROR(X228/H228,"0")+IFERROR(X229/H229,"0")</f>
        <v>26</v>
      </c>
      <c r="Y230" s="375">
        <f>IFERROR(IF(Y224="",0,Y224),"0")+IFERROR(IF(Y225="",0,Y225),"0")+IFERROR(IF(Y226="",0,Y226),"0")+IFERROR(IF(Y227="",0,Y227),"0")+IFERROR(IF(Y228="",0,Y228),"0")+IFERROR(IF(Y229="",0,Y229),"0")</f>
        <v>0.44169999999999998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220</v>
      </c>
      <c r="X231" s="375">
        <f>IFERROR(SUM(X224:X229),"0")</f>
        <v>225.59999999999997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56.000000000000007</v>
      </c>
      <c r="X258" s="374">
        <f>IFERROR(IF(W258="",0,CEILING((W258/$H258),1)*$H258),"")</f>
        <v>57.12</v>
      </c>
      <c r="Y258" s="36">
        <f>IFERROR(IF(X258=0,"",ROUNDUP(X258/H258,0)*0.00502),"")</f>
        <v>0.17068</v>
      </c>
      <c r="Z258" s="56"/>
      <c r="AA258" s="57"/>
      <c r="AE258" s="64"/>
      <c r="BB258" s="214" t="s">
        <v>1</v>
      </c>
      <c r="BL258" s="64">
        <f>IFERROR(W258*I258/H258,"0")</f>
        <v>59.33333333333335</v>
      </c>
      <c r="BM258" s="64">
        <f>IFERROR(X258*I258/H258,"0")</f>
        <v>60.519999999999996</v>
      </c>
      <c r="BN258" s="64">
        <f>IFERROR(1/J258*(W258/H258),"0")</f>
        <v>0.14245014245014248</v>
      </c>
      <c r="BO258" s="64">
        <f>IFERROR(1/J258*(X258/H258),"0")</f>
        <v>0.14529914529914531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33.333333333333336</v>
      </c>
      <c r="X259" s="375">
        <f>IFERROR(X255/H255,"0")+IFERROR(X256/H256,"0")+IFERROR(X257/H257,"0")+IFERROR(X258/H258,"0")</f>
        <v>34</v>
      </c>
      <c r="Y259" s="375">
        <f>IFERROR(IF(Y255="",0,Y255),"0")+IFERROR(IF(Y256="",0,Y256),"0")+IFERROR(IF(Y257="",0,Y257),"0")+IFERROR(IF(Y258="",0,Y258),"0")</f>
        <v>0.17068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56.000000000000007</v>
      </c>
      <c r="X260" s="375">
        <f>IFERROR(SUM(X255:X258),"0")</f>
        <v>57.12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49.5</v>
      </c>
      <c r="X269" s="374">
        <f t="shared" si="55"/>
        <v>49.5</v>
      </c>
      <c r="Y269" s="36">
        <f>IFERROR(IF(X269=0,"",ROUNDUP(X269/H269,0)*0.00753),"")</f>
        <v>0.18825</v>
      </c>
      <c r="Z269" s="56"/>
      <c r="AA269" s="57"/>
      <c r="AE269" s="64"/>
      <c r="BB269" s="222" t="s">
        <v>1</v>
      </c>
      <c r="BL269" s="64">
        <f t="shared" si="56"/>
        <v>54.500000000000007</v>
      </c>
      <c r="BM269" s="64">
        <f t="shared" si="57"/>
        <v>54.500000000000007</v>
      </c>
      <c r="BN269" s="64">
        <f t="shared" si="58"/>
        <v>0.16025641025641024</v>
      </c>
      <c r="BO269" s="64">
        <f t="shared" si="59"/>
        <v>0.16025641025641024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23.1</v>
      </c>
      <c r="X270" s="374">
        <f t="shared" si="55"/>
        <v>23.759999999999998</v>
      </c>
      <c r="Y270" s="36">
        <f>IFERROR(IF(X270=0,"",ROUNDUP(X270/H270,0)*0.00753),"")</f>
        <v>9.0359999999999996E-2</v>
      </c>
      <c r="Z270" s="56"/>
      <c r="AA270" s="57"/>
      <c r="AE270" s="64"/>
      <c r="BB270" s="223" t="s">
        <v>1</v>
      </c>
      <c r="BL270" s="64">
        <f t="shared" si="56"/>
        <v>26.203333333333337</v>
      </c>
      <c r="BM270" s="64">
        <f t="shared" si="57"/>
        <v>26.951999999999998</v>
      </c>
      <c r="BN270" s="64">
        <f t="shared" si="58"/>
        <v>7.4786324786324798E-2</v>
      </c>
      <c r="BO270" s="64">
        <f t="shared" si="59"/>
        <v>7.6923076923076913E-2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36.666666666666671</v>
      </c>
      <c r="X271" s="375">
        <f>IFERROR(X262/H262,"0")+IFERROR(X263/H263,"0")+IFERROR(X264/H264,"0")+IFERROR(X265/H265,"0")+IFERROR(X266/H266,"0")+IFERROR(X267/H267,"0")+IFERROR(X268/H268,"0")+IFERROR(X269/H269,"0")+IFERROR(X270/H270,"0")</f>
        <v>37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0.27861000000000002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72.599999999999994</v>
      </c>
      <c r="X272" s="375">
        <f>IFERROR(SUM(X262:X270),"0")</f>
        <v>73.259999999999991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50</v>
      </c>
      <c r="X274" s="374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4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500</v>
      </c>
      <c r="X275" s="374">
        <f>IFERROR(IF(W275="",0,CEILING((W275/$H275),1)*$H275),"")</f>
        <v>507</v>
      </c>
      <c r="Y275" s="36">
        <f>IFERROR(IF(X275=0,"",ROUNDUP(X275/H275,0)*0.02175),"")</f>
        <v>1.4137499999999998</v>
      </c>
      <c r="Z275" s="56"/>
      <c r="AA275" s="57"/>
      <c r="AE275" s="64"/>
      <c r="BB275" s="225" t="s">
        <v>1</v>
      </c>
      <c r="BL275" s="64">
        <f>IFERROR(W275*I275/H275,"0")</f>
        <v>536.15384615384619</v>
      </c>
      <c r="BM275" s="64">
        <f>IFERROR(X275*I275/H275,"0")</f>
        <v>543.66000000000008</v>
      </c>
      <c r="BN275" s="64">
        <f>IFERROR(1/J275*(W275/H275),"0")</f>
        <v>1.1446886446886446</v>
      </c>
      <c r="BO275" s="64">
        <f>IFERROR(1/J275*(X275/H275),"0")</f>
        <v>1.1607142857142856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10</v>
      </c>
      <c r="X276" s="374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64"/>
      <c r="BB276" s="226" t="s">
        <v>1</v>
      </c>
      <c r="BL276" s="64">
        <f>IFERROR(W276*I276/H276,"0")</f>
        <v>10.671428571428571</v>
      </c>
      <c r="BM276" s="64">
        <f>IFERROR(X276*I276/H276,"0")</f>
        <v>17.928000000000001</v>
      </c>
      <c r="BN276" s="64">
        <f>IFERROR(1/J276*(W276/H276),"0")</f>
        <v>2.1258503401360544E-2</v>
      </c>
      <c r="BO276" s="64">
        <f>IFERROR(1/J276*(X276/H276),"0")</f>
        <v>3.5714285714285712E-2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71.245421245421241</v>
      </c>
      <c r="X277" s="375">
        <f>IFERROR(X274/H274,"0")+IFERROR(X275/H275,"0")+IFERROR(X276/H276,"0")</f>
        <v>73</v>
      </c>
      <c r="Y277" s="375">
        <f>IFERROR(IF(Y274="",0,Y274),"0")+IFERROR(IF(Y275="",0,Y275),"0")+IFERROR(IF(Y276="",0,Y276),"0")</f>
        <v>1.58775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560</v>
      </c>
      <c r="X278" s="375">
        <f>IFERROR(SUM(X274:X276),"0")</f>
        <v>574.19999999999993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86">
        <v>4607091387452</v>
      </c>
      <c r="E295" s="381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86">
        <v>4607091387452</v>
      </c>
      <c r="E296" s="381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1085</v>
      </c>
      <c r="X314" s="374">
        <f>IFERROR(IF(W314="",0,CEILING((W314/$H314),1)*$H314),"")</f>
        <v>1085.7</v>
      </c>
      <c r="Y314" s="36">
        <f>IFERROR(IF(X314=0,"",ROUNDUP(X314/H314,0)*0.00753),"")</f>
        <v>3.8930100000000003</v>
      </c>
      <c r="Z314" s="56"/>
      <c r="AA314" s="57"/>
      <c r="AE314" s="64"/>
      <c r="BB314" s="244" t="s">
        <v>1</v>
      </c>
      <c r="BL314" s="64">
        <f>IFERROR(W314*I314/H314,"0")</f>
        <v>1225.5333333333333</v>
      </c>
      <c r="BM314" s="64">
        <f>IFERROR(X314*I314/H314,"0")</f>
        <v>1226.3240000000001</v>
      </c>
      <c r="BN314" s="64">
        <f>IFERROR(1/J314*(W314/H314),"0")</f>
        <v>3.3119658119658117</v>
      </c>
      <c r="BO314" s="64">
        <f>IFERROR(1/J314*(X314/H314),"0")</f>
        <v>3.3141025641025639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420</v>
      </c>
      <c r="X315" s="374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45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716.66666666666663</v>
      </c>
      <c r="X316" s="375">
        <f>IFERROR(X313/H313,"0")+IFERROR(X314/H314,"0")+IFERROR(X315/H315,"0")</f>
        <v>717</v>
      </c>
      <c r="Y316" s="375">
        <f>IFERROR(IF(Y313="",0,Y313),"0")+IFERROR(IF(Y314="",0,Y314),"0")+IFERROR(IF(Y315="",0,Y315),"0")</f>
        <v>5.3990100000000005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1505</v>
      </c>
      <c r="X317" s="375">
        <f>IFERROR(SUM(X313:X315),"0")</f>
        <v>1505.7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38</v>
      </c>
      <c r="X319" s="374">
        <f>IFERROR(IF(W319="",0,CEILING((W319/$H319),1)*$H319),"")</f>
        <v>38.76</v>
      </c>
      <c r="Y319" s="36">
        <f>IFERROR(IF(X319=0,"",ROUNDUP(X319/H319,0)*0.00753),"")</f>
        <v>0.12801000000000001</v>
      </c>
      <c r="Z319" s="56"/>
      <c r="AA319" s="57"/>
      <c r="AE319" s="64"/>
      <c r="BB319" s="246" t="s">
        <v>1</v>
      </c>
      <c r="BL319" s="64">
        <f>IFERROR(W319*I319/H319,"0")</f>
        <v>42.533333333333339</v>
      </c>
      <c r="BM319" s="64">
        <f>IFERROR(X319*I319/H319,"0")</f>
        <v>43.384000000000007</v>
      </c>
      <c r="BN319" s="64">
        <f>IFERROR(1/J319*(W319/H319),"0")</f>
        <v>0.10683760683760685</v>
      </c>
      <c r="BO319" s="64">
        <f>IFERROR(1/J319*(X319/H319),"0")</f>
        <v>0.10897435897435898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16.666666666666668</v>
      </c>
      <c r="X320" s="375">
        <f>IFERROR(X319/H319,"0")</f>
        <v>17</v>
      </c>
      <c r="Y320" s="375">
        <f>IFERROR(IF(Y319="",0,Y319),"0")</f>
        <v>0.12801000000000001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38</v>
      </c>
      <c r="X321" s="375">
        <f>IFERROR(SUM(X319:X319),"0")</f>
        <v>38.76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86">
        <v>4680115884076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28" t="s">
        <v>462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86">
        <v>4607091383997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2100</v>
      </c>
      <c r="X331" s="374">
        <f t="shared" si="65"/>
        <v>2100</v>
      </c>
      <c r="Y331" s="36">
        <f>IFERROR(IF(X331=0,"",ROUNDUP(X331/H331,0)*0.02175),"")</f>
        <v>3.0449999999999999</v>
      </c>
      <c r="Z331" s="56"/>
      <c r="AA331" s="57"/>
      <c r="AE331" s="64"/>
      <c r="BB331" s="250" t="s">
        <v>1</v>
      </c>
      <c r="BL331" s="64">
        <f t="shared" si="66"/>
        <v>2167.1999999999998</v>
      </c>
      <c r="BM331" s="64">
        <f t="shared" si="67"/>
        <v>2167.1999999999998</v>
      </c>
      <c r="BN331" s="64">
        <f t="shared" si="68"/>
        <v>2.9166666666666665</v>
      </c>
      <c r="BO331" s="64">
        <f t="shared" si="69"/>
        <v>2.9166666666666665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6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1900</v>
      </c>
      <c r="X332" s="374">
        <f t="shared" si="65"/>
        <v>1905</v>
      </c>
      <c r="Y332" s="36">
        <f>IFERROR(IF(X332=0,"",ROUNDUP(X332/H332,0)*0.02175),"")</f>
        <v>2.7622499999999999</v>
      </c>
      <c r="Z332" s="56"/>
      <c r="AA332" s="57"/>
      <c r="AE332" s="64"/>
      <c r="BB332" s="251" t="s">
        <v>1</v>
      </c>
      <c r="BL332" s="64">
        <f t="shared" si="66"/>
        <v>1960.8</v>
      </c>
      <c r="BM332" s="64">
        <f t="shared" si="67"/>
        <v>1965.96</v>
      </c>
      <c r="BN332" s="64">
        <f t="shared" si="68"/>
        <v>2.6388888888888888</v>
      </c>
      <c r="BO332" s="64">
        <f t="shared" si="69"/>
        <v>2.645833333333333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2000</v>
      </c>
      <c r="X334" s="374">
        <f t="shared" si="65"/>
        <v>2010</v>
      </c>
      <c r="Y334" s="36">
        <f>IFERROR(IF(X334=0,"",ROUNDUP(X334/H334,0)*0.02175),"")</f>
        <v>2.9144999999999999</v>
      </c>
      <c r="Z334" s="56"/>
      <c r="AA334" s="57"/>
      <c r="AE334" s="64"/>
      <c r="BB334" s="253" t="s">
        <v>1</v>
      </c>
      <c r="BL334" s="64">
        <f t="shared" si="66"/>
        <v>2064</v>
      </c>
      <c r="BM334" s="64">
        <f t="shared" si="67"/>
        <v>2074.3200000000002</v>
      </c>
      <c r="BN334" s="64">
        <f t="shared" si="68"/>
        <v>2.7777777777777777</v>
      </c>
      <c r="BO334" s="64">
        <f t="shared" si="69"/>
        <v>2.7916666666666665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61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50</v>
      </c>
      <c r="X337" s="374">
        <f t="shared" si="65"/>
        <v>50</v>
      </c>
      <c r="Y337" s="36">
        <f>IFERROR(IF(X337=0,"",ROUNDUP(X337/H337,0)*0.00937),"")</f>
        <v>9.3700000000000006E-2</v>
      </c>
      <c r="Z337" s="56"/>
      <c r="AA337" s="57"/>
      <c r="AE337" s="64"/>
      <c r="BB337" s="256" t="s">
        <v>1</v>
      </c>
      <c r="BL337" s="64">
        <f t="shared" si="66"/>
        <v>52.1</v>
      </c>
      <c r="BM337" s="64">
        <f t="shared" si="67"/>
        <v>52.1</v>
      </c>
      <c r="BN337" s="64">
        <f t="shared" si="68"/>
        <v>8.3333333333333329E-2</v>
      </c>
      <c r="BO337" s="64">
        <f t="shared" si="69"/>
        <v>8.3333333333333329E-2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410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411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8.8154500000000002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6050</v>
      </c>
      <c r="X340" s="375">
        <f>IFERROR(SUM(X329:X338),"0")</f>
        <v>6065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700</v>
      </c>
      <c r="X342" s="374">
        <f>IFERROR(IF(W342="",0,CEILING((W342/$H342),1)*$H342),"")</f>
        <v>705</v>
      </c>
      <c r="Y342" s="36">
        <f>IFERROR(IF(X342=0,"",ROUNDUP(X342/H342,0)*0.02175),"")</f>
        <v>1.0222499999999999</v>
      </c>
      <c r="Z342" s="56"/>
      <c r="AA342" s="57"/>
      <c r="AE342" s="64"/>
      <c r="BB342" s="258" t="s">
        <v>1</v>
      </c>
      <c r="BL342" s="64">
        <f>IFERROR(W342*I342/H342,"0")</f>
        <v>722.4</v>
      </c>
      <c r="BM342" s="64">
        <f>IFERROR(X342*I342/H342,"0")</f>
        <v>727.56</v>
      </c>
      <c r="BN342" s="64">
        <f>IFERROR(1/J342*(W342/H342),"0")</f>
        <v>0.9722222222222221</v>
      </c>
      <c r="BO342" s="64">
        <f>IFERROR(1/J342*(X342/H342),"0")</f>
        <v>0.97916666666666663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46.666666666666664</v>
      </c>
      <c r="X345" s="375">
        <f>IFERROR(X342/H342,"0")+IFERROR(X343/H343,"0")+IFERROR(X344/H344,"0")</f>
        <v>47</v>
      </c>
      <c r="Y345" s="375">
        <f>IFERROR(IF(Y342="",0,Y342),"0")+IFERROR(IF(Y343="",0,Y343),"0")+IFERROR(IF(Y344="",0,Y344),"0")</f>
        <v>1.0222499999999999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700</v>
      </c>
      <c r="X346" s="375">
        <f>IFERROR(SUM(X342:X344),"0")</f>
        <v>705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40</v>
      </c>
      <c r="X353" s="374">
        <f>IFERROR(IF(W353="",0,CEILING((W353/$H353),1)*$H353),"")</f>
        <v>46.8</v>
      </c>
      <c r="Y353" s="36">
        <f>IFERROR(IF(X353=0,"",ROUNDUP(X353/H353,0)*0.02175),"")</f>
        <v>0.1305</v>
      </c>
      <c r="Z353" s="56"/>
      <c r="AA353" s="57"/>
      <c r="AE353" s="64"/>
      <c r="BB353" s="263" t="s">
        <v>1</v>
      </c>
      <c r="BL353" s="64">
        <f>IFERROR(W353*I353/H353,"0")</f>
        <v>42.892307692307703</v>
      </c>
      <c r="BM353" s="64">
        <f>IFERROR(X353*I353/H353,"0")</f>
        <v>50.184000000000005</v>
      </c>
      <c r="BN353" s="64">
        <f>IFERROR(1/J353*(W353/H353),"0")</f>
        <v>9.1575091575091583E-2</v>
      </c>
      <c r="BO353" s="64">
        <f>IFERROR(1/J353*(X353/H353),"0")</f>
        <v>0.10714285714285714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5.1282051282051286</v>
      </c>
      <c r="X354" s="375">
        <f>IFERROR(X353/H353,"0")</f>
        <v>6</v>
      </c>
      <c r="Y354" s="375">
        <f>IFERROR(IF(Y353="",0,Y353),"0")</f>
        <v>0.1305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40</v>
      </c>
      <c r="X355" s="375">
        <f>IFERROR(SUM(X353:X353),"0")</f>
        <v>46.8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50</v>
      </c>
      <c r="X389" s="374">
        <f t="shared" ref="X389:X401" si="70">IFERROR(IF(W389="",0,CEILING((W389/$H389),1)*$H389),"")</f>
        <v>50.400000000000006</v>
      </c>
      <c r="Y389" s="36">
        <f>IFERROR(IF(X389=0,"",ROUNDUP(X389/H389,0)*0.00753),"")</f>
        <v>9.0359999999999996E-2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52.738095238095234</v>
      </c>
      <c r="BM389" s="64">
        <f t="shared" ref="BM389:BM401" si="72">IFERROR(X389*I389/H389,"0")</f>
        <v>53.160000000000004</v>
      </c>
      <c r="BN389" s="64">
        <f t="shared" ref="BN389:BN401" si="73">IFERROR(1/J389*(W389/H389),"0")</f>
        <v>7.6312576312576319E-2</v>
      </c>
      <c r="BO389" s="64">
        <f t="shared" ref="BO389:BO401" si="74">IFERROR(1/J389*(X389/H389),"0")</f>
        <v>7.6923076923076927E-2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30</v>
      </c>
      <c r="X391" s="374">
        <f t="shared" si="70"/>
        <v>33.6</v>
      </c>
      <c r="Y391" s="36">
        <f>IFERROR(IF(X391=0,"",ROUNDUP(X391/H391,0)*0.00753),"")</f>
        <v>6.0240000000000002E-2</v>
      </c>
      <c r="Z391" s="56"/>
      <c r="AA391" s="57"/>
      <c r="AE391" s="64"/>
      <c r="BB391" s="280" t="s">
        <v>1</v>
      </c>
      <c r="BL391" s="64">
        <f t="shared" si="71"/>
        <v>31.642857142857135</v>
      </c>
      <c r="BM391" s="64">
        <f t="shared" si="72"/>
        <v>35.44</v>
      </c>
      <c r="BN391" s="64">
        <f t="shared" si="73"/>
        <v>4.5787545787545784E-2</v>
      </c>
      <c r="BO391" s="64">
        <f t="shared" si="74"/>
        <v>5.128205128205128E-2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112</v>
      </c>
      <c r="X392" s="374">
        <f t="shared" si="70"/>
        <v>112.56</v>
      </c>
      <c r="Y392" s="36">
        <f>IFERROR(IF(X392=0,"",ROUNDUP(X392/H392,0)*0.00753),"")</f>
        <v>0.50451000000000001</v>
      </c>
      <c r="Z392" s="56"/>
      <c r="AA392" s="57"/>
      <c r="AE392" s="64"/>
      <c r="BB392" s="281" t="s">
        <v>1</v>
      </c>
      <c r="BL392" s="64">
        <f t="shared" si="71"/>
        <v>173.33333333333334</v>
      </c>
      <c r="BM392" s="64">
        <f t="shared" si="72"/>
        <v>174.20000000000002</v>
      </c>
      <c r="BN392" s="64">
        <f t="shared" si="73"/>
        <v>0.42735042735042739</v>
      </c>
      <c r="BO392" s="64">
        <f t="shared" si="74"/>
        <v>0.42948717948717946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35</v>
      </c>
      <c r="X394" s="374">
        <f t="shared" si="70"/>
        <v>35.700000000000003</v>
      </c>
      <c r="Y394" s="36">
        <f t="shared" si="75"/>
        <v>8.5339999999999999E-2</v>
      </c>
      <c r="Z394" s="56"/>
      <c r="AA394" s="57"/>
      <c r="AE394" s="64"/>
      <c r="BB394" s="283" t="s">
        <v>1</v>
      </c>
      <c r="BL394" s="64">
        <f t="shared" si="71"/>
        <v>37.166666666666664</v>
      </c>
      <c r="BM394" s="64">
        <f t="shared" si="72"/>
        <v>37.910000000000004</v>
      </c>
      <c r="BN394" s="64">
        <f t="shared" si="73"/>
        <v>7.1225071225071226E-2</v>
      </c>
      <c r="BO394" s="64">
        <f t="shared" si="74"/>
        <v>7.2649572649572655E-2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122.5</v>
      </c>
      <c r="X400" s="374">
        <f t="shared" si="70"/>
        <v>123.9</v>
      </c>
      <c r="Y400" s="36">
        <f t="shared" si="75"/>
        <v>0.29618</v>
      </c>
      <c r="Z400" s="56"/>
      <c r="AA400" s="57"/>
      <c r="AE400" s="64"/>
      <c r="BB400" s="289" t="s">
        <v>1</v>
      </c>
      <c r="BL400" s="64">
        <f t="shared" si="71"/>
        <v>130.08333333333334</v>
      </c>
      <c r="BM400" s="64">
        <f t="shared" si="72"/>
        <v>131.57</v>
      </c>
      <c r="BN400" s="64">
        <f t="shared" si="73"/>
        <v>0.2492877492877493</v>
      </c>
      <c r="BO400" s="64">
        <f t="shared" si="74"/>
        <v>0.25213675213675218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160.71428571428572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163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1.0366300000000002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349.5</v>
      </c>
      <c r="X403" s="375">
        <f>IFERROR(SUM(X389:X401),"0")</f>
        <v>356.15999999999997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6</v>
      </c>
      <c r="X415" s="374">
        <f>IFERROR(IF(W415="",0,CEILING((W415/$H415),1)*$H415),"")</f>
        <v>6</v>
      </c>
      <c r="Y415" s="36">
        <f>IFERROR(IF(X415=0,"",ROUNDUP(X415/H415,0)*0.00627),"")</f>
        <v>3.1350000000000003E-2</v>
      </c>
      <c r="Z415" s="56"/>
      <c r="AA415" s="57"/>
      <c r="AE415" s="64"/>
      <c r="BB415" s="295" t="s">
        <v>1</v>
      </c>
      <c r="BL415" s="64">
        <f>IFERROR(W415*I415/H415,"0")</f>
        <v>9.0000000000000018</v>
      </c>
      <c r="BM415" s="64">
        <f>IFERROR(X415*I415/H415,"0")</f>
        <v>9.0000000000000018</v>
      </c>
      <c r="BN415" s="64">
        <f>IFERROR(1/J415*(W415/H415),"0")</f>
        <v>2.5000000000000001E-2</v>
      </c>
      <c r="BO415" s="64">
        <f>IFERROR(1/J415*(X415/H415),"0")</f>
        <v>2.5000000000000001E-2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11</v>
      </c>
      <c r="X417" s="374">
        <f>IFERROR(IF(W417="",0,CEILING((W417/$H417),1)*$H417),"")</f>
        <v>11.88</v>
      </c>
      <c r="Y417" s="36">
        <f>IFERROR(IF(X417=0,"",ROUNDUP(X417/H417,0)*0.00627),"")</f>
        <v>5.6430000000000001E-2</v>
      </c>
      <c r="Z417" s="56"/>
      <c r="AA417" s="57"/>
      <c r="AE417" s="64"/>
      <c r="BB417" s="297" t="s">
        <v>1</v>
      </c>
      <c r="BL417" s="64">
        <f>IFERROR(W417*I417/H417,"0")</f>
        <v>15.666666666666666</v>
      </c>
      <c r="BM417" s="64">
        <f>IFERROR(X417*I417/H417,"0")</f>
        <v>16.919999999999998</v>
      </c>
      <c r="BN417" s="64">
        <f>IFERROR(1/J417*(W417/H417),"0")</f>
        <v>4.1666666666666664E-2</v>
      </c>
      <c r="BO417" s="64">
        <f>IFERROR(1/J417*(X417/H417),"0")</f>
        <v>4.4999999999999998E-2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18.333333333333332</v>
      </c>
      <c r="X418" s="375">
        <f>IFERROR(X415/H415,"0")+IFERROR(X416/H416,"0")+IFERROR(X417/H417,"0")</f>
        <v>19</v>
      </c>
      <c r="Y418" s="375">
        <f>IFERROR(IF(Y415="",0,Y415),"0")+IFERROR(IF(Y416="",0,Y416),"0")+IFERROR(IF(Y417="",0,Y417),"0")</f>
        <v>0.11913000000000001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23</v>
      </c>
      <c r="X419" s="375">
        <f>IFERROR(SUM(X415:X417),"0")</f>
        <v>23.880000000000003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80</v>
      </c>
      <c r="X427" s="374">
        <f t="shared" ref="X427:X433" si="76">IFERROR(IF(W427="",0,CEILING((W427/$H427),1)*$H427),"")</f>
        <v>84</v>
      </c>
      <c r="Y427" s="36">
        <f>IFERROR(IF(X427=0,"",ROUNDUP(X427/H427,0)*0.00753),"")</f>
        <v>0.15060000000000001</v>
      </c>
      <c r="Z427" s="56"/>
      <c r="AA427" s="57"/>
      <c r="AE427" s="64"/>
      <c r="BB427" s="300" t="s">
        <v>1</v>
      </c>
      <c r="BL427" s="64">
        <f t="shared" ref="BL427:BL433" si="77">IFERROR(W427*I427/H427,"0")</f>
        <v>84.380952380952365</v>
      </c>
      <c r="BM427" s="64">
        <f t="shared" ref="BM427:BM433" si="78">IFERROR(X427*I427/H427,"0")</f>
        <v>88.6</v>
      </c>
      <c r="BN427" s="64">
        <f t="shared" ref="BN427:BN433" si="79">IFERROR(1/J427*(W427/H427),"0")</f>
        <v>0.1221001221001221</v>
      </c>
      <c r="BO427" s="64">
        <f t="shared" ref="BO427:BO433" si="80">IFERROR(1/J427*(X427/H427),"0")</f>
        <v>0.12820512820512819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19.047619047619047</v>
      </c>
      <c r="X434" s="375">
        <f>IFERROR(X427/H427,"0")+IFERROR(X428/H428,"0")+IFERROR(X429/H429,"0")+IFERROR(X430/H430,"0")+IFERROR(X431/H431,"0")+IFERROR(X432/H432,"0")+IFERROR(X433/H433,"0")</f>
        <v>20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0.15060000000000001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80</v>
      </c>
      <c r="X435" s="375">
        <f>IFERROR(SUM(X427:X433),"0")</f>
        <v>84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4.8</v>
      </c>
      <c r="X437" s="374">
        <f>IFERROR(IF(W437="",0,CEILING((W437/$H437),1)*$H437),"")</f>
        <v>4.8</v>
      </c>
      <c r="Y437" s="36">
        <f>IFERROR(IF(X437=0,"",ROUNDUP(X437/H437,0)*0.00627),"")</f>
        <v>2.5080000000000002E-2</v>
      </c>
      <c r="Z437" s="56"/>
      <c r="AA437" s="57"/>
      <c r="AE437" s="64"/>
      <c r="BB437" s="307" t="s">
        <v>1</v>
      </c>
      <c r="BL437" s="64">
        <f>IFERROR(W437*I437/H437,"0")</f>
        <v>7.2000000000000011</v>
      </c>
      <c r="BM437" s="64">
        <f>IFERROR(X437*I437/H437,"0")</f>
        <v>7.2000000000000011</v>
      </c>
      <c r="BN437" s="64">
        <f>IFERROR(1/J437*(W437/H437),"0")</f>
        <v>0.02</v>
      </c>
      <c r="BO437" s="64">
        <f>IFERROR(1/J437*(X437/H437),"0")</f>
        <v>0.02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4</v>
      </c>
      <c r="X439" s="375">
        <f>IFERROR(X437/H437,"0")+IFERROR(X438/H438,"0")</f>
        <v>4</v>
      </c>
      <c r="Y439" s="375">
        <f>IFERROR(IF(Y437="",0,Y437),"0")+IFERROR(IF(Y438="",0,Y438),"0")</f>
        <v>2.5080000000000002E-2</v>
      </c>
      <c r="Z439" s="376"/>
      <c r="AA439" s="376"/>
    </row>
    <row r="440" spans="1:67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4.8</v>
      </c>
      <c r="X440" s="375">
        <f>IFERROR(SUM(X437:X438),"0")</f>
        <v>4.8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11</v>
      </c>
      <c r="X442" s="374">
        <f>IFERROR(IF(W442="",0,CEILING((W442/$H442),1)*$H442),"")</f>
        <v>11.88</v>
      </c>
      <c r="Y442" s="36">
        <f>IFERROR(IF(X442=0,"",ROUNDUP(X442/H442,0)*0.00627),"")</f>
        <v>5.6430000000000001E-2</v>
      </c>
      <c r="Z442" s="56"/>
      <c r="AA442" s="57"/>
      <c r="AE442" s="64"/>
      <c r="BB442" s="309" t="s">
        <v>1</v>
      </c>
      <c r="BL442" s="64">
        <f>IFERROR(W442*I442/H442,"0")</f>
        <v>15.666666666666666</v>
      </c>
      <c r="BM442" s="64">
        <f>IFERROR(X442*I442/H442,"0")</f>
        <v>16.919999999999998</v>
      </c>
      <c r="BN442" s="64">
        <f>IFERROR(1/J442*(W442/H442),"0")</f>
        <v>4.1666666666666664E-2</v>
      </c>
      <c r="BO442" s="64">
        <f>IFERROR(1/J442*(X442/H442),"0")</f>
        <v>4.4999999999999998E-2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8.3333333333333321</v>
      </c>
      <c r="X443" s="375">
        <f>IFERROR(X442/H442,"0")</f>
        <v>9</v>
      </c>
      <c r="Y443" s="375">
        <f>IFERROR(IF(Y442="",0,Y442),"0")</f>
        <v>5.6430000000000001E-2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11</v>
      </c>
      <c r="X444" s="375">
        <f>IFERROR(SUM(X442:X442),"0")</f>
        <v>11.88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10.5</v>
      </c>
      <c r="X446" s="374">
        <f>IFERROR(IF(W446="",0,CEILING((W446/$H446),1)*$H446),"")</f>
        <v>12</v>
      </c>
      <c r="Y446" s="36">
        <f>IFERROR(IF(X446=0,"",ROUNDUP(X446/H446,0)*0.00627),"")</f>
        <v>2.5080000000000002E-2</v>
      </c>
      <c r="Z446" s="56"/>
      <c r="AA446" s="57"/>
      <c r="AE446" s="64"/>
      <c r="BB446" s="310" t="s">
        <v>1</v>
      </c>
      <c r="BL446" s="64">
        <f>IFERROR(W446*I446/H446,"0")</f>
        <v>12.600000000000001</v>
      </c>
      <c r="BM446" s="64">
        <f>IFERROR(X446*I446/H446,"0")</f>
        <v>14.4</v>
      </c>
      <c r="BN446" s="64">
        <f>IFERROR(1/J446*(W446/H446),"0")</f>
        <v>1.7500000000000002E-2</v>
      </c>
      <c r="BO446" s="64">
        <f>IFERROR(1/J446*(X446/H446),"0")</f>
        <v>0.02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3.5</v>
      </c>
      <c r="X447" s="375">
        <f>IFERROR(X446/H446,"0")</f>
        <v>4</v>
      </c>
      <c r="Y447" s="375">
        <f>IFERROR(IF(Y446="",0,Y446),"0")</f>
        <v>2.5080000000000002E-2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10.5</v>
      </c>
      <c r="X448" s="375">
        <f>IFERROR(SUM(X446:X446),"0")</f>
        <v>12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50</v>
      </c>
      <c r="X459" s="374">
        <f t="shared" ref="X459:X470" si="81">IFERROR(IF(W459="",0,CEILING((W459/$H459),1)*$H459),"")</f>
        <v>52.800000000000004</v>
      </c>
      <c r="Y459" s="36">
        <f t="shared" ref="Y459:Y465" si="82">IFERROR(IF(X459=0,"",ROUNDUP(X459/H459,0)*0.01196),"")</f>
        <v>0.1196</v>
      </c>
      <c r="Z459" s="56"/>
      <c r="AA459" s="57"/>
      <c r="AE459" s="64"/>
      <c r="BB459" s="314" t="s">
        <v>1</v>
      </c>
      <c r="BL459" s="64">
        <f t="shared" ref="BL459:BL470" si="83">IFERROR(W459*I459/H459,"0")</f>
        <v>53.409090909090907</v>
      </c>
      <c r="BM459" s="64">
        <f t="shared" ref="BM459:BM470" si="84">IFERROR(X459*I459/H459,"0")</f>
        <v>56.400000000000006</v>
      </c>
      <c r="BN459" s="64">
        <f t="shared" ref="BN459:BN470" si="85">IFERROR(1/J459*(W459/H459),"0")</f>
        <v>9.1054778554778545E-2</v>
      </c>
      <c r="BO459" s="64">
        <f t="shared" ref="BO459:BO470" si="86">IFERROR(1/J459*(X459/H459),"0")</f>
        <v>9.6153846153846159E-2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4301011779</v>
      </c>
      <c r="D460" s="386">
        <v>4607091383522</v>
      </c>
      <c r="E460" s="381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86">
        <v>4680115885226</v>
      </c>
      <c r="E461" s="381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">
        <v>609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80</v>
      </c>
      <c r="X464" s="374">
        <f t="shared" si="81"/>
        <v>84.48</v>
      </c>
      <c r="Y464" s="36">
        <f t="shared" si="82"/>
        <v>0.19136</v>
      </c>
      <c r="Z464" s="56"/>
      <c r="AA464" s="57"/>
      <c r="AE464" s="64"/>
      <c r="BB464" s="319" t="s">
        <v>1</v>
      </c>
      <c r="BL464" s="64">
        <f t="shared" si="83"/>
        <v>85.454545454545453</v>
      </c>
      <c r="BM464" s="64">
        <f t="shared" si="84"/>
        <v>90.24</v>
      </c>
      <c r="BN464" s="64">
        <f t="shared" si="85"/>
        <v>0.14568764568764569</v>
      </c>
      <c r="BO464" s="64">
        <f t="shared" si="86"/>
        <v>0.15384615384615385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120</v>
      </c>
      <c r="X466" s="374">
        <f t="shared" si="81"/>
        <v>122.4</v>
      </c>
      <c r="Y466" s="36">
        <f>IFERROR(IF(X466=0,"",ROUNDUP(X466/H466,0)*0.00937),"")</f>
        <v>0.31857999999999997</v>
      </c>
      <c r="Z466" s="56"/>
      <c r="AA466" s="57"/>
      <c r="AE466" s="64"/>
      <c r="BB466" s="321" t="s">
        <v>1</v>
      </c>
      <c r="BL466" s="64">
        <f t="shared" si="83"/>
        <v>127.99999999999999</v>
      </c>
      <c r="BM466" s="64">
        <f t="shared" si="84"/>
        <v>130.56</v>
      </c>
      <c r="BN466" s="64">
        <f t="shared" si="85"/>
        <v>0.27777777777777779</v>
      </c>
      <c r="BO466" s="64">
        <f t="shared" si="86"/>
        <v>0.28333333333333333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30</v>
      </c>
      <c r="X470" s="374">
        <f t="shared" si="81"/>
        <v>32.4</v>
      </c>
      <c r="Y470" s="36">
        <f>IFERROR(IF(X470=0,"",ROUNDUP(X470/H470,0)*0.00937),"")</f>
        <v>8.4330000000000002E-2</v>
      </c>
      <c r="Z470" s="56"/>
      <c r="AA470" s="57"/>
      <c r="AE470" s="64"/>
      <c r="BB470" s="325" t="s">
        <v>1</v>
      </c>
      <c r="BL470" s="64">
        <f t="shared" si="83"/>
        <v>31.999999999999996</v>
      </c>
      <c r="BM470" s="64">
        <f t="shared" si="84"/>
        <v>34.559999999999995</v>
      </c>
      <c r="BN470" s="64">
        <f t="shared" si="85"/>
        <v>6.9444444444444448E-2</v>
      </c>
      <c r="BO470" s="64">
        <f t="shared" si="86"/>
        <v>7.4999999999999997E-2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66.287878787878782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69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0.71387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280</v>
      </c>
      <c r="X472" s="375">
        <f>IFERROR(SUM(X459:X470),"0")</f>
        <v>292.08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100</v>
      </c>
      <c r="X474" s="374">
        <f>IFERROR(IF(W474="",0,CEILING((W474/$H474),1)*$H474),"")</f>
        <v>100.32000000000001</v>
      </c>
      <c r="Y474" s="36">
        <f>IFERROR(IF(X474=0,"",ROUNDUP(X474/H474,0)*0.01196),"")</f>
        <v>0.22724</v>
      </c>
      <c r="Z474" s="56"/>
      <c r="AA474" s="57"/>
      <c r="AE474" s="64"/>
      <c r="BB474" s="326" t="s">
        <v>1</v>
      </c>
      <c r="BL474" s="64">
        <f>IFERROR(W474*I474/H474,"0")</f>
        <v>106.81818181818181</v>
      </c>
      <c r="BM474" s="64">
        <f>IFERROR(X474*I474/H474,"0")</f>
        <v>107.16</v>
      </c>
      <c r="BN474" s="64">
        <f>IFERROR(1/J474*(W474/H474),"0")</f>
        <v>0.18210955710955709</v>
      </c>
      <c r="BO474" s="64">
        <f>IFERROR(1/J474*(X474/H474),"0")</f>
        <v>0.18269230769230771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18.939393939393938</v>
      </c>
      <c r="X476" s="375">
        <f>IFERROR(X474/H474,"0")+IFERROR(X475/H475,"0")</f>
        <v>19</v>
      </c>
      <c r="Y476" s="375">
        <f>IFERROR(IF(Y474="",0,Y474),"0")+IFERROR(IF(Y475="",0,Y475),"0")</f>
        <v>0.22724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100</v>
      </c>
      <c r="X477" s="375">
        <f>IFERROR(SUM(X474:X475),"0")</f>
        <v>100.32000000000001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50</v>
      </c>
      <c r="X479" s="374">
        <f t="shared" ref="X479:X484" si="87">IFERROR(IF(W479="",0,CEILING((W479/$H479),1)*$H479),"")</f>
        <v>52.800000000000004</v>
      </c>
      <c r="Y479" s="36">
        <f>IFERROR(IF(X479=0,"",ROUNDUP(X479/H479,0)*0.01196),"")</f>
        <v>0.1196</v>
      </c>
      <c r="Z479" s="56"/>
      <c r="AA479" s="57"/>
      <c r="AE479" s="64"/>
      <c r="BB479" s="328" t="s">
        <v>1</v>
      </c>
      <c r="BL479" s="64">
        <f t="shared" ref="BL479:BL484" si="88">IFERROR(W479*I479/H479,"0")</f>
        <v>53.409090909090907</v>
      </c>
      <c r="BM479" s="64">
        <f t="shared" ref="BM479:BM484" si="89">IFERROR(X479*I479/H479,"0")</f>
        <v>56.400000000000006</v>
      </c>
      <c r="BN479" s="64">
        <f t="shared" ref="BN479:BN484" si="90">IFERROR(1/J479*(W479/H479),"0")</f>
        <v>9.1054778554778545E-2</v>
      </c>
      <c r="BO479" s="64">
        <f t="shared" ref="BO479:BO484" si="91">IFERROR(1/J479*(X479/H479),"0")</f>
        <v>9.6153846153846159E-2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30</v>
      </c>
      <c r="X480" s="374">
        <f t="shared" si="87"/>
        <v>31.68</v>
      </c>
      <c r="Y480" s="36">
        <f>IFERROR(IF(X480=0,"",ROUNDUP(X480/H480,0)*0.01196),"")</f>
        <v>7.1760000000000004E-2</v>
      </c>
      <c r="Z480" s="56"/>
      <c r="AA480" s="57"/>
      <c r="AE480" s="64"/>
      <c r="BB480" s="329" t="s">
        <v>1</v>
      </c>
      <c r="BL480" s="64">
        <f t="shared" si="88"/>
        <v>32.04545454545454</v>
      </c>
      <c r="BM480" s="64">
        <f t="shared" si="89"/>
        <v>33.839999999999996</v>
      </c>
      <c r="BN480" s="64">
        <f t="shared" si="90"/>
        <v>5.4632867132867136E-2</v>
      </c>
      <c r="BO480" s="64">
        <f t="shared" si="91"/>
        <v>5.7692307692307696E-2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140</v>
      </c>
      <c r="X481" s="374">
        <f t="shared" si="87"/>
        <v>142.56</v>
      </c>
      <c r="Y481" s="36">
        <f>IFERROR(IF(X481=0,"",ROUNDUP(X481/H481,0)*0.01196),"")</f>
        <v>0.32291999999999998</v>
      </c>
      <c r="Z481" s="56"/>
      <c r="AA481" s="57"/>
      <c r="AE481" s="64"/>
      <c r="BB481" s="330" t="s">
        <v>1</v>
      </c>
      <c r="BL481" s="64">
        <f t="shared" si="88"/>
        <v>149.54545454545453</v>
      </c>
      <c r="BM481" s="64">
        <f t="shared" si="89"/>
        <v>152.27999999999997</v>
      </c>
      <c r="BN481" s="64">
        <f t="shared" si="90"/>
        <v>0.25495337995337997</v>
      </c>
      <c r="BO481" s="64">
        <f t="shared" si="91"/>
        <v>0.25961538461538464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48</v>
      </c>
      <c r="X482" s="374">
        <f t="shared" si="87"/>
        <v>50.4</v>
      </c>
      <c r="Y482" s="36">
        <f>IFERROR(IF(X482=0,"",ROUNDUP(X482/H482,0)*0.00937),"")</f>
        <v>0.13117999999999999</v>
      </c>
      <c r="Z482" s="56"/>
      <c r="AA482" s="57"/>
      <c r="AE482" s="64"/>
      <c r="BB482" s="331" t="s">
        <v>1</v>
      </c>
      <c r="BL482" s="64">
        <f t="shared" si="88"/>
        <v>51.199999999999996</v>
      </c>
      <c r="BM482" s="64">
        <f t="shared" si="89"/>
        <v>53.76</v>
      </c>
      <c r="BN482" s="64">
        <f t="shared" si="90"/>
        <v>0.1111111111111111</v>
      </c>
      <c r="BO482" s="64">
        <f t="shared" si="91"/>
        <v>0.11666666666666667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60</v>
      </c>
      <c r="X484" s="374">
        <f t="shared" si="87"/>
        <v>61.2</v>
      </c>
      <c r="Y484" s="36">
        <f>IFERROR(IF(X484=0,"",ROUNDUP(X484/H484,0)*0.00937),"")</f>
        <v>0.15928999999999999</v>
      </c>
      <c r="Z484" s="56"/>
      <c r="AA484" s="57"/>
      <c r="AE484" s="64"/>
      <c r="BB484" s="333" t="s">
        <v>1</v>
      </c>
      <c r="BL484" s="64">
        <f t="shared" si="88"/>
        <v>63.5</v>
      </c>
      <c r="BM484" s="64">
        <f t="shared" si="89"/>
        <v>64.77000000000001</v>
      </c>
      <c r="BN484" s="64">
        <f t="shared" si="90"/>
        <v>0.1388888888888889</v>
      </c>
      <c r="BO484" s="64">
        <f t="shared" si="91"/>
        <v>0.14166666666666666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71.666666666666671</v>
      </c>
      <c r="X485" s="375">
        <f>IFERROR(X479/H479,"0")+IFERROR(X480/H480,"0")+IFERROR(X481/H481,"0")+IFERROR(X482/H482,"0")+IFERROR(X483/H483,"0")+IFERROR(X484/H484,"0")</f>
        <v>74</v>
      </c>
      <c r="Y485" s="375">
        <f>IFERROR(IF(Y479="",0,Y479),"0")+IFERROR(IF(Y480="",0,Y480),"0")+IFERROR(IF(Y481="",0,Y481),"0")+IFERROR(IF(Y482="",0,Y482),"0")+IFERROR(IF(Y483="",0,Y483),"0")+IFERROR(IF(Y484="",0,Y484),"0")</f>
        <v>0.80474999999999985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328</v>
      </c>
      <c r="X486" s="375">
        <f>IFERROR(SUM(X479:X484),"0")</f>
        <v>338.64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20</v>
      </c>
      <c r="X504" s="374">
        <f t="shared" si="92"/>
        <v>24</v>
      </c>
      <c r="Y504" s="36">
        <f t="shared" si="93"/>
        <v>4.3499999999999997E-2</v>
      </c>
      <c r="Z504" s="56"/>
      <c r="AA504" s="57"/>
      <c r="AE504" s="64"/>
      <c r="BB504" s="342" t="s">
        <v>1</v>
      </c>
      <c r="BL504" s="64">
        <f t="shared" si="94"/>
        <v>20.8</v>
      </c>
      <c r="BM504" s="64">
        <f t="shared" si="95"/>
        <v>24.959999999999997</v>
      </c>
      <c r="BN504" s="64">
        <f t="shared" si="96"/>
        <v>2.976190476190476E-2</v>
      </c>
      <c r="BO504" s="64">
        <f t="shared" si="97"/>
        <v>3.5714285714285712E-2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1.6666666666666667</v>
      </c>
      <c r="X507" s="375">
        <f>IFERROR(X500/H500,"0")+IFERROR(X501/H501,"0")+IFERROR(X502/H502,"0")+IFERROR(X503/H503,"0")+IFERROR(X504/H504,"0")+IFERROR(X505/H505,"0")+IFERROR(X506/H506,"0")</f>
        <v>2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4.3499999999999997E-2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20</v>
      </c>
      <c r="X508" s="375">
        <f>IFERROR(SUM(X500:X506),"0")</f>
        <v>24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200</v>
      </c>
      <c r="X526" s="374">
        <f>IFERROR(IF(W526="",0,CEILING((W526/$H526),1)*$H526),"")</f>
        <v>202.79999999999998</v>
      </c>
      <c r="Y526" s="36">
        <f>IFERROR(IF(X526=0,"",ROUNDUP(X526/H526,0)*0.02175),"")</f>
        <v>0.5655</v>
      </c>
      <c r="Z526" s="56"/>
      <c r="AA526" s="57"/>
      <c r="AE526" s="64"/>
      <c r="BB526" s="355" t="s">
        <v>1</v>
      </c>
      <c r="BL526" s="64">
        <f>IFERROR(W526*I526/H526,"0")</f>
        <v>214.46153846153848</v>
      </c>
      <c r="BM526" s="64">
        <f>IFERROR(X526*I526/H526,"0")</f>
        <v>217.464</v>
      </c>
      <c r="BN526" s="64">
        <f>IFERROR(1/J526*(W526/H526),"0")</f>
        <v>0.45787545787545786</v>
      </c>
      <c r="BO526" s="64">
        <f>IFERROR(1/J526*(X526/H526),"0")</f>
        <v>0.46428571428571425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25.641025641025642</v>
      </c>
      <c r="X531" s="375">
        <f>IFERROR(X526/H526,"0")+IFERROR(X527/H527,"0")+IFERROR(X528/H528,"0")+IFERROR(X529/H529,"0")+IFERROR(X530/H530,"0")</f>
        <v>26</v>
      </c>
      <c r="Y531" s="375">
        <f>IFERROR(IF(Y526="",0,Y526),"0")+IFERROR(IF(Y527="",0,Y527),"0")+IFERROR(IF(Y528="",0,Y528),"0")+IFERROR(IF(Y529="",0,Y529),"0")+IFERROR(IF(Y530="",0,Y530),"0")</f>
        <v>0.5655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200</v>
      </c>
      <c r="X532" s="375">
        <f>IFERROR(SUM(X526:X530),"0")</f>
        <v>202.79999999999998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17017.400000000001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17187.219999999998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18109.871656083385</v>
      </c>
      <c r="X541" s="375">
        <f>IFERROR(SUM(BM22:BM537),"0")</f>
        <v>18290.766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33</v>
      </c>
      <c r="X542" s="38">
        <f>ROUNDUP(SUM(BO22:BO537),0)</f>
        <v>33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18934.871656083385</v>
      </c>
      <c r="X543" s="375">
        <f>GrossWeightTotalR+PalletQtyTotalR*25</f>
        <v>19115.766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3478.4729957143754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3510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37.608980000000003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259.20000000000005</v>
      </c>
      <c r="D550" s="46">
        <f>IFERROR(X57*1,"0")+IFERROR(X58*1,"0")+IFERROR(X59*1,"0")+IFERROR(X60*1,"0")</f>
        <v>635.40000000000009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2317.8199999999997</v>
      </c>
      <c r="F550" s="46">
        <f>IFERROR(X134*1,"0")+IFERROR(X135*1,"0")+IFERROR(X136*1,"0")+IFERROR(X137*1,"0")+IFERROR(X138*1,"0")</f>
        <v>1135.8000000000002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361.20000000000005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1664.3999999999999</v>
      </c>
      <c r="J550" s="46">
        <f>IFERROR(X209*1,"0")+IFERROR(X210*1,"0")+IFERROR(X211*1,"0")+IFERROR(X212*1,"0")+IFERROR(X213*1,"0")+IFERROR(X214*1,"0")+IFERROR(X218*1,"0")+IFERROR(X219*1,"0")</f>
        <v>71.400000000000006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704.57999999999993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704.57999999999993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1544.46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6816.8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380.03999999999996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112.67999999999999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731.04000000000008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226.79999999999998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5,00"/>
        <filter val="1 130,00"/>
        <filter val="1 240,00"/>
        <filter val="1 505,00"/>
        <filter val="1 790,00"/>
        <filter val="1 900,00"/>
        <filter val="1,67"/>
        <filter val="10,00"/>
        <filter val="10,50"/>
        <filter val="100,00"/>
        <filter val="105,00"/>
        <filter val="11,00"/>
        <filter val="112,00"/>
        <filter val="12,00"/>
        <filter val="120,00"/>
        <filter val="122,50"/>
        <filter val="140,00"/>
        <filter val="141,07"/>
        <filter val="142,86"/>
        <filter val="150,00"/>
        <filter val="16,67"/>
        <filter val="160,71"/>
        <filter val="17 017,40"/>
        <filter val="18 109,87"/>
        <filter val="18 934,87"/>
        <filter val="18,33"/>
        <filter val="18,94"/>
        <filter val="180,00"/>
        <filter val="19,05"/>
        <filter val="2 000,00"/>
        <filter val="2 100,00"/>
        <filter val="2,38"/>
        <filter val="20,00"/>
        <filter val="200,00"/>
        <filter val="220,00"/>
        <filter val="225,00"/>
        <filter val="23,00"/>
        <filter val="23,10"/>
        <filter val="25,00"/>
        <filter val="25,52"/>
        <filter val="25,64"/>
        <filter val="255,00"/>
        <filter val="28,00"/>
        <filter val="28,33"/>
        <filter val="280,00"/>
        <filter val="292,86"/>
        <filter val="3 478,47"/>
        <filter val="3,50"/>
        <filter val="30,00"/>
        <filter val="315,00"/>
        <filter val="32,00"/>
        <filter val="328,00"/>
        <filter val="33"/>
        <filter val="33,00"/>
        <filter val="33,33"/>
        <filter val="340,00"/>
        <filter val="345,01"/>
        <filter val="349,50"/>
        <filter val="35,00"/>
        <filter val="355,00"/>
        <filter val="36,00"/>
        <filter val="36,67"/>
        <filter val="38,00"/>
        <filter val="4,00"/>
        <filter val="4,80"/>
        <filter val="40,00"/>
        <filter val="400,00"/>
        <filter val="405,00"/>
        <filter val="410,00"/>
        <filter val="420,00"/>
        <filter val="448,00"/>
        <filter val="46,67"/>
        <filter val="48,00"/>
        <filter val="486,49"/>
        <filter val="49,50"/>
        <filter val="5,13"/>
        <filter val="50,00"/>
        <filter val="500,00"/>
        <filter val="56,00"/>
        <filter val="560,00"/>
        <filter val="6 050,00"/>
        <filter val="6,00"/>
        <filter val="60,00"/>
        <filter val="62,96"/>
        <filter val="625,00"/>
        <filter val="630,00"/>
        <filter val="66,29"/>
        <filter val="68,00"/>
        <filter val="70,00"/>
        <filter val="700,00"/>
        <filter val="71,25"/>
        <filter val="71,67"/>
        <filter val="716,67"/>
        <filter val="72,60"/>
        <filter val="720,00"/>
        <filter val="8,33"/>
        <filter val="80,00"/>
        <filter val="86,11"/>
        <filter val="87,04"/>
        <filter val="90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2024-05-31T08:34:09Z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