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09C35C-04A8-4188-89D2-0412FCB657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BM506" i="2" s="1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BM502" i="2" s="1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O488" i="2"/>
  <c r="W486" i="2"/>
  <c r="W485" i="2"/>
  <c r="BN484" i="2"/>
  <c r="BL484" i="2"/>
  <c r="X484" i="2"/>
  <c r="BO484" i="2" s="1"/>
  <c r="O484" i="2"/>
  <c r="BN483" i="2"/>
  <c r="BL483" i="2"/>
  <c r="X483" i="2"/>
  <c r="O483" i="2"/>
  <c r="BN482" i="2"/>
  <c r="BL482" i="2"/>
  <c r="X482" i="2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O479" i="2"/>
  <c r="W477" i="2"/>
  <c r="W476" i="2"/>
  <c r="BN475" i="2"/>
  <c r="BL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N462" i="2"/>
  <c r="BL462" i="2"/>
  <c r="X462" i="2"/>
  <c r="O462" i="2"/>
  <c r="BN461" i="2"/>
  <c r="BL461" i="2"/>
  <c r="X461" i="2"/>
  <c r="O461" i="2"/>
  <c r="BN460" i="2"/>
  <c r="BL460" i="2"/>
  <c r="X460" i="2"/>
  <c r="BO460" i="2" s="1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BN432" i="2"/>
  <c r="BL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BO429" i="2" s="1"/>
  <c r="O429" i="2"/>
  <c r="BN428" i="2"/>
  <c r="BL428" i="2"/>
  <c r="X428" i="2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BO416" i="2" s="1"/>
  <c r="O416" i="2"/>
  <c r="BN415" i="2"/>
  <c r="BL415" i="2"/>
  <c r="X415" i="2"/>
  <c r="O415" i="2"/>
  <c r="W413" i="2"/>
  <c r="W412" i="2"/>
  <c r="BN411" i="2"/>
  <c r="BL411" i="2"/>
  <c r="X411" i="2"/>
  <c r="O411" i="2"/>
  <c r="W409" i="2"/>
  <c r="W408" i="2"/>
  <c r="BN407" i="2"/>
  <c r="BL407" i="2"/>
  <c r="X407" i="2"/>
  <c r="BM407" i="2" s="1"/>
  <c r="O407" i="2"/>
  <c r="BN406" i="2"/>
  <c r="BL406" i="2"/>
  <c r="X406" i="2"/>
  <c r="BO406" i="2" s="1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X391" i="2"/>
  <c r="BM391" i="2" s="1"/>
  <c r="O391" i="2"/>
  <c r="BN390" i="2"/>
  <c r="BL390" i="2"/>
  <c r="X390" i="2"/>
  <c r="BO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X387" i="2" s="1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BO374" i="2" s="1"/>
  <c r="O374" i="2"/>
  <c r="BN373" i="2"/>
  <c r="BL373" i="2"/>
  <c r="X373" i="2"/>
  <c r="BO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BO366" i="2" s="1"/>
  <c r="O366" i="2"/>
  <c r="W364" i="2"/>
  <c r="W363" i="2"/>
  <c r="BN362" i="2"/>
  <c r="BL362" i="2"/>
  <c r="X362" i="2"/>
  <c r="BO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W351" i="2"/>
  <c r="W350" i="2"/>
  <c r="BN349" i="2"/>
  <c r="BL349" i="2"/>
  <c r="X349" i="2"/>
  <c r="BO349" i="2" s="1"/>
  <c r="O349" i="2"/>
  <c r="BN348" i="2"/>
  <c r="BL348" i="2"/>
  <c r="X348" i="2"/>
  <c r="X350" i="2" s="1"/>
  <c r="O348" i="2"/>
  <c r="W346" i="2"/>
  <c r="W345" i="2"/>
  <c r="BN344" i="2"/>
  <c r="BL344" i="2"/>
  <c r="X344" i="2"/>
  <c r="O344" i="2"/>
  <c r="BN343" i="2"/>
  <c r="BL343" i="2"/>
  <c r="X343" i="2"/>
  <c r="BO343" i="2" s="1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O337" i="2"/>
  <c r="BN337" i="2"/>
  <c r="BM337" i="2"/>
  <c r="BL337" i="2"/>
  <c r="Y337" i="2"/>
  <c r="X337" i="2"/>
  <c r="O337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O334" i="2"/>
  <c r="BN333" i="2"/>
  <c r="BL333" i="2"/>
  <c r="Y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BO309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O287" i="2"/>
  <c r="BN286" i="2"/>
  <c r="BL286" i="2"/>
  <c r="X286" i="2"/>
  <c r="BO286" i="2" s="1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O240" i="2" s="1"/>
  <c r="O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BO227" i="2" s="1"/>
  <c r="O227" i="2"/>
  <c r="BN226" i="2"/>
  <c r="BL226" i="2"/>
  <c r="X226" i="2"/>
  <c r="BO226" i="2" s="1"/>
  <c r="O226" i="2"/>
  <c r="BN225" i="2"/>
  <c r="BL225" i="2"/>
  <c r="X225" i="2"/>
  <c r="BO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O204" i="2"/>
  <c r="BN203" i="2"/>
  <c r="BL203" i="2"/>
  <c r="X203" i="2"/>
  <c r="BM203" i="2" s="1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O190" i="2"/>
  <c r="BN189" i="2"/>
  <c r="BL189" i="2"/>
  <c r="X189" i="2"/>
  <c r="Y189" i="2" s="1"/>
  <c r="O189" i="2"/>
  <c r="BN188" i="2"/>
  <c r="BL188" i="2"/>
  <c r="X188" i="2"/>
  <c r="O188" i="2"/>
  <c r="BN187" i="2"/>
  <c r="BL187" i="2"/>
  <c r="X187" i="2"/>
  <c r="BM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BN184" i="2"/>
  <c r="BL184" i="2"/>
  <c r="X184" i="2"/>
  <c r="O184" i="2"/>
  <c r="BN183" i="2"/>
  <c r="BL183" i="2"/>
  <c r="X183" i="2"/>
  <c r="Y183" i="2" s="1"/>
  <c r="O183" i="2"/>
  <c r="BN182" i="2"/>
  <c r="BL182" i="2"/>
  <c r="X182" i="2"/>
  <c r="BO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O174" i="2"/>
  <c r="BN174" i="2"/>
  <c r="BL174" i="2"/>
  <c r="X174" i="2"/>
  <c r="O174" i="2"/>
  <c r="W172" i="2"/>
  <c r="W171" i="2"/>
  <c r="BN170" i="2"/>
  <c r="BL170" i="2"/>
  <c r="X170" i="2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N144" i="2"/>
  <c r="BL144" i="2"/>
  <c r="X144" i="2"/>
  <c r="O144" i="2"/>
  <c r="W140" i="2"/>
  <c r="W139" i="2"/>
  <c r="BN138" i="2"/>
  <c r="BL138" i="2"/>
  <c r="X138" i="2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N134" i="2"/>
  <c r="BL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M113" i="2" s="1"/>
  <c r="O113" i="2"/>
  <c r="BN112" i="2"/>
  <c r="BL112" i="2"/>
  <c r="X112" i="2"/>
  <c r="O112" i="2"/>
  <c r="BN111" i="2"/>
  <c r="BL111" i="2"/>
  <c r="X111" i="2"/>
  <c r="BM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O96" i="2"/>
  <c r="BN96" i="2"/>
  <c r="BL96" i="2"/>
  <c r="X96" i="2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M89" i="2" s="1"/>
  <c r="O89" i="2"/>
  <c r="W87" i="2"/>
  <c r="W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O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H10" i="2"/>
  <c r="A9" i="2"/>
  <c r="F9" i="2" s="1"/>
  <c r="D7" i="2"/>
  <c r="P6" i="2"/>
  <c r="O2" i="2"/>
  <c r="Y59" i="2" l="1"/>
  <c r="BM59" i="2"/>
  <c r="Y75" i="2"/>
  <c r="Y362" i="2"/>
  <c r="BM362" i="2"/>
  <c r="Y416" i="2"/>
  <c r="BM416" i="2"/>
  <c r="Y480" i="2"/>
  <c r="BM480" i="2"/>
  <c r="Y506" i="2"/>
  <c r="X25" i="2"/>
  <c r="Y22" i="2"/>
  <c r="Y57" i="2"/>
  <c r="Y80" i="2"/>
  <c r="Y115" i="2"/>
  <c r="Y146" i="2"/>
  <c r="BM146" i="2"/>
  <c r="Y185" i="2"/>
  <c r="BM185" i="2"/>
  <c r="Y186" i="2"/>
  <c r="BM186" i="2"/>
  <c r="Y197" i="2"/>
  <c r="BM197" i="2"/>
  <c r="Y202" i="2"/>
  <c r="BM202" i="2"/>
  <c r="Y203" i="2"/>
  <c r="Y227" i="2"/>
  <c r="BM227" i="2"/>
  <c r="BO229" i="2"/>
  <c r="Y269" i="2"/>
  <c r="BM269" i="2"/>
  <c r="Y349" i="2"/>
  <c r="BM349" i="2"/>
  <c r="Y391" i="2"/>
  <c r="Y406" i="2"/>
  <c r="BM406" i="2"/>
  <c r="Y460" i="2"/>
  <c r="BM460" i="2"/>
  <c r="Y475" i="2"/>
  <c r="Y484" i="2"/>
  <c r="BM484" i="2"/>
  <c r="Y502" i="2"/>
  <c r="Y534" i="2"/>
  <c r="BO69" i="2"/>
  <c r="BM78" i="2"/>
  <c r="BO83" i="2"/>
  <c r="BO85" i="2"/>
  <c r="BO89" i="2"/>
  <c r="BM117" i="2"/>
  <c r="BM125" i="2"/>
  <c r="Y125" i="2"/>
  <c r="BM134" i="2"/>
  <c r="Y134" i="2"/>
  <c r="BO153" i="2"/>
  <c r="BM153" i="2"/>
  <c r="Y153" i="2"/>
  <c r="BM154" i="2"/>
  <c r="BO154" i="2"/>
  <c r="BM165" i="2"/>
  <c r="BM183" i="2"/>
  <c r="BO190" i="2"/>
  <c r="BM190" i="2"/>
  <c r="Y190" i="2"/>
  <c r="BO209" i="2"/>
  <c r="BM209" i="2"/>
  <c r="Y209" i="2"/>
  <c r="BO211" i="2"/>
  <c r="BM211" i="2"/>
  <c r="Y211" i="2"/>
  <c r="BO238" i="2"/>
  <c r="BM238" i="2"/>
  <c r="Y238" i="2"/>
  <c r="BO239" i="2"/>
  <c r="Y239" i="2"/>
  <c r="BO243" i="2"/>
  <c r="BM243" i="2"/>
  <c r="Y243" i="2"/>
  <c r="BM275" i="2"/>
  <c r="BO280" i="2"/>
  <c r="BM280" i="2"/>
  <c r="Y280" i="2"/>
  <c r="X324" i="2"/>
  <c r="BO323" i="2"/>
  <c r="X355" i="2"/>
  <c r="X354" i="2"/>
  <c r="BO353" i="2"/>
  <c r="BM353" i="2"/>
  <c r="Y353" i="2"/>
  <c r="Y354" i="2" s="1"/>
  <c r="BO358" i="2"/>
  <c r="BM358" i="2"/>
  <c r="Y358" i="2"/>
  <c r="BM395" i="2"/>
  <c r="BO395" i="2"/>
  <c r="BM428" i="2"/>
  <c r="BO428" i="2"/>
  <c r="BO437" i="2"/>
  <c r="BM437" i="2"/>
  <c r="Y437" i="2"/>
  <c r="BO468" i="2"/>
  <c r="BM468" i="2"/>
  <c r="Y468" i="2"/>
  <c r="BO482" i="2"/>
  <c r="BM482" i="2"/>
  <c r="Y482" i="2"/>
  <c r="BM527" i="2"/>
  <c r="Y527" i="2"/>
  <c r="BO22" i="2"/>
  <c r="BO29" i="2"/>
  <c r="BM31" i="2"/>
  <c r="Y52" i="2"/>
  <c r="BM52" i="2"/>
  <c r="BO57" i="2"/>
  <c r="BM66" i="2"/>
  <c r="Y69" i="2"/>
  <c r="Y73" i="2"/>
  <c r="Y83" i="2"/>
  <c r="Y85" i="2"/>
  <c r="Y89" i="2"/>
  <c r="Y91" i="2"/>
  <c r="Y97" i="2"/>
  <c r="BM102" i="2"/>
  <c r="BO109" i="2"/>
  <c r="BO112" i="2"/>
  <c r="Y112" i="2"/>
  <c r="BO134" i="2"/>
  <c r="BO138" i="2"/>
  <c r="BM138" i="2"/>
  <c r="Y138" i="2"/>
  <c r="BM174" i="2"/>
  <c r="Y174" i="2"/>
  <c r="BO194" i="2"/>
  <c r="BM194" i="2"/>
  <c r="Y194" i="2"/>
  <c r="BO263" i="2"/>
  <c r="BM263" i="2"/>
  <c r="Y263" i="2"/>
  <c r="BO298" i="2"/>
  <c r="BM298" i="2"/>
  <c r="Y298" i="2"/>
  <c r="BM331" i="2"/>
  <c r="BM344" i="2"/>
  <c r="Y344" i="2"/>
  <c r="X380" i="2"/>
  <c r="X379" i="2"/>
  <c r="BO378" i="2"/>
  <c r="BM378" i="2"/>
  <c r="Y378" i="2"/>
  <c r="Y379" i="2" s="1"/>
  <c r="BM405" i="2"/>
  <c r="BM411" i="2"/>
  <c r="Y411" i="2"/>
  <c r="Y412" i="2" s="1"/>
  <c r="BO462" i="2"/>
  <c r="BM462" i="2"/>
  <c r="Y462" i="2"/>
  <c r="BM479" i="2"/>
  <c r="Y479" i="2"/>
  <c r="BO488" i="2"/>
  <c r="BM488" i="2"/>
  <c r="Y488" i="2"/>
  <c r="BM504" i="2"/>
  <c r="Y504" i="2"/>
  <c r="Y507" i="2" s="1"/>
  <c r="BM127" i="2"/>
  <c r="BM156" i="2"/>
  <c r="BM169" i="2"/>
  <c r="BM242" i="2"/>
  <c r="X364" i="2"/>
  <c r="BM430" i="2"/>
  <c r="X491" i="2"/>
  <c r="BM535" i="2"/>
  <c r="Y110" i="2"/>
  <c r="X120" i="2"/>
  <c r="X272" i="2"/>
  <c r="BM100" i="2"/>
  <c r="Y100" i="2"/>
  <c r="Y275" i="2"/>
  <c r="BM338" i="2"/>
  <c r="BO73" i="2"/>
  <c r="W544" i="2"/>
  <c r="BO98" i="2"/>
  <c r="BO124" i="2"/>
  <c r="BM158" i="2"/>
  <c r="Y158" i="2"/>
  <c r="X179" i="2"/>
  <c r="Y176" i="2"/>
  <c r="BO204" i="2"/>
  <c r="Y204" i="2"/>
  <c r="BM287" i="2"/>
  <c r="BO287" i="2"/>
  <c r="Y287" i="2"/>
  <c r="BM332" i="2"/>
  <c r="BO332" i="2"/>
  <c r="Y332" i="2"/>
  <c r="BM361" i="2"/>
  <c r="BO361" i="2"/>
  <c r="X418" i="2"/>
  <c r="BO438" i="2"/>
  <c r="X440" i="2"/>
  <c r="BM438" i="2"/>
  <c r="BO446" i="2"/>
  <c r="X448" i="2"/>
  <c r="BM446" i="2"/>
  <c r="BO469" i="2"/>
  <c r="BM469" i="2"/>
  <c r="BM483" i="2"/>
  <c r="Y483" i="2"/>
  <c r="BM22" i="2"/>
  <c r="Y51" i="2"/>
  <c r="Y53" i="2" s="1"/>
  <c r="X61" i="2"/>
  <c r="Y68" i="2"/>
  <c r="Y71" i="2"/>
  <c r="BO71" i="2"/>
  <c r="Y77" i="2"/>
  <c r="BO78" i="2"/>
  <c r="Y81" i="2"/>
  <c r="BO81" i="2"/>
  <c r="Y106" i="2"/>
  <c r="Y108" i="2"/>
  <c r="Y111" i="2"/>
  <c r="BO111" i="2"/>
  <c r="Y113" i="2"/>
  <c r="BO113" i="2"/>
  <c r="Y119" i="2"/>
  <c r="Y126" i="2"/>
  <c r="BM184" i="2"/>
  <c r="BO184" i="2"/>
  <c r="Y184" i="2"/>
  <c r="Y192" i="2"/>
  <c r="BM192" i="2"/>
  <c r="Y225" i="2"/>
  <c r="BM225" i="2"/>
  <c r="BM334" i="2"/>
  <c r="BO334" i="2"/>
  <c r="Y334" i="2"/>
  <c r="BM348" i="2"/>
  <c r="Y348" i="2"/>
  <c r="Y350" i="2" s="1"/>
  <c r="BM415" i="2"/>
  <c r="Y415" i="2"/>
  <c r="Y418" i="2" s="1"/>
  <c r="BM467" i="2"/>
  <c r="BO467" i="2"/>
  <c r="BO481" i="2"/>
  <c r="BM481" i="2"/>
  <c r="BO31" i="2"/>
  <c r="BO66" i="2"/>
  <c r="BO76" i="2"/>
  <c r="BO92" i="2"/>
  <c r="X104" i="2"/>
  <c r="BM98" i="2"/>
  <c r="Y102" i="2"/>
  <c r="BM116" i="2"/>
  <c r="Y117" i="2"/>
  <c r="BO118" i="2"/>
  <c r="BM124" i="2"/>
  <c r="BO125" i="2"/>
  <c r="Y127" i="2"/>
  <c r="BM136" i="2"/>
  <c r="BO136" i="2"/>
  <c r="BM188" i="2"/>
  <c r="BO188" i="2"/>
  <c r="BM218" i="2"/>
  <c r="BO218" i="2"/>
  <c r="BM400" i="2"/>
  <c r="BO400" i="2"/>
  <c r="Y400" i="2"/>
  <c r="BO442" i="2"/>
  <c r="X444" i="2"/>
  <c r="BM442" i="2"/>
  <c r="BM463" i="2"/>
  <c r="Y463" i="2"/>
  <c r="Y512" i="2"/>
  <c r="BM512" i="2"/>
  <c r="BM529" i="2"/>
  <c r="Y529" i="2"/>
  <c r="BM108" i="2"/>
  <c r="BO129" i="2"/>
  <c r="BO144" i="2"/>
  <c r="Y144" i="2"/>
  <c r="BM144" i="2"/>
  <c r="BM155" i="2"/>
  <c r="BO155" i="2"/>
  <c r="Y155" i="2"/>
  <c r="BO158" i="2"/>
  <c r="BM170" i="2"/>
  <c r="BO170" i="2"/>
  <c r="Y170" i="2"/>
  <c r="Y171" i="2" s="1"/>
  <c r="BO176" i="2"/>
  <c r="BM182" i="2"/>
  <c r="Y182" i="2"/>
  <c r="BM214" i="2"/>
  <c r="Y214" i="2"/>
  <c r="Y236" i="2"/>
  <c r="BM236" i="2"/>
  <c r="BM240" i="2"/>
  <c r="Y240" i="2"/>
  <c r="X289" i="2"/>
  <c r="BO294" i="2"/>
  <c r="BM294" i="2"/>
  <c r="Y294" i="2"/>
  <c r="BM296" i="2"/>
  <c r="BO296" i="2"/>
  <c r="Y296" i="2"/>
  <c r="BM313" i="2"/>
  <c r="BO313" i="2"/>
  <c r="Y313" i="2"/>
  <c r="BM373" i="2"/>
  <c r="Y373" i="2"/>
  <c r="BM433" i="2"/>
  <c r="BO433" i="2"/>
  <c r="Y433" i="2"/>
  <c r="BO461" i="2"/>
  <c r="BM461" i="2"/>
  <c r="X485" i="2"/>
  <c r="X515" i="2"/>
  <c r="BM510" i="2"/>
  <c r="BM151" i="2"/>
  <c r="X160" i="2"/>
  <c r="X172" i="2"/>
  <c r="BM175" i="2"/>
  <c r="BM196" i="2"/>
  <c r="BM226" i="2"/>
  <c r="BM237" i="2"/>
  <c r="BM245" i="2"/>
  <c r="BM257" i="2"/>
  <c r="BM265" i="2"/>
  <c r="BM267" i="2"/>
  <c r="X290" i="2"/>
  <c r="BM309" i="2"/>
  <c r="X310" i="2"/>
  <c r="BO336" i="2"/>
  <c r="BM343" i="2"/>
  <c r="BM366" i="2"/>
  <c r="X368" i="2"/>
  <c r="BM374" i="2"/>
  <c r="BM384" i="2"/>
  <c r="BM390" i="2"/>
  <c r="BM392" i="2"/>
  <c r="BM396" i="2"/>
  <c r="BM401" i="2"/>
  <c r="BM429" i="2"/>
  <c r="X439" i="2"/>
  <c r="BM452" i="2"/>
  <c r="W550" i="2"/>
  <c r="BO500" i="2"/>
  <c r="BO502" i="2"/>
  <c r="BO504" i="2"/>
  <c r="BO506" i="2"/>
  <c r="BM518" i="2"/>
  <c r="BM520" i="2"/>
  <c r="BM522" i="2"/>
  <c r="BM537" i="2"/>
  <c r="X538" i="2"/>
  <c r="BO159" i="2"/>
  <c r="I550" i="2"/>
  <c r="BO165" i="2"/>
  <c r="BO169" i="2"/>
  <c r="BO177" i="2"/>
  <c r="BO181" i="2"/>
  <c r="BO183" i="2"/>
  <c r="BO234" i="2"/>
  <c r="BO295" i="2"/>
  <c r="BO399" i="2"/>
  <c r="BO432" i="2"/>
  <c r="V550" i="2"/>
  <c r="X532" i="2"/>
  <c r="BO535" i="2"/>
  <c r="Y151" i="2"/>
  <c r="Y159" i="2"/>
  <c r="Y175" i="2"/>
  <c r="Y177" i="2"/>
  <c r="Y181" i="2"/>
  <c r="Y193" i="2"/>
  <c r="Y196" i="2"/>
  <c r="X231" i="2"/>
  <c r="Y226" i="2"/>
  <c r="Y237" i="2"/>
  <c r="Y245" i="2"/>
  <c r="Y257" i="2"/>
  <c r="Y265" i="2"/>
  <c r="Y267" i="2"/>
  <c r="Y295" i="2"/>
  <c r="Y309" i="2"/>
  <c r="Y310" i="2" s="1"/>
  <c r="X340" i="2"/>
  <c r="BM342" i="2"/>
  <c r="Y343" i="2"/>
  <c r="Y366" i="2"/>
  <c r="Y374" i="2"/>
  <c r="Y384" i="2"/>
  <c r="BO384" i="2"/>
  <c r="BM385" i="2"/>
  <c r="BM389" i="2"/>
  <c r="Y390" i="2"/>
  <c r="Y392" i="2"/>
  <c r="Y396" i="2"/>
  <c r="Y399" i="2"/>
  <c r="Y407" i="2"/>
  <c r="Y429" i="2"/>
  <c r="Y432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Y248" i="2" s="1"/>
  <c r="BM251" i="2"/>
  <c r="BO262" i="2"/>
  <c r="Y262" i="2"/>
  <c r="BO276" i="2"/>
  <c r="Y281" i="2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Y160" i="2" s="1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439" i="2" l="1"/>
  <c r="Y283" i="2"/>
  <c r="Y24" i="2"/>
  <c r="Y277" i="2"/>
  <c r="Y147" i="2"/>
  <c r="Y289" i="2"/>
  <c r="Y434" i="2"/>
  <c r="Y363" i="2"/>
  <c r="Y178" i="2"/>
  <c r="Y316" i="2"/>
  <c r="X541" i="2"/>
  <c r="Y523" i="2"/>
  <c r="Y120" i="2"/>
  <c r="Y300" i="2"/>
  <c r="Y491" i="2"/>
  <c r="Y514" i="2"/>
  <c r="X540" i="2"/>
  <c r="X542" i="2"/>
  <c r="X544" i="2"/>
  <c r="Y230" i="2"/>
  <c r="Y130" i="2"/>
  <c r="Y86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<sst xmlns="http://schemas.openxmlformats.org/spreadsheetml/2006/main" count="3602" uniqueCount="781">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</sst>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 t="s">
        <v>780</v>
      </c>
      <c r="I5" s="748"/>
      <c r="J5" s="748"/>
      <c r="K5" s="748"/>
      <c r="L5" s="748"/>
      <c r="M5" s="70"/>
      <c r="O5" s="26" t="s">
        <v>4</v>
      </c>
      <c r="P5" s="750">
        <v>45442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Четверг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0.375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hidden="1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hidden="1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hidden="1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hidden="1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hidden="1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hidden="1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hidden="1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hidden="1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hidden="1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hidden="1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111.1111111111111</v>
      </c>
      <c r="X53" s="42">
        <f>IFERROR(X51/H51,"0")+IFERROR(X52/H52,"0")</f>
        <v>112</v>
      </c>
      <c r="Y53" s="42">
        <f>IFERROR(IF(Y51="",0,Y51),"0")+IFERROR(IF(Y52="",0,Y52),"0")</f>
        <v>2.4359999999999999</v>
      </c>
      <c r="Z53" s="65"/>
      <c r="AA53" s="65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1200</v>
      </c>
      <c r="X54" s="42">
        <f>IFERROR(SUM(X51:X52),"0")</f>
        <v>1209.6000000000001</v>
      </c>
      <c r="Y54" s="41"/>
      <c r="Z54" s="65"/>
      <c r="AA54" s="65"/>
    </row>
    <row r="55" spans="1:67" ht="16.5" hidden="1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hidden="1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hidden="1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hidden="1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idden="1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hidden="1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hidden="1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hidden="1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100</v>
      </c>
      <c r="X65" s="54">
        <f t="shared" ref="X65:X85" si="6">IFERROR(IF(W65="",0,CEILING((W65/$H65),1)*$H65),"")</f>
        <v>100.8</v>
      </c>
      <c r="Y65" s="40">
        <f t="shared" ref="Y65:Y71" si="7">IFERROR(IF(X65=0,"",ROUNDUP(X65/H65,0)*0.02175),"")</f>
        <v>0.19574999999999998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104.28571428571429</v>
      </c>
      <c r="BM65" s="77">
        <f t="shared" ref="BM65:BM85" si="9">IFERROR(X65*I65/H65,"0")</f>
        <v>105.12</v>
      </c>
      <c r="BN65" s="77">
        <f t="shared" ref="BN65:BN85" si="10">IFERROR(1/J65*(W65/H65),"0")</f>
        <v>0.15943877551020408</v>
      </c>
      <c r="BO65" s="77">
        <f t="shared" ref="BO65:BO85" si="11">IFERROR(1/J65*(X65/H65),"0")</f>
        <v>0.1607142857142857</v>
      </c>
    </row>
    <row r="66" spans="1:67" ht="27" hidden="1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hidden="1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600</v>
      </c>
      <c r="X69" s="54">
        <f t="shared" si="6"/>
        <v>604.80000000000007</v>
      </c>
      <c r="Y69" s="40">
        <f t="shared" si="7"/>
        <v>1.218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626.66666666666663</v>
      </c>
      <c r="BM69" s="77">
        <f t="shared" si="9"/>
        <v>631.67999999999995</v>
      </c>
      <c r="BN69" s="77">
        <f t="shared" si="10"/>
        <v>0.99206349206349187</v>
      </c>
      <c r="BO69" s="77">
        <f t="shared" si="11"/>
        <v>1</v>
      </c>
    </row>
    <row r="70" spans="1:67" ht="16.5" hidden="1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100</v>
      </c>
      <c r="X73" s="54">
        <f t="shared" si="6"/>
        <v>100</v>
      </c>
      <c r="Y73" s="40">
        <f t="shared" ref="Y73:Y79" si="12">IFERROR(IF(X73=0,"",ROUNDUP(X73/H73,0)*0.00937),"")</f>
        <v>0.23424999999999999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106</v>
      </c>
      <c r="BM73" s="77">
        <f t="shared" si="9"/>
        <v>106</v>
      </c>
      <c r="BN73" s="77">
        <f t="shared" si="10"/>
        <v>0.20833333333333334</v>
      </c>
      <c r="BO73" s="77">
        <f t="shared" si="11"/>
        <v>0.20833333333333334</v>
      </c>
    </row>
    <row r="74" spans="1:67" ht="27" hidden="1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hidden="1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158.00264550264549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159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2.5113499999999997</v>
      </c>
      <c r="Z86" s="65"/>
      <c r="AA86" s="65"/>
    </row>
    <row r="87" spans="1:67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1210</v>
      </c>
      <c r="X87" s="42">
        <f>IFERROR(SUM(X65:X85),"0")</f>
        <v>1220.8000000000002</v>
      </c>
      <c r="Y87" s="41"/>
      <c r="Z87" s="65"/>
      <c r="AA87" s="65"/>
    </row>
    <row r="88" spans="1:67" ht="14.25" hidden="1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hidden="1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13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107.00000000000001</v>
      </c>
      <c r="BM96" s="77">
        <f t="shared" ref="BM96:BM102" si="15">IFERROR(X96*I96/H96,"0")</f>
        <v>115.56000000000002</v>
      </c>
      <c r="BN96" s="77">
        <f t="shared" ref="BN96:BN102" si="16">IFERROR(1/J96*(W96/H96),"0")</f>
        <v>0.1984126984126984</v>
      </c>
      <c r="BO96" s="77">
        <f t="shared" ref="BO96:BO102" si="17">IFERROR(1/J96*(X96/H96),"0")</f>
        <v>0.21428571428571427</v>
      </c>
    </row>
    <row r="97" spans="1:67" ht="27" hidden="1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hidden="1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28</v>
      </c>
      <c r="X100" s="54">
        <f t="shared" si="13"/>
        <v>28</v>
      </c>
      <c r="Y100" s="40">
        <f>IFERROR(IF(X100=0,"",ROUNDUP(X100/H100,0)*0.00502),"")</f>
        <v>5.0200000000000002E-2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29.640000000000004</v>
      </c>
      <c r="BM100" s="77">
        <f t="shared" si="15"/>
        <v>29.640000000000004</v>
      </c>
      <c r="BN100" s="77">
        <f t="shared" si="16"/>
        <v>4.2735042735042736E-2</v>
      </c>
      <c r="BO100" s="77">
        <f t="shared" si="17"/>
        <v>4.2735042735042736E-2</v>
      </c>
    </row>
    <row r="101" spans="1:67" ht="27" hidden="1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43.333333333333329</v>
      </c>
      <c r="X103" s="42">
        <f>IFERROR(X96/H96,"0")+IFERROR(X97/H97,"0")+IFERROR(X98/H98,"0")+IFERROR(X99/H99,"0")+IFERROR(X100/H100,"0")+IFERROR(X101/H101,"0")+IFERROR(X102/H102,"0")</f>
        <v>45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0.81145</v>
      </c>
      <c r="Z103" s="65"/>
      <c r="AA103" s="65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328</v>
      </c>
      <c r="X104" s="42">
        <f>IFERROR(SUM(X96:X102),"0")</f>
        <v>343</v>
      </c>
      <c r="Y104" s="41"/>
      <c r="Z104" s="65"/>
      <c r="AA104" s="65"/>
    </row>
    <row r="105" spans="1:67" ht="14.25" hidden="1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hidden="1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hidden="1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hidden="1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18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32.78</v>
      </c>
      <c r="BM111" s="77">
        <f t="shared" si="20"/>
        <v>32.78</v>
      </c>
      <c r="BN111" s="77">
        <f t="shared" si="21"/>
        <v>6.4102564102564097E-2</v>
      </c>
      <c r="BO111" s="77">
        <f t="shared" si="22"/>
        <v>6.4102564102564097E-2</v>
      </c>
    </row>
    <row r="112" spans="1:67" ht="16.5" hidden="1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67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67" ht="14.25" hidden="1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hidden="1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40</v>
      </c>
      <c r="X124" s="54">
        <f t="shared" si="23"/>
        <v>40.5</v>
      </c>
      <c r="Y124" s="40">
        <f>IFERROR(IF(X124=0,"",ROUNDUP(X124/H124,0)*0.02175),"")</f>
        <v>0.10874999999999999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42.370370370370374</v>
      </c>
      <c r="BM124" s="77">
        <f t="shared" si="25"/>
        <v>42.900000000000006</v>
      </c>
      <c r="BN124" s="77">
        <f t="shared" si="26"/>
        <v>8.8183421516754859E-2</v>
      </c>
      <c r="BO124" s="77">
        <f t="shared" si="27"/>
        <v>8.9285714285714274E-2</v>
      </c>
    </row>
    <row r="125" spans="1:67" ht="27" hidden="1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hidden="1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hidden="1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hidden="1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4.9382716049382722</v>
      </c>
      <c r="X130" s="42">
        <f>IFERROR(X123/H123,"0")+IFERROR(X124/H124,"0")+IFERROR(X125/H125,"0")+IFERROR(X126/H126,"0")+IFERROR(X127/H127,"0")+IFERROR(X128/H128,"0")+IFERROR(X129/H129,"0")</f>
        <v>5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0.10874999999999999</v>
      </c>
      <c r="Z130" s="65"/>
      <c r="AA130" s="6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40</v>
      </c>
      <c r="X131" s="42">
        <f>IFERROR(SUM(X123:X129),"0")</f>
        <v>40.5</v>
      </c>
      <c r="Y131" s="41"/>
      <c r="Z131" s="65"/>
      <c r="AA131" s="65"/>
    </row>
    <row r="132" spans="1:67" ht="16.5" hidden="1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hidden="1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hidden="1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hidden="1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hidden="1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hidden="1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hidden="1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hidden="1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hidden="1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hidden="1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hidden="1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hidden="1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hidden="1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hidden="1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idden="1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hidden="1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hidden="1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hidden="1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250</v>
      </c>
      <c r="X174" s="54">
        <f>IFERROR(IF(W174="",0,CEILING((W174/$H174),1)*$H174),"")</f>
        <v>253.8</v>
      </c>
      <c r="Y174" s="40">
        <f>IFERROR(IF(X174=0,"",ROUNDUP(X174/H174,0)*0.00937),"")</f>
        <v>0.44039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259.72222222222223</v>
      </c>
      <c r="BM174" s="77">
        <f>IFERROR(X174*I174/H174,"0")</f>
        <v>263.67</v>
      </c>
      <c r="BN174" s="77">
        <f>IFERROR(1/J174*(W174/H174),"0")</f>
        <v>0.38580246913580241</v>
      </c>
      <c r="BO174" s="77">
        <f>IFERROR(1/J174*(X174/H174),"0")</f>
        <v>0.39166666666666666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51.944444444444443</v>
      </c>
      <c r="BM175" s="77">
        <f>IFERROR(X175*I175/H175,"0")</f>
        <v>56.099999999999994</v>
      </c>
      <c r="BN175" s="77">
        <f>IFERROR(1/J175*(W175/H175),"0")</f>
        <v>7.716049382716049E-2</v>
      </c>
      <c r="BO175" s="77">
        <f>IFERROR(1/J175*(X175/H175),"0")</f>
        <v>8.3333333333333329E-2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51.944444444444443</v>
      </c>
      <c r="BM177" s="77">
        <f>IFERROR(X177*I177/H177,"0")</f>
        <v>56.099999999999994</v>
      </c>
      <c r="BN177" s="77">
        <f>IFERROR(1/J177*(W177/H177),"0")</f>
        <v>7.716049382716049E-2</v>
      </c>
      <c r="BO177" s="77">
        <f>IFERROR(1/J177*(X177/H177),"0")</f>
        <v>8.3333333333333329E-2</v>
      </c>
    </row>
    <row r="178" spans="1:67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111.11111111111111</v>
      </c>
      <c r="X178" s="42">
        <f>IFERROR(X174/H174,"0")+IFERROR(X175/H175,"0")+IFERROR(X176/H176,"0")+IFERROR(X177/H177,"0")</f>
        <v>114</v>
      </c>
      <c r="Y178" s="42">
        <f>IFERROR(IF(Y174="",0,Y174),"0")+IFERROR(IF(Y175="",0,Y175),"0")+IFERROR(IF(Y176="",0,Y176),"0")+IFERROR(IF(Y177="",0,Y177),"0")</f>
        <v>1.0681799999999999</v>
      </c>
      <c r="Z178" s="65"/>
      <c r="AA178" s="65"/>
    </row>
    <row r="179" spans="1:67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600</v>
      </c>
      <c r="X179" s="42">
        <f>IFERROR(SUM(X174:X177),"0")</f>
        <v>615.6</v>
      </c>
      <c r="Y179" s="41"/>
      <c r="Z179" s="65"/>
      <c r="AA179" s="65"/>
    </row>
    <row r="180" spans="1:67" ht="14.25" hidden="1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hidden="1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hidden="1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hidden="1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hidden="1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hidden="1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hidden="1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hidden="1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hidden="1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hidden="1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idden="1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hidden="1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hidden="1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hidden="1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hidden="1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hidden="1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idden="1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hidden="1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hidden="1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hidden="1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hidden="1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hidden="1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hidden="1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hidden="1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hidden="1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hidden="1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hidden="1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hidden="1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hidden="1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hidden="1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hidden="1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hidden="1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hidden="1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hidden="1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hidden="1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hidden="1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hidden="1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hidden="1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hidden="1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hidden="1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hidden="1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hidden="1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hidden="1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hidden="1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hidden="1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hidden="1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hidden="1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49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313.33333333333331</v>
      </c>
      <c r="BM238" s="77">
        <f t="shared" si="51"/>
        <v>315.83999999999997</v>
      </c>
      <c r="BN238" s="77">
        <f t="shared" si="52"/>
        <v>0.49603174603174593</v>
      </c>
      <c r="BO238" s="77">
        <f t="shared" si="53"/>
        <v>0.5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150</v>
      </c>
      <c r="X239" s="54">
        <f t="shared" si="49"/>
        <v>151.20000000000002</v>
      </c>
      <c r="Y239" s="40">
        <f>IFERROR(IF(X239=0,"",ROUNDUP(X239/H239,0)*0.02175),"")</f>
        <v>0.30449999999999999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156.66666666666666</v>
      </c>
      <c r="BM239" s="77">
        <f t="shared" si="51"/>
        <v>157.91999999999999</v>
      </c>
      <c r="BN239" s="77">
        <f t="shared" si="52"/>
        <v>0.24801587301587297</v>
      </c>
      <c r="BO239" s="77">
        <f t="shared" si="53"/>
        <v>0.25</v>
      </c>
    </row>
    <row r="240" spans="1:67" ht="27" hidden="1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hidden="1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hidden="1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hidden="1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hidden="1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hidden="1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hidden="1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hidden="1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41.666666666666664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42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0.91349999999999998</v>
      </c>
      <c r="Z248" s="65"/>
      <c r="AA248" s="65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450</v>
      </c>
      <c r="X249" s="42">
        <f>IFERROR(SUM(X234:X247),"0")</f>
        <v>453.6</v>
      </c>
      <c r="Y249" s="41"/>
      <c r="Z249" s="65"/>
      <c r="AA249" s="65"/>
    </row>
    <row r="250" spans="1:67" ht="14.25" hidden="1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hidden="1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hidden="1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hidden="1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200</v>
      </c>
      <c r="X255" s="54">
        <f>IFERROR(IF(W255="",0,CEILING((W255/$H255),1)*$H255),"")</f>
        <v>201.60000000000002</v>
      </c>
      <c r="Y255" s="40">
        <f>IFERROR(IF(X255=0,"",ROUNDUP(X255/H255,0)*0.00753),"")</f>
        <v>0.36143999999999998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212.38095238095238</v>
      </c>
      <c r="BM255" s="77">
        <f>IFERROR(X255*I255/H255,"0")</f>
        <v>214.08</v>
      </c>
      <c r="BN255" s="77">
        <f>IFERROR(1/J255*(W255/H255),"0")</f>
        <v>0.30525030525030528</v>
      </c>
      <c r="BO255" s="77">
        <f>IFERROR(1/J255*(X255/H255),"0")</f>
        <v>0.30769230769230771</v>
      </c>
    </row>
    <row r="256" spans="1:67" ht="27" hidden="1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hidden="1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97.61904761904762</v>
      </c>
      <c r="X259" s="42">
        <f>IFERROR(X255/H255,"0")+IFERROR(X256/H256,"0")+IFERROR(X257/H257,"0")+IFERROR(X258/H258,"0")</f>
        <v>98</v>
      </c>
      <c r="Y259" s="42">
        <f>IFERROR(IF(Y255="",0,Y255),"0")+IFERROR(IF(Y256="",0,Y256),"0")+IFERROR(IF(Y257="",0,Y257),"0")+IFERROR(IF(Y258="",0,Y258),"0")</f>
        <v>0.61243999999999998</v>
      </c>
      <c r="Z259" s="65"/>
      <c r="AA259" s="65"/>
    </row>
    <row r="260" spans="1:67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305</v>
      </c>
      <c r="X260" s="42">
        <f>IFERROR(SUM(X255:X258),"0")</f>
        <v>306.60000000000002</v>
      </c>
      <c r="Y260" s="41"/>
      <c r="Z260" s="65"/>
      <c r="AA260" s="65"/>
    </row>
    <row r="261" spans="1:67" ht="14.25" hidden="1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hidden="1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5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0</v>
      </c>
      <c r="BM262" s="77">
        <f t="shared" ref="BM262:BM270" si="57">IFERROR(X262*I262/H262,"0")</f>
        <v>0</v>
      </c>
      <c r="BN262" s="77">
        <f t="shared" ref="BN262:BN270" si="58">IFERROR(1/J262*(W262/H262),"0")</f>
        <v>0</v>
      </c>
      <c r="BO262" s="77">
        <f t="shared" ref="BO262:BO270" si="59">IFERROR(1/J262*(X262/H262),"0")</f>
        <v>0</v>
      </c>
    </row>
    <row r="263" spans="1:67" ht="27" hidden="1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hidden="1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hidden="1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hidden="1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hidden="1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hidden="1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hidden="1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70</v>
      </c>
      <c r="X271" s="42">
        <f>IFERROR(X262/H262,"0")+IFERROR(X263/H263,"0")+IFERROR(X264/H264,"0")+IFERROR(X265/H265,"0")+IFERROR(X266/H266,"0")+IFERROR(X267/H267,"0")+IFERROR(X268/H268,"0")+IFERROR(X269/H269,"0")+IFERROR(X270/H270,"0")</f>
        <v>70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0.65590000000000004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252</v>
      </c>
      <c r="X272" s="42">
        <f>IFERROR(SUM(X262:X270),"0")</f>
        <v>252</v>
      </c>
      <c r="Y272" s="41"/>
      <c r="Z272" s="65"/>
      <c r="AA272" s="65"/>
    </row>
    <row r="273" spans="1:67" ht="14.25" hidden="1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128.05714285714285</v>
      </c>
      <c r="BM274" s="77">
        <f>IFERROR(X274*I274/H274,"0")</f>
        <v>134.45999999999998</v>
      </c>
      <c r="BN274" s="77">
        <f>IFERROR(1/J274*(W274/H274),"0")</f>
        <v>0.25510204081632648</v>
      </c>
      <c r="BO274" s="77">
        <f>IFERROR(1/J274*(X274/H274),"0")</f>
        <v>0.26785714285714285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428.92307692307696</v>
      </c>
      <c r="BM275" s="77">
        <f>IFERROR(X275*I275/H275,"0")</f>
        <v>434.928</v>
      </c>
      <c r="BN275" s="77">
        <f>IFERROR(1/J275*(W275/H275),"0")</f>
        <v>0.91575091575091572</v>
      </c>
      <c r="BO275" s="77">
        <f>IFERROR(1/J275*(X275/H275),"0")</f>
        <v>0.92857142857142849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160</v>
      </c>
      <c r="X276" s="54">
        <f>IFERROR(IF(W276="",0,CEILING((W276/$H276),1)*$H276),"")</f>
        <v>168</v>
      </c>
      <c r="Y276" s="40">
        <f>IFERROR(IF(X276=0,"",ROUNDUP(X276/H276,0)*0.02175),"")</f>
        <v>0.43499999999999994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170.74285714285713</v>
      </c>
      <c r="BM276" s="77">
        <f>IFERROR(X276*I276/H276,"0")</f>
        <v>179.28</v>
      </c>
      <c r="BN276" s="77">
        <f>IFERROR(1/J276*(W276/H276),"0")</f>
        <v>0.3401360544217687</v>
      </c>
      <c r="BO276" s="77">
        <f>IFERROR(1/J276*(X276/H276),"0")</f>
        <v>0.3571428571428571</v>
      </c>
    </row>
    <row r="277" spans="1:67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84.615384615384627</v>
      </c>
      <c r="X277" s="42">
        <f>IFERROR(X274/H274,"0")+IFERROR(X275/H275,"0")+IFERROR(X276/H276,"0")</f>
        <v>87</v>
      </c>
      <c r="Y277" s="42">
        <f>IFERROR(IF(Y274="",0,Y274),"0")+IFERROR(IF(Y275="",0,Y275),"0")+IFERROR(IF(Y276="",0,Y276),"0")</f>
        <v>1.8922499999999998</v>
      </c>
      <c r="Z277" s="65"/>
      <c r="AA277" s="65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680</v>
      </c>
      <c r="X278" s="42">
        <f>IFERROR(SUM(X274:X276),"0")</f>
        <v>699.59999999999991</v>
      </c>
      <c r="Y278" s="41"/>
      <c r="Z278" s="65"/>
      <c r="AA278" s="65"/>
    </row>
    <row r="279" spans="1:67" ht="14.25" hidden="1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hidden="1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hidden="1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hidden="1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hidden="1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hidden="1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hidden="1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hidden="1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hidden="1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hidden="1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hidden="1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50</v>
      </c>
      <c r="X299" s="54">
        <f t="shared" si="60"/>
        <v>50</v>
      </c>
      <c r="Y299" s="40">
        <f>IFERROR(IF(X299=0,"",ROUNDUP(X299/H299,0)*0.00937),"")</f>
        <v>9.3700000000000006E-2</v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52.1</v>
      </c>
      <c r="BM299" s="77">
        <f t="shared" si="62"/>
        <v>52.1</v>
      </c>
      <c r="BN299" s="77">
        <f t="shared" si="63"/>
        <v>8.3333333333333329E-2</v>
      </c>
      <c r="BO299" s="77">
        <f t="shared" si="64"/>
        <v>8.3333333333333329E-2</v>
      </c>
    </row>
    <row r="300" spans="1:67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10</v>
      </c>
      <c r="X300" s="42">
        <f>IFERROR(X293/H293,"0")+IFERROR(X294/H294,"0")+IFERROR(X295/H295,"0")+IFERROR(X296/H296,"0")+IFERROR(X297/H297,"0")+IFERROR(X298/H298,"0")+IFERROR(X299/H299,"0")</f>
        <v>10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9.3700000000000006E-2</v>
      </c>
      <c r="Z300" s="65"/>
      <c r="AA300" s="65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50</v>
      </c>
      <c r="X301" s="42">
        <f>IFERROR(SUM(X293:X299),"0")</f>
        <v>50</v>
      </c>
      <c r="Y301" s="41"/>
      <c r="Z301" s="65"/>
      <c r="AA301" s="65"/>
    </row>
    <row r="302" spans="1:67" ht="14.25" hidden="1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hidden="1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hidden="1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hidden="1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hidden="1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hidden="1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hidden="1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hidden="1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hidden="1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hidden="1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3300</v>
      </c>
      <c r="X329" s="54">
        <f t="shared" ref="X329:X338" si="65">IFERROR(IF(W329="",0,CEILING((W329/$H329),1)*$H329),"")</f>
        <v>3300</v>
      </c>
      <c r="Y329" s="40">
        <f>IFERROR(IF(X329=0,"",ROUNDUP(X329/H329,0)*0.02039),"")</f>
        <v>4.4857999999999993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3405.6</v>
      </c>
      <c r="BM329" s="77">
        <f t="shared" ref="BM329:BM338" si="67">IFERROR(X329*I329/H329,"0")</f>
        <v>3405.6</v>
      </c>
      <c r="BN329" s="77">
        <f t="shared" ref="BN329:BN338" si="68">IFERROR(1/J329*(W329/H329),"0")</f>
        <v>4.583333333333333</v>
      </c>
      <c r="BO329" s="77">
        <f t="shared" ref="BO329:BO338" si="69">IFERROR(1/J329*(X329/H329),"0")</f>
        <v>4.583333333333333</v>
      </c>
    </row>
    <row r="330" spans="1:67" ht="27" hidden="1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hidden="1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hidden="1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hidden="1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5000</v>
      </c>
      <c r="X334" s="54">
        <f t="shared" si="65"/>
        <v>5010</v>
      </c>
      <c r="Y334" s="40">
        <f>IFERROR(IF(X334=0,"",ROUNDUP(X334/H334,0)*0.02039),"")</f>
        <v>6.8102599999999995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5160</v>
      </c>
      <c r="BM334" s="77">
        <f t="shared" si="67"/>
        <v>5170.3200000000006</v>
      </c>
      <c r="BN334" s="77">
        <f t="shared" si="68"/>
        <v>6.9444444444444438</v>
      </c>
      <c r="BO334" s="77">
        <f t="shared" si="69"/>
        <v>6.958333333333333</v>
      </c>
    </row>
    <row r="335" spans="1:67" ht="27" hidden="1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hidden="1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50</v>
      </c>
      <c r="X337" s="54">
        <f t="shared" si="65"/>
        <v>50</v>
      </c>
      <c r="Y337" s="40">
        <f>IFERROR(IF(X337=0,"",ROUNDUP(X337/H337,0)*0.00937),"")</f>
        <v>9.3700000000000006E-2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52.1</v>
      </c>
      <c r="BM337" s="77">
        <f t="shared" si="67"/>
        <v>52.1</v>
      </c>
      <c r="BN337" s="77">
        <f t="shared" si="68"/>
        <v>8.3333333333333329E-2</v>
      </c>
      <c r="BO337" s="77">
        <f t="shared" si="69"/>
        <v>8.3333333333333329E-2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50</v>
      </c>
      <c r="X338" s="54">
        <f t="shared" si="65"/>
        <v>50</v>
      </c>
      <c r="Y338" s="40">
        <f>IFERROR(IF(X338=0,"",ROUNDUP(X338/H338,0)*0.00937),"")</f>
        <v>9.3700000000000006E-2</v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52.1</v>
      </c>
      <c r="BM338" s="77">
        <f t="shared" si="67"/>
        <v>52.1</v>
      </c>
      <c r="BN338" s="77">
        <f t="shared" si="68"/>
        <v>8.3333333333333329E-2</v>
      </c>
      <c r="BO338" s="77">
        <f t="shared" si="69"/>
        <v>8.3333333333333329E-2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11.483459999999999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8400</v>
      </c>
      <c r="X340" s="42">
        <f>IFERROR(SUM(X329:X338),"0")</f>
        <v>8410</v>
      </c>
      <c r="Y340" s="41"/>
      <c r="Z340" s="65"/>
      <c r="AA340" s="65"/>
    </row>
    <row r="341" spans="1:67" ht="14.25" hidden="1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hidden="1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hidden="1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40</v>
      </c>
      <c r="X344" s="54">
        <f>IFERROR(IF(W344="",0,CEILING((W344/$H344),1)*$H344),"")</f>
        <v>40</v>
      </c>
      <c r="Y344" s="40">
        <f>IFERROR(IF(X344=0,"",ROUNDUP(X344/H344,0)*0.00937),"")</f>
        <v>9.3700000000000006E-2</v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42.400000000000006</v>
      </c>
      <c r="BM344" s="77">
        <f>IFERROR(X344*I344/H344,"0")</f>
        <v>42.400000000000006</v>
      </c>
      <c r="BN344" s="77">
        <f>IFERROR(1/J344*(W344/H344),"0")</f>
        <v>8.3333333333333329E-2</v>
      </c>
      <c r="BO344" s="77">
        <f>IFERROR(1/J344*(X344/H344),"0")</f>
        <v>8.3333333333333329E-2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10</v>
      </c>
      <c r="X345" s="42">
        <f>IFERROR(X342/H342,"0")+IFERROR(X343/H343,"0")+IFERROR(X344/H344,"0")</f>
        <v>10</v>
      </c>
      <c r="Y345" s="42">
        <f>IFERROR(IF(Y342="",0,Y342),"0")+IFERROR(IF(Y343="",0,Y343),"0")+IFERROR(IF(Y344="",0,Y344),"0")</f>
        <v>9.3700000000000006E-2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40</v>
      </c>
      <c r="X346" s="42">
        <f>IFERROR(SUM(X342:X344),"0")</f>
        <v>40</v>
      </c>
      <c r="Y346" s="41"/>
      <c r="Z346" s="65"/>
      <c r="AA346" s="65"/>
    </row>
    <row r="347" spans="1:67" ht="14.25" hidden="1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780</v>
      </c>
      <c r="X348" s="54">
        <f>IFERROR(IF(W348="",0,CEILING((W348/$H348),1)*$H348),"")</f>
        <v>780</v>
      </c>
      <c r="Y348" s="40">
        <f>IFERROR(IF(X348=0,"",ROUNDUP(X348/H348,0)*0.02175),"")</f>
        <v>2.1749999999999998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837</v>
      </c>
      <c r="BM348" s="77">
        <f>IFERROR(X348*I348/H348,"0")</f>
        <v>837</v>
      </c>
      <c r="BN348" s="77">
        <f>IFERROR(1/J348*(W348/H348),"0")</f>
        <v>1.7857142857142856</v>
      </c>
      <c r="BO348" s="77">
        <f>IFERROR(1/J348*(X348/H348),"0")</f>
        <v>1.7857142857142856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154</v>
      </c>
      <c r="X349" s="54">
        <f>IFERROR(IF(W349="",0,CEILING((W349/$H349),1)*$H349),"")</f>
        <v>156</v>
      </c>
      <c r="Y349" s="40">
        <f>IFERROR(IF(X349=0,"",ROUNDUP(X349/H349,0)*0.02175),"")</f>
        <v>0.43499999999999994</v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165.13538461538462</v>
      </c>
      <c r="BM349" s="77">
        <f>IFERROR(X349*I349/H349,"0")</f>
        <v>167.28000000000003</v>
      </c>
      <c r="BN349" s="77">
        <f>IFERROR(1/J349*(W349/H349),"0")</f>
        <v>0.35256410256410259</v>
      </c>
      <c r="BO349" s="77">
        <f>IFERROR(1/J349*(X349/H349),"0")</f>
        <v>0.3571428571428571</v>
      </c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119.74358974358975</v>
      </c>
      <c r="X350" s="42">
        <f>IFERROR(X348/H348,"0")+IFERROR(X349/H349,"0")</f>
        <v>120</v>
      </c>
      <c r="Y350" s="42">
        <f>IFERROR(IF(Y348="",0,Y348),"0")+IFERROR(IF(Y349="",0,Y349),"0")</f>
        <v>2.61</v>
      </c>
      <c r="Z350" s="65"/>
      <c r="AA350" s="65"/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934</v>
      </c>
      <c r="X351" s="42">
        <f>IFERROR(SUM(X348:X349),"0")</f>
        <v>936</v>
      </c>
      <c r="Y351" s="41"/>
      <c r="Z351" s="65"/>
      <c r="AA351" s="65"/>
    </row>
    <row r="352" spans="1:67" ht="14.25" hidden="1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hidden="1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hidden="1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hidden="1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hidden="1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hidden="1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hidden="1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hidden="1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hidden="1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hidden="1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hidden="1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hidden="1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hidden="1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hidden="1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hidden="1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hidden="1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hidden="1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hidden="1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hidden="1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hidden="1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hidden="1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hidden="1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hidden="1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hidden="1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hidden="1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hidden="1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hidden="1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hidden="1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hidden="1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hidden="1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hidden="1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idden="1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hidden="1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hidden="1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hidden="1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hidden="1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idden="1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hidden="1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hidden="1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hidden="1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hidden="1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hidden="1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hidden="1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hidden="1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hidden="1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hidden="1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hidden="1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idden="1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hidden="1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hidden="1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hidden="1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hidden="1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hidden="1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hidden="1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idden="1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hidden="1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hidden="1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hidden="1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hidden="1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hidden="1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hidden="1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hidden="1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hidden="1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hidden="1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idden="1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hidden="1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hidden="1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hidden="1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hidden="1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hidden="1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hidden="1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1650</v>
      </c>
      <c r="X461" s="54">
        <f t="shared" si="81"/>
        <v>1652.64</v>
      </c>
      <c r="Y461" s="40">
        <f t="shared" si="82"/>
        <v>3.7434799999999999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1762.5</v>
      </c>
      <c r="BM461" s="77">
        <f t="shared" si="84"/>
        <v>1765.32</v>
      </c>
      <c r="BN461" s="77">
        <f t="shared" si="85"/>
        <v>3.0048076923076925</v>
      </c>
      <c r="BO461" s="77">
        <f t="shared" si="86"/>
        <v>3.0096153846153846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hidden="1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hidden="1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hidden="1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312.5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313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3.7434799999999999</v>
      </c>
      <c r="Z471" s="65"/>
      <c r="AA471" s="65"/>
    </row>
    <row r="472" spans="1:67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1650</v>
      </c>
      <c r="X472" s="42">
        <f>IFERROR(SUM(X459:X470),"0")</f>
        <v>1652.64</v>
      </c>
      <c r="Y472" s="41"/>
      <c r="Z472" s="65"/>
      <c r="AA472" s="65"/>
    </row>
    <row r="473" spans="1:67" ht="14.25" hidden="1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hidden="1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hidden="1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idden="1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hidden="1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hidden="1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hidden="1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hidden="1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200</v>
      </c>
      <c r="X481" s="54">
        <f t="shared" si="87"/>
        <v>200.64000000000001</v>
      </c>
      <c r="Y481" s="40">
        <f>IFERROR(IF(X481=0,"",ROUNDUP(X481/H481,0)*0.01196),"")</f>
        <v>0.45448</v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213.63636363636363</v>
      </c>
      <c r="BM481" s="77">
        <f t="shared" si="89"/>
        <v>214.32</v>
      </c>
      <c r="BN481" s="77">
        <f t="shared" si="90"/>
        <v>0.36421911421911418</v>
      </c>
      <c r="BO481" s="77">
        <f t="shared" si="91"/>
        <v>0.36538461538461542</v>
      </c>
    </row>
    <row r="482" spans="1:67" ht="27" hidden="1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hidden="1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37.878787878787875</v>
      </c>
      <c r="X485" s="42">
        <f>IFERROR(X479/H479,"0")+IFERROR(X480/H480,"0")+IFERROR(X481/H481,"0")+IFERROR(X482/H482,"0")+IFERROR(X483/H483,"0")+IFERROR(X484/H484,"0")</f>
        <v>38</v>
      </c>
      <c r="Y485" s="42">
        <f>IFERROR(IF(Y479="",0,Y479),"0")+IFERROR(IF(Y480="",0,Y480),"0")+IFERROR(IF(Y481="",0,Y481),"0")+IFERROR(IF(Y482="",0,Y482),"0")+IFERROR(IF(Y483="",0,Y483),"0")+IFERROR(IF(Y484="",0,Y484),"0")</f>
        <v>0.45448</v>
      </c>
      <c r="Z485" s="65"/>
      <c r="AA485" s="65"/>
    </row>
    <row r="486" spans="1:67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200</v>
      </c>
      <c r="X486" s="42">
        <f>IFERROR(SUM(X479:X484),"0")</f>
        <v>200.64000000000001</v>
      </c>
      <c r="Y486" s="41"/>
      <c r="Z486" s="65"/>
      <c r="AA486" s="65"/>
    </row>
    <row r="487" spans="1:67" ht="14.25" hidden="1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hidden="1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hidden="1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hidden="1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idden="1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hidden="1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hidden="1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hidden="1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hidden="1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hidden="1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hidden="1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hidden="1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hidden="1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hidden="1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hidden="1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hidden="1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hidden="1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hidden="1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hidden="1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hidden="1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hidden="1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hidden="1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hidden="1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hidden="1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hidden="1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hidden="1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hidden="1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hidden="1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hidden="1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1000</v>
      </c>
      <c r="X518" s="54">
        <f t="shared" si="98"/>
        <v>1003.8000000000001</v>
      </c>
      <c r="Y518" s="40">
        <f>IFERROR(IF(X518=0,"",ROUNDUP(X518/H518,0)*0.00753),"")</f>
        <v>1.7996700000000001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1061.9047619047619</v>
      </c>
      <c r="BM518" s="77">
        <f t="shared" si="100"/>
        <v>1065.94</v>
      </c>
      <c r="BN518" s="77">
        <f t="shared" si="101"/>
        <v>1.5262515262515262</v>
      </c>
      <c r="BO518" s="77">
        <f t="shared" si="102"/>
        <v>1.5320512820512819</v>
      </c>
    </row>
    <row r="519" spans="1:67" ht="27" hidden="1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hidden="1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hidden="1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hidden="1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238.09523809523807</v>
      </c>
      <c r="X523" s="42">
        <f>IFERROR(X517/H517,"0")+IFERROR(X518/H518,"0")+IFERROR(X519/H519,"0")+IFERROR(X520/H520,"0")+IFERROR(X521/H521,"0")+IFERROR(X522/H522,"0")</f>
        <v>239</v>
      </c>
      <c r="Y523" s="42">
        <f>IFERROR(IF(Y517="",0,Y517),"0")+IFERROR(IF(Y518="",0,Y518),"0")+IFERROR(IF(Y519="",0,Y519),"0")+IFERROR(IF(Y520="",0,Y520),"0")+IFERROR(IF(Y521="",0,Y521),"0")+IFERROR(IF(Y522="",0,Y522),"0")</f>
        <v>1.7996700000000001</v>
      </c>
      <c r="Z523" s="65"/>
      <c r="AA523" s="65"/>
    </row>
    <row r="524" spans="1:67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1000</v>
      </c>
      <c r="X524" s="42">
        <f>IFERROR(SUM(X517:X522),"0")</f>
        <v>1003.8000000000001</v>
      </c>
      <c r="Y524" s="41"/>
      <c r="Z524" s="65"/>
      <c r="AA524" s="65"/>
    </row>
    <row r="525" spans="1:67" ht="14.25" hidden="1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hidden="1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idden="1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hidden="1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hidden="1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hidden="1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idden="1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hidden="1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17979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18091.98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18820.069527944826</v>
      </c>
      <c r="X541" s="42">
        <f>IFERROR(SUM(BM22:BM537),"0")</f>
        <v>18939.43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19570.069527944826</v>
      </c>
      <c r="X543" s="42">
        <f>GrossWeightTotalR+PalletQtyTotalR*25</f>
        <v>19689.43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2133.450543646622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2148</v>
      </c>
      <c r="Y544" s="41"/>
      <c r="Z544" s="65"/>
      <c r="AA544" s="65"/>
    </row>
    <row r="545" spans="1:30" ht="14.25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32.956429999999997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1209.6000000000001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1907.6000000000001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615.6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O550" s="51">
        <f>IFERROR(X293*1,"0")+IFERROR(X294*1,"0")+IFERROR(X295*1,"0")+IFERROR(X296*1,"0")+IFERROR(X297*1,"0")+IFERROR(X298*1,"0")+IFERROR(X299*1,"0")+IFERROR(X303*1,"0")+IFERROR(X304*1,"0")</f>
        <v>50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9386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1853.2800000000002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1003.8000000000001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210,00"/>
        <filter val="1 650,00"/>
        <filter val="10,00"/>
        <filter val="100,00"/>
        <filter val="105,00"/>
        <filter val="111,11"/>
        <filter val="119,74"/>
        <filter val="120,00"/>
        <filter val="150,00"/>
        <filter val="154,00"/>
        <filter val="158,00"/>
        <filter val="160,00"/>
        <filter val="17 979,00"/>
        <filter val="18 820,07"/>
        <filter val="180,00"/>
        <filter val="19 570,07"/>
        <filter val="19,61"/>
        <filter val="2 133,45"/>
        <filter val="200,00"/>
        <filter val="23,81"/>
        <filter val="238,10"/>
        <filter val="24,69"/>
        <filter val="250,00"/>
        <filter val="252,00"/>
        <filter val="28,00"/>
        <filter val="290,00"/>
        <filter val="3 300,00"/>
        <filter val="30"/>
        <filter val="30,00"/>
        <filter val="300,00"/>
        <filter val="305,00"/>
        <filter val="312,50"/>
        <filter val="328,00"/>
        <filter val="37,88"/>
        <filter val="4,94"/>
        <filter val="40,00"/>
        <filter val="400,00"/>
        <filter val="41,39"/>
        <filter val="41,67"/>
        <filter val="43,33"/>
        <filter val="450,00"/>
        <filter val="5 000,00"/>
        <filter val="50,00"/>
        <filter val="573,33"/>
        <filter val="600,00"/>
        <filter val="680,00"/>
        <filter val="70,00"/>
        <filter val="780,00"/>
        <filter val="8 400,00"/>
        <filter val="84,62"/>
        <filter val="934,00"/>
        <filter val="97,62"/>
      </filters>
    </filterColumn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