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74D614-215E-4F64-B402-7EF554800C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O334" i="1" s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X289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N206" i="1"/>
  <c r="BL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O186" i="1"/>
  <c r="BN185" i="1"/>
  <c r="BL185" i="1"/>
  <c r="X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N158" i="1"/>
  <c r="BM158" i="1"/>
  <c r="BL158" i="1"/>
  <c r="Y158" i="1"/>
  <c r="X158" i="1"/>
  <c r="BO158" i="1" s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81" i="1" l="1"/>
  <c r="BM181" i="1"/>
  <c r="Y181" i="1"/>
  <c r="BO232" i="1"/>
  <c r="BM232" i="1"/>
  <c r="Y232" i="1"/>
  <c r="BO251" i="1"/>
  <c r="BM251" i="1"/>
  <c r="Y251" i="1"/>
  <c r="BO274" i="1"/>
  <c r="BM274" i="1"/>
  <c r="Y274" i="1"/>
  <c r="BO303" i="1"/>
  <c r="BM303" i="1"/>
  <c r="Y303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Y23" i="1"/>
  <c r="BM23" i="1"/>
  <c r="Y33" i="1"/>
  <c r="BM33" i="1"/>
  <c r="Y70" i="1"/>
  <c r="BM70" i="1"/>
  <c r="Y78" i="1"/>
  <c r="BM78" i="1"/>
  <c r="Y90" i="1"/>
  <c r="BM90" i="1"/>
  <c r="Y100" i="1"/>
  <c r="BM100" i="1"/>
  <c r="Y110" i="1"/>
  <c r="BM110" i="1"/>
  <c r="Y118" i="1"/>
  <c r="BM118" i="1"/>
  <c r="Y135" i="1"/>
  <c r="BM135" i="1"/>
  <c r="Y154" i="1"/>
  <c r="BM154" i="1"/>
  <c r="BO217" i="1"/>
  <c r="BM217" i="1"/>
  <c r="Y217" i="1"/>
  <c r="BO243" i="1"/>
  <c r="BM243" i="1"/>
  <c r="Y243" i="1"/>
  <c r="BO265" i="1"/>
  <c r="BM265" i="1"/>
  <c r="Y265" i="1"/>
  <c r="BO288" i="1"/>
  <c r="BM288" i="1"/>
  <c r="Y288" i="1"/>
  <c r="BO293" i="1"/>
  <c r="BM293" i="1"/>
  <c r="Y293" i="1"/>
  <c r="BO331" i="1"/>
  <c r="BM331" i="1"/>
  <c r="Y331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BO31" i="1"/>
  <c r="BM31" i="1"/>
  <c r="Y31" i="1"/>
  <c r="BO68" i="1"/>
  <c r="BM68" i="1"/>
  <c r="Y68" i="1"/>
  <c r="BO76" i="1"/>
  <c r="BM76" i="1"/>
  <c r="Y76" i="1"/>
  <c r="BO98" i="1"/>
  <c r="BM98" i="1"/>
  <c r="Y98" i="1"/>
  <c r="BO108" i="1"/>
  <c r="BM108" i="1"/>
  <c r="Y108" i="1"/>
  <c r="BO152" i="1"/>
  <c r="BM152" i="1"/>
  <c r="Y152" i="1"/>
  <c r="BO165" i="1"/>
  <c r="BM165" i="1"/>
  <c r="Y165" i="1"/>
  <c r="BO200" i="1"/>
  <c r="BM200" i="1"/>
  <c r="Y200" i="1"/>
  <c r="W546" i="1"/>
  <c r="W545" i="1"/>
  <c r="X35" i="1"/>
  <c r="BO27" i="1"/>
  <c r="BM27" i="1"/>
  <c r="Y27" i="1"/>
  <c r="X39" i="1"/>
  <c r="X38" i="1"/>
  <c r="BO37" i="1"/>
  <c r="BM37" i="1"/>
  <c r="Y37" i="1"/>
  <c r="Y38" i="1" s="1"/>
  <c r="X43" i="1"/>
  <c r="X42" i="1"/>
  <c r="BO41" i="1"/>
  <c r="BM41" i="1"/>
  <c r="Y41" i="1"/>
  <c r="Y42" i="1" s="1"/>
  <c r="X47" i="1"/>
  <c r="X46" i="1"/>
  <c r="BO45" i="1"/>
  <c r="BM45" i="1"/>
  <c r="Y45" i="1"/>
  <c r="Y46" i="1" s="1"/>
  <c r="BO51" i="1"/>
  <c r="BM51" i="1"/>
  <c r="Y51" i="1"/>
  <c r="BO72" i="1"/>
  <c r="BM72" i="1"/>
  <c r="Y72" i="1"/>
  <c r="BO80" i="1"/>
  <c r="BM80" i="1"/>
  <c r="Y80" i="1"/>
  <c r="BO92" i="1"/>
  <c r="BM92" i="1"/>
  <c r="Y92" i="1"/>
  <c r="BO102" i="1"/>
  <c r="BM102" i="1"/>
  <c r="Y102" i="1"/>
  <c r="BO112" i="1"/>
  <c r="BM112" i="1"/>
  <c r="Y112" i="1"/>
  <c r="X130" i="1"/>
  <c r="BO124" i="1"/>
  <c r="BM124" i="1"/>
  <c r="Y124" i="1"/>
  <c r="BO137" i="1"/>
  <c r="BM137" i="1"/>
  <c r="Y137" i="1"/>
  <c r="BO156" i="1"/>
  <c r="BM156" i="1"/>
  <c r="Y156" i="1"/>
  <c r="BO177" i="1"/>
  <c r="BM177" i="1"/>
  <c r="Y177" i="1"/>
  <c r="BO186" i="1"/>
  <c r="BM186" i="1"/>
  <c r="Y186" i="1"/>
  <c r="BO193" i="1"/>
  <c r="BM193" i="1"/>
  <c r="Y193" i="1"/>
  <c r="BO197" i="1"/>
  <c r="BM197" i="1"/>
  <c r="Y197" i="1"/>
  <c r="BO206" i="1"/>
  <c r="BM206" i="1"/>
  <c r="Y206" i="1"/>
  <c r="BO215" i="1"/>
  <c r="BM215" i="1"/>
  <c r="Y215" i="1"/>
  <c r="BO230" i="1"/>
  <c r="BM230" i="1"/>
  <c r="Y230" i="1"/>
  <c r="BO241" i="1"/>
  <c r="BM241" i="1"/>
  <c r="Y241" i="1"/>
  <c r="BO249" i="1"/>
  <c r="BM249" i="1"/>
  <c r="Y249" i="1"/>
  <c r="BO263" i="1"/>
  <c r="BM263" i="1"/>
  <c r="Y263" i="1"/>
  <c r="BO270" i="1"/>
  <c r="BM270" i="1"/>
  <c r="Y270" i="1"/>
  <c r="X290" i="1"/>
  <c r="BO286" i="1"/>
  <c r="BM286" i="1"/>
  <c r="Y286" i="1"/>
  <c r="BO299" i="1"/>
  <c r="BM299" i="1"/>
  <c r="Y299" i="1"/>
  <c r="BO84" i="1"/>
  <c r="BM84" i="1"/>
  <c r="Y84" i="1"/>
  <c r="BO116" i="1"/>
  <c r="BM116" i="1"/>
  <c r="Y116" i="1"/>
  <c r="BO128" i="1"/>
  <c r="BM128" i="1"/>
  <c r="Y128" i="1"/>
  <c r="BO169" i="1"/>
  <c r="BM169" i="1"/>
  <c r="Y169" i="1"/>
  <c r="Y171" i="1" s="1"/>
  <c r="BO183" i="1"/>
  <c r="BM183" i="1"/>
  <c r="Y183" i="1"/>
  <c r="BO189" i="1"/>
  <c r="BM189" i="1"/>
  <c r="Y189" i="1"/>
  <c r="BO196" i="1"/>
  <c r="BM196" i="1"/>
  <c r="Y196" i="1"/>
  <c r="BO207" i="1"/>
  <c r="BM207" i="1"/>
  <c r="Y207" i="1"/>
  <c r="BO219" i="1"/>
  <c r="BM219" i="1"/>
  <c r="Y219" i="1"/>
  <c r="BO234" i="1"/>
  <c r="BM234" i="1"/>
  <c r="Y234" i="1"/>
  <c r="BO245" i="1"/>
  <c r="BM245" i="1"/>
  <c r="Y245" i="1"/>
  <c r="X259" i="1"/>
  <c r="BO255" i="1"/>
  <c r="BM255" i="1"/>
  <c r="Y255" i="1"/>
  <c r="BO276" i="1"/>
  <c r="BM276" i="1"/>
  <c r="Y276" i="1"/>
  <c r="BO295" i="1"/>
  <c r="BM295" i="1"/>
  <c r="Y295" i="1"/>
  <c r="BO314" i="1"/>
  <c r="BM314" i="1"/>
  <c r="Y314" i="1"/>
  <c r="BO333" i="1"/>
  <c r="BM333" i="1"/>
  <c r="Y333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B555" i="1"/>
  <c r="W547" i="1"/>
  <c r="D555" i="1"/>
  <c r="E555" i="1"/>
  <c r="X94" i="1"/>
  <c r="X104" i="1"/>
  <c r="X120" i="1"/>
  <c r="F555" i="1"/>
  <c r="G555" i="1"/>
  <c r="X210" i="1"/>
  <c r="X305" i="1"/>
  <c r="BO329" i="1"/>
  <c r="BM329" i="1"/>
  <c r="Y329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69" i="1"/>
  <c r="Y334" i="1"/>
  <c r="BM334" i="1"/>
  <c r="H9" i="1"/>
  <c r="A10" i="1"/>
  <c r="X24" i="1"/>
  <c r="X34" i="1"/>
  <c r="X54" i="1"/>
  <c r="X62" i="1"/>
  <c r="X87" i="1"/>
  <c r="X93" i="1"/>
  <c r="X103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X346" i="1"/>
  <c r="BO349" i="1"/>
  <c r="BM349" i="1"/>
  <c r="Y349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Y252" i="1" s="1"/>
  <c r="BO248" i="1"/>
  <c r="BM248" i="1"/>
  <c r="Y248" i="1"/>
  <c r="X252" i="1"/>
  <c r="BO256" i="1"/>
  <c r="BM256" i="1"/>
  <c r="Y256" i="1"/>
  <c r="BO264" i="1"/>
  <c r="BM264" i="1"/>
  <c r="Y264" i="1"/>
  <c r="X271" i="1"/>
  <c r="Y277" i="1"/>
  <c r="BO275" i="1"/>
  <c r="BM275" i="1"/>
  <c r="Y275" i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Y345" i="1" s="1"/>
  <c r="X352" i="1"/>
  <c r="BO348" i="1"/>
  <c r="BM348" i="1"/>
  <c r="Y348" i="1"/>
  <c r="Y351" i="1" s="1"/>
  <c r="X351" i="1"/>
  <c r="BO360" i="1"/>
  <c r="BM360" i="1"/>
  <c r="Y360" i="1"/>
  <c r="Y364" i="1" s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34" i="1" l="1"/>
  <c r="Y519" i="1"/>
  <c r="Y166" i="1"/>
  <c r="Y435" i="1"/>
  <c r="Y338" i="1"/>
  <c r="Y300" i="1"/>
  <c r="Y210" i="1"/>
  <c r="Y201" i="1"/>
  <c r="Y130" i="1"/>
  <c r="Y120" i="1"/>
  <c r="Y103" i="1"/>
  <c r="Y403" i="1"/>
  <c r="W548" i="1"/>
  <c r="Y536" i="1"/>
  <c r="X545" i="1"/>
  <c r="X547" i="1"/>
  <c r="Y178" i="1"/>
  <c r="Y487" i="1"/>
  <c r="Y473" i="1"/>
  <c r="Y511" i="1"/>
  <c r="Y376" i="1"/>
  <c r="Y316" i="1"/>
  <c r="Y451" i="1"/>
  <c r="Y259" i="1"/>
  <c r="Y220" i="1"/>
  <c r="Y160" i="1"/>
  <c r="Y147" i="1"/>
  <c r="Y139" i="1"/>
  <c r="Y93" i="1"/>
  <c r="Y86" i="1"/>
  <c r="Y61" i="1"/>
  <c r="X546" i="1"/>
  <c r="X548" i="1" s="1"/>
  <c r="Y271" i="1"/>
  <c r="Y235" i="1"/>
  <c r="X549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<sst xmlns="http://schemas.openxmlformats.org/spreadsheetml/2006/main" count="2380" uniqueCount="790">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</sst>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789</v>
      </c>
      <c r="I5" s="415"/>
      <c r="J5" s="415"/>
      <c r="K5" s="415"/>
      <c r="L5" s="416"/>
      <c r="M5" s="58"/>
      <c r="O5" s="24" t="s">
        <v>10</v>
      </c>
      <c r="P5" s="763">
        <v>45443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761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Пятница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3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0.45833333333333331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10</v>
      </c>
      <c r="X37" s="381">
        <f>IFERROR(IF(W37="",0,CEILING((W37/$H37),1)*$H37),"")</f>
        <v>10.199999999999999</v>
      </c>
      <c r="Y37" s="36">
        <f>IFERROR(IF(X37=0,"",ROUNDUP(X37/H37,0)*0.00753),"")</f>
        <v>0.12801000000000001</v>
      </c>
      <c r="Z37" s="56"/>
      <c r="AA37" s="57"/>
      <c r="AE37" s="64"/>
      <c r="BB37" s="74" t="s">
        <v>90</v>
      </c>
      <c r="BL37" s="64">
        <f>IFERROR(W37*I37/H37,"0")</f>
        <v>14.033333333333333</v>
      </c>
      <c r="BM37" s="64">
        <f>IFERROR(X37*I37/H37,"0")</f>
        <v>14.313999999999998</v>
      </c>
      <c r="BN37" s="64">
        <f>IFERROR(1/J37*(W37/H37),"0")</f>
        <v>0.10683760683760685</v>
      </c>
      <c r="BO37" s="64">
        <f>IFERROR(1/J37*(X37/H37),"0")</f>
        <v>0.10897435897435898</v>
      </c>
    </row>
    <row r="38" spans="1:67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16.666666666666668</v>
      </c>
      <c r="X38" s="382">
        <f>IFERROR(X37/H37,"0")</f>
        <v>17</v>
      </c>
      <c r="Y38" s="382">
        <f>IFERROR(IF(Y37="",0,Y37),"0")</f>
        <v>0.12801000000000001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10</v>
      </c>
      <c r="X39" s="382">
        <f>IFERROR(SUM(X37:X37),"0")</f>
        <v>10.199999999999999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5</v>
      </c>
      <c r="X45" s="381">
        <f>IFERROR(IF(W45="",0,CEILING((W45/$H45),1)*$H45),"")</f>
        <v>5</v>
      </c>
      <c r="Y45" s="36">
        <f>IFERROR(IF(X45=0,"",ROUNDUP(X45/H45,0)*0.00753),"")</f>
        <v>0.15060000000000001</v>
      </c>
      <c r="Z45" s="56"/>
      <c r="AA45" s="57"/>
      <c r="AE45" s="64"/>
      <c r="BB45" s="76" t="s">
        <v>90</v>
      </c>
      <c r="BL45" s="64">
        <f>IFERROR(W45*I45/H45,"0")</f>
        <v>9.84</v>
      </c>
      <c r="BM45" s="64">
        <f>IFERROR(X45*I45/H45,"0")</f>
        <v>9.84</v>
      </c>
      <c r="BN45" s="64">
        <f>IFERROR(1/J45*(W45/H45),"0")</f>
        <v>0.12820512820512819</v>
      </c>
      <c r="BO45" s="64">
        <f>IFERROR(1/J45*(X45/H45),"0")</f>
        <v>0.12820512820512819</v>
      </c>
    </row>
    <row r="46" spans="1:67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20</v>
      </c>
      <c r="X46" s="382">
        <f>IFERROR(X45/H45,"0")</f>
        <v>20</v>
      </c>
      <c r="Y46" s="382">
        <f>IFERROR(IF(Y45="",0,Y45),"0")</f>
        <v>0.15060000000000001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5</v>
      </c>
      <c r="X47" s="382">
        <f>IFERROR(SUM(X45:X45),"0")</f>
        <v>5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500</v>
      </c>
      <c r="X57" s="381">
        <f>IFERROR(IF(W57="",0,CEILING((W57/$H57),1)*$H57),"")</f>
        <v>507.6</v>
      </c>
      <c r="Y57" s="36">
        <f>IFERROR(IF(X57=0,"",ROUNDUP(X57/H57,0)*0.02175),"")</f>
        <v>1.0222499999999999</v>
      </c>
      <c r="Z57" s="56"/>
      <c r="AA57" s="57"/>
      <c r="AE57" s="64"/>
      <c r="BB57" s="79" t="s">
        <v>1</v>
      </c>
      <c r="BL57" s="64">
        <f>IFERROR(W57*I57/H57,"0")</f>
        <v>522.22222222222217</v>
      </c>
      <c r="BM57" s="64">
        <f>IFERROR(X57*I57/H57,"0")</f>
        <v>530.16</v>
      </c>
      <c r="BN57" s="64">
        <f>IFERROR(1/J57*(W57/H57),"0")</f>
        <v>0.82671957671957652</v>
      </c>
      <c r="BO57" s="64">
        <f>IFERROR(1/J57*(X57/H57),"0")</f>
        <v>0.83928571428571419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350</v>
      </c>
      <c r="X59" s="381">
        <f>IFERROR(IF(W59="",0,CEILING((W59/$H59),1)*$H59),"")</f>
        <v>351</v>
      </c>
      <c r="Y59" s="36">
        <f>IFERROR(IF(X59=0,"",ROUNDUP(X59/H59,0)*0.00937),"")</f>
        <v>0.73085999999999995</v>
      </c>
      <c r="Z59" s="56"/>
      <c r="AA59" s="57"/>
      <c r="AE59" s="64"/>
      <c r="BB59" s="81" t="s">
        <v>1</v>
      </c>
      <c r="BL59" s="64">
        <f>IFERROR(W59*I59/H59,"0")</f>
        <v>368.66666666666669</v>
      </c>
      <c r="BM59" s="64">
        <f>IFERROR(X59*I59/H59,"0")</f>
        <v>369.72</v>
      </c>
      <c r="BN59" s="64">
        <f>IFERROR(1/J59*(W59/H59),"0")</f>
        <v>0.64814814814814814</v>
      </c>
      <c r="BO59" s="64">
        <f>IFERROR(1/J59*(X59/H59),"0")</f>
        <v>0.65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124.07407407407406</v>
      </c>
      <c r="X61" s="382">
        <f>IFERROR(X57/H57,"0")+IFERROR(X58/H58,"0")+IFERROR(X59/H59,"0")+IFERROR(X60/H60,"0")</f>
        <v>125</v>
      </c>
      <c r="Y61" s="382">
        <f>IFERROR(IF(Y57="",0,Y57),"0")+IFERROR(IF(Y58="",0,Y58),"0")+IFERROR(IF(Y59="",0,Y59),"0")+IFERROR(IF(Y60="",0,Y60),"0")</f>
        <v>1.7531099999999999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850</v>
      </c>
      <c r="X62" s="382">
        <f>IFERROR(SUM(X57:X60),"0")</f>
        <v>858.6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100</v>
      </c>
      <c r="X65" s="381">
        <f t="shared" ref="X65:X85" si="6">IFERROR(IF(W65="",0,CEILING((W65/$H65),1)*$H65),"")</f>
        <v>100.8</v>
      </c>
      <c r="Y65" s="36">
        <f t="shared" ref="Y65:Y71" si="7">IFERROR(IF(X65=0,"",ROUNDUP(X65/H65,0)*0.02175),"")</f>
        <v>0.19574999999999998</v>
      </c>
      <c r="Z65" s="56"/>
      <c r="AA65" s="57"/>
      <c r="AE65" s="64"/>
      <c r="BB65" s="83" t="s">
        <v>1</v>
      </c>
      <c r="BL65" s="64">
        <f t="shared" ref="BL65:BL85" si="8">IFERROR(W65*I65/H65,"0")</f>
        <v>104.28571428571429</v>
      </c>
      <c r="BM65" s="64">
        <f t="shared" ref="BM65:BM85" si="9">IFERROR(X65*I65/H65,"0")</f>
        <v>105.12</v>
      </c>
      <c r="BN65" s="64">
        <f t="shared" ref="BN65:BN85" si="10">IFERROR(1/J65*(W65/H65),"0")</f>
        <v>0.15943877551020408</v>
      </c>
      <c r="BO65" s="64">
        <f t="shared" ref="BO65:BO85" si="11">IFERROR(1/J65*(X65/H65),"0")</f>
        <v>0.1607142857142857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200</v>
      </c>
      <c r="X67" s="381">
        <f t="shared" si="6"/>
        <v>205.20000000000002</v>
      </c>
      <c r="Y67" s="36">
        <f t="shared" si="7"/>
        <v>0.41324999999999995</v>
      </c>
      <c r="Z67" s="56"/>
      <c r="AA67" s="57"/>
      <c r="AE67" s="64"/>
      <c r="BB67" s="85" t="s">
        <v>1</v>
      </c>
      <c r="BL67" s="64">
        <f t="shared" si="8"/>
        <v>208.88888888888889</v>
      </c>
      <c r="BM67" s="64">
        <f t="shared" si="9"/>
        <v>214.32</v>
      </c>
      <c r="BN67" s="64">
        <f t="shared" si="10"/>
        <v>0.3306878306878307</v>
      </c>
      <c r="BO67" s="64">
        <f t="shared" si="11"/>
        <v>0.33928571428571425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300</v>
      </c>
      <c r="X69" s="381">
        <f t="shared" si="6"/>
        <v>302.40000000000003</v>
      </c>
      <c r="Y69" s="36">
        <f t="shared" si="7"/>
        <v>0.60899999999999999</v>
      </c>
      <c r="Z69" s="56"/>
      <c r="AA69" s="57"/>
      <c r="AE69" s="64"/>
      <c r="BB69" s="87" t="s">
        <v>1</v>
      </c>
      <c r="BL69" s="64">
        <f t="shared" si="8"/>
        <v>313.33333333333331</v>
      </c>
      <c r="BM69" s="64">
        <f t="shared" si="9"/>
        <v>315.83999999999997</v>
      </c>
      <c r="BN69" s="64">
        <f t="shared" si="10"/>
        <v>0.49603174603174593</v>
      </c>
      <c r="BO69" s="64">
        <f t="shared" si="11"/>
        <v>0.5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500</v>
      </c>
      <c r="X71" s="381">
        <f t="shared" si="6"/>
        <v>503.99999999999994</v>
      </c>
      <c r="Y71" s="36">
        <f t="shared" si="7"/>
        <v>0.9787499999999999</v>
      </c>
      <c r="Z71" s="56"/>
      <c r="AA71" s="57"/>
      <c r="AE71" s="64"/>
      <c r="BB71" s="89" t="s">
        <v>1</v>
      </c>
      <c r="BL71" s="64">
        <f t="shared" si="8"/>
        <v>521.42857142857144</v>
      </c>
      <c r="BM71" s="64">
        <f t="shared" si="9"/>
        <v>525.6</v>
      </c>
      <c r="BN71" s="64">
        <f t="shared" si="10"/>
        <v>0.79719387755102045</v>
      </c>
      <c r="BO71" s="64">
        <f t="shared" si="11"/>
        <v>0.80357142857142849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50</v>
      </c>
      <c r="X80" s="381">
        <f t="shared" si="6"/>
        <v>51.2</v>
      </c>
      <c r="Y80" s="36">
        <f>IFERROR(IF(X80=0,"",ROUNDUP(X80/H80,0)*0.00753),"")</f>
        <v>0.12048</v>
      </c>
      <c r="Z80" s="56"/>
      <c r="AA80" s="57"/>
      <c r="AE80" s="64"/>
      <c r="BB80" s="98" t="s">
        <v>1</v>
      </c>
      <c r="BL80" s="64">
        <f t="shared" si="8"/>
        <v>53.125</v>
      </c>
      <c r="BM80" s="64">
        <f t="shared" si="9"/>
        <v>54.4</v>
      </c>
      <c r="BN80" s="64">
        <f t="shared" si="10"/>
        <v>0.1001602564102564</v>
      </c>
      <c r="BO80" s="64">
        <f t="shared" si="11"/>
        <v>0.10256410256410256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50</v>
      </c>
      <c r="X83" s="381">
        <f t="shared" si="6"/>
        <v>52.5</v>
      </c>
      <c r="Y83" s="36">
        <f>IFERROR(IF(X83=0,"",ROUNDUP(X83/H83,0)*0.00937),"")</f>
        <v>0.13117999999999999</v>
      </c>
      <c r="Z83" s="56"/>
      <c r="AA83" s="57"/>
      <c r="AE83" s="64"/>
      <c r="BB83" s="101" t="s">
        <v>1</v>
      </c>
      <c r="BL83" s="64">
        <f t="shared" si="8"/>
        <v>53.2</v>
      </c>
      <c r="BM83" s="64">
        <f t="shared" si="9"/>
        <v>55.860000000000007</v>
      </c>
      <c r="BN83" s="64">
        <f t="shared" si="10"/>
        <v>0.11111111111111112</v>
      </c>
      <c r="BO83" s="64">
        <f t="shared" si="11"/>
        <v>0.11666666666666667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128.8260582010582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131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2.44841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1200</v>
      </c>
      <c r="X87" s="382">
        <f>IFERROR(SUM(X65:X85),"0")</f>
        <v>1216.1000000000001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400</v>
      </c>
      <c r="X106" s="381">
        <f t="shared" ref="X106:X119" si="18">IFERROR(IF(W106="",0,CEILING((W106/$H106),1)*$H106),"")</f>
        <v>403.20000000000005</v>
      </c>
      <c r="Y106" s="36">
        <f>IFERROR(IF(X106=0,"",ROUNDUP(X106/H106,0)*0.02175),"")</f>
        <v>1.044</v>
      </c>
      <c r="Z106" s="56"/>
      <c r="AA106" s="57"/>
      <c r="AE106" s="64"/>
      <c r="BB106" s="115" t="s">
        <v>1</v>
      </c>
      <c r="BL106" s="64">
        <f t="shared" ref="BL106:BL119" si="19">IFERROR(W106*I106/H106,"0")</f>
        <v>426.85714285714289</v>
      </c>
      <c r="BM106" s="64">
        <f t="shared" ref="BM106:BM119" si="20">IFERROR(X106*I106/H106,"0")</f>
        <v>430.27200000000005</v>
      </c>
      <c r="BN106" s="64">
        <f t="shared" ref="BN106:BN119" si="21">IFERROR(1/J106*(W106/H106),"0")</f>
        <v>0.85034013605442171</v>
      </c>
      <c r="BO106" s="64">
        <f t="shared" ref="BO106:BO119" si="22">IFERROR(1/J106*(X106/H106),"0")</f>
        <v>0.8571428571428571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150</v>
      </c>
      <c r="X108" s="381">
        <f t="shared" si="18"/>
        <v>151.20000000000002</v>
      </c>
      <c r="Y108" s="36">
        <f>IFERROR(IF(X108=0,"",ROUNDUP(X108/H108,0)*0.02175),"")</f>
        <v>0.39149999999999996</v>
      </c>
      <c r="Z108" s="56"/>
      <c r="AA108" s="57"/>
      <c r="AE108" s="64"/>
      <c r="BB108" s="117" t="s">
        <v>1</v>
      </c>
      <c r="BL108" s="64">
        <f t="shared" si="19"/>
        <v>160.07142857142858</v>
      </c>
      <c r="BM108" s="64">
        <f t="shared" si="20"/>
        <v>161.35200000000003</v>
      </c>
      <c r="BN108" s="64">
        <f t="shared" si="21"/>
        <v>0.31887755102040816</v>
      </c>
      <c r="BO108" s="64">
        <f t="shared" si="22"/>
        <v>0.3214285714285714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300</v>
      </c>
      <c r="X112" s="381">
        <f t="shared" si="18"/>
        <v>302.40000000000003</v>
      </c>
      <c r="Y112" s="36">
        <f>IFERROR(IF(X112=0,"",ROUNDUP(X112/H112,0)*0.00753),"")</f>
        <v>0.84336</v>
      </c>
      <c r="Z112" s="56"/>
      <c r="AA112" s="57"/>
      <c r="AE112" s="64"/>
      <c r="BB112" s="121" t="s">
        <v>1</v>
      </c>
      <c r="BL112" s="64">
        <f t="shared" si="19"/>
        <v>330.22222222222223</v>
      </c>
      <c r="BM112" s="64">
        <f t="shared" si="20"/>
        <v>332.86400000000003</v>
      </c>
      <c r="BN112" s="64">
        <f t="shared" si="21"/>
        <v>0.71225071225071213</v>
      </c>
      <c r="BO112" s="64">
        <f t="shared" si="22"/>
        <v>0.71794871794871795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50</v>
      </c>
      <c r="X114" s="381">
        <f t="shared" si="18"/>
        <v>51.48</v>
      </c>
      <c r="Y114" s="36">
        <f t="shared" ref="Y114:Y119" si="23">IFERROR(IF(X114=0,"",ROUNDUP(X114/H114,0)*0.00753),"")</f>
        <v>0.19578000000000001</v>
      </c>
      <c r="Z114" s="56"/>
      <c r="AA114" s="57"/>
      <c r="AE114" s="64"/>
      <c r="BB114" s="123" t="s">
        <v>1</v>
      </c>
      <c r="BL114" s="64">
        <f t="shared" si="19"/>
        <v>57.020202020202021</v>
      </c>
      <c r="BM114" s="64">
        <f t="shared" si="20"/>
        <v>58.707999999999998</v>
      </c>
      <c r="BN114" s="64">
        <f t="shared" si="21"/>
        <v>0.16187516187516188</v>
      </c>
      <c r="BO114" s="64">
        <f t="shared" si="22"/>
        <v>0.16666666666666666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50</v>
      </c>
      <c r="X116" s="381">
        <f t="shared" si="18"/>
        <v>51</v>
      </c>
      <c r="Y116" s="36">
        <f t="shared" si="23"/>
        <v>0.12801000000000001</v>
      </c>
      <c r="Z116" s="56"/>
      <c r="AA116" s="57"/>
      <c r="AE116" s="64"/>
      <c r="BB116" s="125" t="s">
        <v>1</v>
      </c>
      <c r="BL116" s="64">
        <f t="shared" si="19"/>
        <v>54.533333333333331</v>
      </c>
      <c r="BM116" s="64">
        <f t="shared" si="20"/>
        <v>55.623999999999995</v>
      </c>
      <c r="BN116" s="64">
        <f t="shared" si="21"/>
        <v>0.10683760683760685</v>
      </c>
      <c r="BO116" s="64">
        <f t="shared" si="22"/>
        <v>0.10897435897435898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218.50649350649348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221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2.6026500000000001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950</v>
      </c>
      <c r="X121" s="382">
        <f>IFERROR(SUM(X106:X119),"0")</f>
        <v>959.2800000000002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100</v>
      </c>
      <c r="X123" s="381">
        <f t="shared" ref="X123:X129" si="24">IFERROR(IF(W123="",0,CEILING((W123/$H123),1)*$H123),"")</f>
        <v>102.92</v>
      </c>
      <c r="Y123" s="36">
        <f>IFERROR(IF(X123=0,"",ROUNDUP(X123/H123,0)*0.00937),"")</f>
        <v>0.29047000000000001</v>
      </c>
      <c r="Z123" s="56"/>
      <c r="AA123" s="57"/>
      <c r="AE123" s="64"/>
      <c r="BB123" s="129" t="s">
        <v>1</v>
      </c>
      <c r="BL123" s="64">
        <f t="shared" ref="BL123:BL129" si="25">IFERROR(W123*I123/H123,"0")</f>
        <v>107.89156626506025</v>
      </c>
      <c r="BM123" s="64">
        <f t="shared" ref="BM123:BM129" si="26">IFERROR(X123*I123/H123,"0")</f>
        <v>111.04200000000002</v>
      </c>
      <c r="BN123" s="64">
        <f t="shared" ref="BN123:BN129" si="27">IFERROR(1/J123*(W123/H123),"0")</f>
        <v>0.25100401606425704</v>
      </c>
      <c r="BO123" s="64">
        <f t="shared" ref="BO123:BO129" si="28">IFERROR(1/J123*(X123/H123),"0")</f>
        <v>0.25833333333333336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100</v>
      </c>
      <c r="X124" s="381">
        <f t="shared" si="24"/>
        <v>105.3</v>
      </c>
      <c r="Y124" s="36">
        <f>IFERROR(IF(X124=0,"",ROUNDUP(X124/H124,0)*0.02175),"")</f>
        <v>0.28275</v>
      </c>
      <c r="Z124" s="56"/>
      <c r="AA124" s="57"/>
      <c r="AE124" s="64"/>
      <c r="BB124" s="130" t="s">
        <v>1</v>
      </c>
      <c r="BL124" s="64">
        <f t="shared" si="25"/>
        <v>105.92592592592592</v>
      </c>
      <c r="BM124" s="64">
        <f t="shared" si="26"/>
        <v>111.53999999999999</v>
      </c>
      <c r="BN124" s="64">
        <f t="shared" si="27"/>
        <v>0.22045855379188711</v>
      </c>
      <c r="BO124" s="64">
        <f t="shared" si="28"/>
        <v>0.23214285714285712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42.466160940056525</v>
      </c>
      <c r="X130" s="382">
        <f>IFERROR(X123/H123,"0")+IFERROR(X124/H124,"0")+IFERROR(X125/H125,"0")+IFERROR(X126/H126,"0")+IFERROR(X127/H127,"0")+IFERROR(X128/H128,"0")+IFERROR(X129/H129,"0")</f>
        <v>44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0.57322000000000006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200</v>
      </c>
      <c r="X131" s="382">
        <f>IFERROR(SUM(X123:X129),"0")</f>
        <v>208.22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500</v>
      </c>
      <c r="X135" s="381">
        <f>IFERROR(IF(W135="",0,CEILING((W135/$H135),1)*$H135),"")</f>
        <v>504</v>
      </c>
      <c r="Y135" s="36">
        <f>IFERROR(IF(X135=0,"",ROUNDUP(X135/H135,0)*0.02175),"")</f>
        <v>1.3049999999999999</v>
      </c>
      <c r="Z135" s="56"/>
      <c r="AA135" s="57"/>
      <c r="AE135" s="64"/>
      <c r="BB135" s="137" t="s">
        <v>1</v>
      </c>
      <c r="BL135" s="64">
        <f>IFERROR(W135*I135/H135,"0")</f>
        <v>533.21428571428567</v>
      </c>
      <c r="BM135" s="64">
        <f>IFERROR(X135*I135/H135,"0")</f>
        <v>537.48</v>
      </c>
      <c r="BN135" s="64">
        <f>IFERROR(1/J135*(W135/H135),"0")</f>
        <v>1.0629251700680271</v>
      </c>
      <c r="BO135" s="64">
        <f>IFERROR(1/J135*(X135/H135),"0")</f>
        <v>1.0714285714285714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200</v>
      </c>
      <c r="X137" s="381">
        <f>IFERROR(IF(W137="",0,CEILING((W137/$H137),1)*$H137),"")</f>
        <v>202.5</v>
      </c>
      <c r="Y137" s="36">
        <f>IFERROR(IF(X137=0,"",ROUNDUP(X137/H137,0)*0.00753),"")</f>
        <v>0.56474999999999997</v>
      </c>
      <c r="Z137" s="56"/>
      <c r="AA137" s="57"/>
      <c r="AE137" s="64"/>
      <c r="BB137" s="139" t="s">
        <v>1</v>
      </c>
      <c r="BL137" s="64">
        <f>IFERROR(W137*I137/H137,"0")</f>
        <v>220.14814814814812</v>
      </c>
      <c r="BM137" s="64">
        <f>IFERROR(X137*I137/H137,"0")</f>
        <v>222.9</v>
      </c>
      <c r="BN137" s="64">
        <f>IFERROR(1/J137*(W137/H137),"0")</f>
        <v>0.47483380816714149</v>
      </c>
      <c r="BO137" s="64">
        <f>IFERROR(1/J137*(X137/H137),"0")</f>
        <v>0.48076923076923073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133.59788359788359</v>
      </c>
      <c r="X139" s="382">
        <f>IFERROR(X134/H134,"0")+IFERROR(X135/H135,"0")+IFERROR(X136/H136,"0")+IFERROR(X137/H137,"0")+IFERROR(X138/H138,"0")</f>
        <v>135</v>
      </c>
      <c r="Y139" s="382">
        <f>IFERROR(IF(Y134="",0,Y134),"0")+IFERROR(IF(Y135="",0,Y135),"0")+IFERROR(IF(Y136="",0,Y136),"0")+IFERROR(IF(Y137="",0,Y137),"0")+IFERROR(IF(Y138="",0,Y138),"0")</f>
        <v>1.8697499999999998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700</v>
      </c>
      <c r="X140" s="382">
        <f>IFERROR(SUM(X134:X138),"0")</f>
        <v>706.5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50</v>
      </c>
      <c r="X151" s="381">
        <f t="shared" ref="X151:X159" si="29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53.095238095238095</v>
      </c>
      <c r="BM151" s="64">
        <f t="shared" ref="BM151:BM159" si="31">IFERROR(X151*I151/H151,"0")</f>
        <v>53.52</v>
      </c>
      <c r="BN151" s="64">
        <f t="shared" ref="BN151:BN159" si="32">IFERROR(1/J151*(W151/H151),"0")</f>
        <v>7.6312576312576319E-2</v>
      </c>
      <c r="BO151" s="64">
        <f t="shared" ref="BO151:BO159" si="33">IFERROR(1/J151*(X151/H151),"0")</f>
        <v>7.6923076923076927E-2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50</v>
      </c>
      <c r="X152" s="381">
        <f t="shared" si="29"/>
        <v>50.400000000000006</v>
      </c>
      <c r="Y152" s="36">
        <f>IFERROR(IF(X152=0,"",ROUNDUP(X152/H152,0)*0.00753),"")</f>
        <v>9.0359999999999996E-2</v>
      </c>
      <c r="Z152" s="56"/>
      <c r="AA152" s="57"/>
      <c r="AE152" s="64"/>
      <c r="BB152" s="145" t="s">
        <v>1</v>
      </c>
      <c r="BL152" s="64">
        <f t="shared" si="30"/>
        <v>53.095238095238095</v>
      </c>
      <c r="BM152" s="64">
        <f t="shared" si="31"/>
        <v>53.52</v>
      </c>
      <c r="BN152" s="64">
        <f t="shared" si="32"/>
        <v>7.6312576312576319E-2</v>
      </c>
      <c r="BO152" s="64">
        <f t="shared" si="33"/>
        <v>7.6923076923076927E-2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200</v>
      </c>
      <c r="X153" s="381">
        <f t="shared" si="29"/>
        <v>201.60000000000002</v>
      </c>
      <c r="Y153" s="36">
        <f>IFERROR(IF(X153=0,"",ROUNDUP(X153/H153,0)*0.00753),"")</f>
        <v>0.36143999999999998</v>
      </c>
      <c r="Z153" s="56"/>
      <c r="AA153" s="57"/>
      <c r="AE153" s="64"/>
      <c r="BB153" s="146" t="s">
        <v>1</v>
      </c>
      <c r="BL153" s="64">
        <f t="shared" si="30"/>
        <v>209.52380952380955</v>
      </c>
      <c r="BM153" s="64">
        <f t="shared" si="31"/>
        <v>211.20000000000005</v>
      </c>
      <c r="BN153" s="64">
        <f t="shared" si="32"/>
        <v>0.30525030525030528</v>
      </c>
      <c r="BO153" s="64">
        <f t="shared" si="33"/>
        <v>0.30769230769230771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50</v>
      </c>
      <c r="X157" s="381">
        <f t="shared" si="29"/>
        <v>50.400000000000006</v>
      </c>
      <c r="Y157" s="36">
        <f>IFERROR(IF(X157=0,"",ROUNDUP(X157/H157,0)*0.00502),"")</f>
        <v>0.12048</v>
      </c>
      <c r="Z157" s="56"/>
      <c r="AA157" s="57"/>
      <c r="AE157" s="64"/>
      <c r="BB157" s="150" t="s">
        <v>1</v>
      </c>
      <c r="BL157" s="64">
        <f t="shared" si="30"/>
        <v>52.380952380952387</v>
      </c>
      <c r="BM157" s="64">
        <f t="shared" si="31"/>
        <v>52.800000000000011</v>
      </c>
      <c r="BN157" s="64">
        <f t="shared" si="32"/>
        <v>0.10175010175010177</v>
      </c>
      <c r="BO157" s="64">
        <f t="shared" si="33"/>
        <v>0.10256410256410257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95.238095238095241</v>
      </c>
      <c r="X160" s="382">
        <f>IFERROR(X151/H151,"0")+IFERROR(X152/H152,"0")+IFERROR(X153/H153,"0")+IFERROR(X154/H154,"0")+IFERROR(X155/H155,"0")+IFERROR(X156/H156,"0")+IFERROR(X157/H157,"0")+IFERROR(X158/H158,"0")+IFERROR(X159/H159,"0")</f>
        <v>96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0.66264000000000001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350</v>
      </c>
      <c r="X161" s="382">
        <f>IFERROR(SUM(X151:X159),"0")</f>
        <v>352.80000000000007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100</v>
      </c>
      <c r="X174" s="381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57" t="s">
        <v>1</v>
      </c>
      <c r="BL174" s="64">
        <f>IFERROR(W174*I174/H174,"0")</f>
        <v>103.88888888888889</v>
      </c>
      <c r="BM174" s="64">
        <f>IFERROR(X174*I174/H174,"0")</f>
        <v>106.59000000000002</v>
      </c>
      <c r="BN174" s="64">
        <f>IFERROR(1/J174*(W174/H174),"0")</f>
        <v>0.15432098765432098</v>
      </c>
      <c r="BO174" s="64">
        <f>IFERROR(1/J174*(X174/H174),"0")</f>
        <v>0.15833333333333333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100</v>
      </c>
      <c r="X175" s="381">
        <f>IFERROR(IF(W175="",0,CEILING((W175/$H175),1)*$H175),"")</f>
        <v>102.60000000000001</v>
      </c>
      <c r="Y175" s="36">
        <f>IFERROR(IF(X175=0,"",ROUNDUP(X175/H175,0)*0.00937),"")</f>
        <v>0.17802999999999999</v>
      </c>
      <c r="Z175" s="56"/>
      <c r="AA175" s="57"/>
      <c r="AE175" s="64"/>
      <c r="BB175" s="158" t="s">
        <v>1</v>
      </c>
      <c r="BL175" s="64">
        <f>IFERROR(W175*I175/H175,"0")</f>
        <v>103.88888888888889</v>
      </c>
      <c r="BM175" s="64">
        <f>IFERROR(X175*I175/H175,"0")</f>
        <v>106.59000000000002</v>
      </c>
      <c r="BN175" s="64">
        <f>IFERROR(1/J175*(W175/H175),"0")</f>
        <v>0.15432098765432098</v>
      </c>
      <c r="BO175" s="64">
        <f>IFERROR(1/J175*(X175/H175),"0")</f>
        <v>0.15833333333333333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100</v>
      </c>
      <c r="X176" s="381">
        <f>IFERROR(IF(W176="",0,CEILING((W176/$H176),1)*$H176),"")</f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59" t="s">
        <v>1</v>
      </c>
      <c r="BL176" s="64">
        <f>IFERROR(W176*I176/H176,"0")</f>
        <v>103.88888888888889</v>
      </c>
      <c r="BM176" s="64">
        <f>IFERROR(X176*I176/H176,"0")</f>
        <v>106.59000000000002</v>
      </c>
      <c r="BN176" s="64">
        <f>IFERROR(1/J176*(W176/H176),"0")</f>
        <v>0.15432098765432098</v>
      </c>
      <c r="BO176" s="64">
        <f>IFERROR(1/J176*(X176/H176),"0")</f>
        <v>0.15833333333333333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100</v>
      </c>
      <c r="X177" s="381">
        <f>IFERROR(IF(W177="",0,CEILING((W177/$H177),1)*$H177),"")</f>
        <v>102.60000000000001</v>
      </c>
      <c r="Y177" s="36">
        <f>IFERROR(IF(X177=0,"",ROUNDUP(X177/H177,0)*0.00937),"")</f>
        <v>0.17802999999999999</v>
      </c>
      <c r="Z177" s="56"/>
      <c r="AA177" s="57"/>
      <c r="AE177" s="64"/>
      <c r="BB177" s="160" t="s">
        <v>1</v>
      </c>
      <c r="BL177" s="64">
        <f>IFERROR(W177*I177/H177,"0")</f>
        <v>103.88888888888889</v>
      </c>
      <c r="BM177" s="64">
        <f>IFERROR(X177*I177/H177,"0")</f>
        <v>106.59000000000002</v>
      </c>
      <c r="BN177" s="64">
        <f>IFERROR(1/J177*(W177/H177),"0")</f>
        <v>0.15432098765432098</v>
      </c>
      <c r="BO177" s="64">
        <f>IFERROR(1/J177*(X177/H177),"0")</f>
        <v>0.15833333333333333</v>
      </c>
    </row>
    <row r="178" spans="1:67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74.074074074074076</v>
      </c>
      <c r="X178" s="382">
        <f>IFERROR(X174/H174,"0")+IFERROR(X175/H175,"0")+IFERROR(X176/H176,"0")+IFERROR(X177/H177,"0")</f>
        <v>76</v>
      </c>
      <c r="Y178" s="382">
        <f>IFERROR(IF(Y174="",0,Y174),"0")+IFERROR(IF(Y175="",0,Y175),"0")+IFERROR(IF(Y176="",0,Y176),"0")+IFERROR(IF(Y177="",0,Y177),"0")</f>
        <v>0.71211999999999998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400</v>
      </c>
      <c r="X179" s="382">
        <f>IFERROR(SUM(X174:X177),"0")</f>
        <v>410.40000000000003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200</v>
      </c>
      <c r="X181" s="381">
        <f t="shared" ref="X181:X200" si="34">IFERROR(IF(W181="",0,CEILING((W181/$H181),1)*$H181),"")</f>
        <v>200</v>
      </c>
      <c r="Y181" s="36">
        <f>IFERROR(IF(X181=0,"",ROUNDUP(X181/H181,0)*0.01196),"")</f>
        <v>0.59799999999999998</v>
      </c>
      <c r="Z181" s="56"/>
      <c r="AA181" s="57"/>
      <c r="AE181" s="64"/>
      <c r="BB181" s="161" t="s">
        <v>1</v>
      </c>
      <c r="BL181" s="64">
        <f t="shared" ref="BL181:BL200" si="35">IFERROR(W181*I181/H181,"0")</f>
        <v>220.4</v>
      </c>
      <c r="BM181" s="64">
        <f t="shared" ref="BM181:BM200" si="36">IFERROR(X181*I181/H181,"0")</f>
        <v>220.4</v>
      </c>
      <c r="BN181" s="64">
        <f t="shared" ref="BN181:BN200" si="37">IFERROR(1/J181*(W181/H181),"0")</f>
        <v>0.48076923076923078</v>
      </c>
      <c r="BO181" s="64">
        <f t="shared" ref="BO181:BO200" si="38">IFERROR(1/J181*(X181/H181),"0")</f>
        <v>0.48076923076923078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200</v>
      </c>
      <c r="X182" s="381">
        <f t="shared" si="34"/>
        <v>202.5</v>
      </c>
      <c r="Y182" s="36">
        <f>IFERROR(IF(X182=0,"",ROUNDUP(X182/H182,0)*0.02175),"")</f>
        <v>0.54374999999999996</v>
      </c>
      <c r="Z182" s="56"/>
      <c r="AA182" s="57"/>
      <c r="AE182" s="64"/>
      <c r="BB182" s="162" t="s">
        <v>1</v>
      </c>
      <c r="BL182" s="64">
        <f t="shared" si="35"/>
        <v>213.92592592592592</v>
      </c>
      <c r="BM182" s="64">
        <f t="shared" si="36"/>
        <v>216.60000000000002</v>
      </c>
      <c r="BN182" s="64">
        <f t="shared" si="37"/>
        <v>0.44091710758377423</v>
      </c>
      <c r="BO182" s="64">
        <f t="shared" si="38"/>
        <v>0.4464285714285714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200</v>
      </c>
      <c r="X184" s="381">
        <f t="shared" si="34"/>
        <v>202.79999999999998</v>
      </c>
      <c r="Y184" s="36">
        <f>IFERROR(IF(X184=0,"",ROUNDUP(X184/H184,0)*0.02175),"")</f>
        <v>0.5655</v>
      </c>
      <c r="Z184" s="56"/>
      <c r="AA184" s="57"/>
      <c r="AE184" s="64"/>
      <c r="BB184" s="164" t="s">
        <v>1</v>
      </c>
      <c r="BL184" s="64">
        <f t="shared" si="35"/>
        <v>214.46153846153848</v>
      </c>
      <c r="BM184" s="64">
        <f t="shared" si="36"/>
        <v>217.464</v>
      </c>
      <c r="BN184" s="64">
        <f t="shared" si="37"/>
        <v>0.45787545787545786</v>
      </c>
      <c r="BO184" s="64">
        <f t="shared" si="38"/>
        <v>0.46428571428571425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200</v>
      </c>
      <c r="X186" s="381">
        <f t="shared" si="34"/>
        <v>202.5</v>
      </c>
      <c r="Y186" s="36">
        <f>IFERROR(IF(X186=0,"",ROUNDUP(X186/H186,0)*0.02175),"")</f>
        <v>0.54374999999999996</v>
      </c>
      <c r="Z186" s="56"/>
      <c r="AA186" s="57"/>
      <c r="AE186" s="64"/>
      <c r="BB186" s="166" t="s">
        <v>1</v>
      </c>
      <c r="BL186" s="64">
        <f t="shared" si="35"/>
        <v>213.48148148148152</v>
      </c>
      <c r="BM186" s="64">
        <f t="shared" si="36"/>
        <v>216.15</v>
      </c>
      <c r="BN186" s="64">
        <f t="shared" si="37"/>
        <v>0.44091710758377423</v>
      </c>
      <c r="BO186" s="64">
        <f t="shared" si="38"/>
        <v>0.4464285714285714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300</v>
      </c>
      <c r="X187" s="381">
        <f t="shared" si="34"/>
        <v>304.5</v>
      </c>
      <c r="Y187" s="36">
        <f>IFERROR(IF(X187=0,"",ROUNDUP(X187/H187,0)*0.02175),"")</f>
        <v>0.76124999999999998</v>
      </c>
      <c r="Z187" s="56"/>
      <c r="AA187" s="57"/>
      <c r="AE187" s="64"/>
      <c r="BB187" s="167" t="s">
        <v>1</v>
      </c>
      <c r="BL187" s="64">
        <f t="shared" si="35"/>
        <v>319.44827586206895</v>
      </c>
      <c r="BM187" s="64">
        <f t="shared" si="36"/>
        <v>324.24</v>
      </c>
      <c r="BN187" s="64">
        <f t="shared" si="37"/>
        <v>0.61576354679802958</v>
      </c>
      <c r="BO187" s="64">
        <f t="shared" si="38"/>
        <v>0.625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200</v>
      </c>
      <c r="X189" s="381">
        <f t="shared" si="34"/>
        <v>201.6</v>
      </c>
      <c r="Y189" s="36">
        <f>IFERROR(IF(X189=0,"",ROUNDUP(X189/H189,0)*0.00753),"")</f>
        <v>0.63251999999999997</v>
      </c>
      <c r="Z189" s="56"/>
      <c r="AA189" s="57"/>
      <c r="AE189" s="64"/>
      <c r="BB189" s="169" t="s">
        <v>1</v>
      </c>
      <c r="BL189" s="64">
        <f t="shared" si="35"/>
        <v>222.66666666666666</v>
      </c>
      <c r="BM189" s="64">
        <f t="shared" si="36"/>
        <v>224.44800000000001</v>
      </c>
      <c r="BN189" s="64">
        <f t="shared" si="37"/>
        <v>0.53418803418803418</v>
      </c>
      <c r="BO189" s="64">
        <f t="shared" si="38"/>
        <v>0.53846153846153844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200</v>
      </c>
      <c r="X191" s="381">
        <f t="shared" si="34"/>
        <v>201.6</v>
      </c>
      <c r="Y191" s="36">
        <f>IFERROR(IF(X191=0,"",ROUNDUP(X191/H191,0)*0.00753),"")</f>
        <v>0.63251999999999997</v>
      </c>
      <c r="Z191" s="56"/>
      <c r="AA191" s="57"/>
      <c r="AE191" s="64"/>
      <c r="BB191" s="171" t="s">
        <v>1</v>
      </c>
      <c r="BL191" s="64">
        <f t="shared" si="35"/>
        <v>216.66666666666669</v>
      </c>
      <c r="BM191" s="64">
        <f t="shared" si="36"/>
        <v>218.4</v>
      </c>
      <c r="BN191" s="64">
        <f t="shared" si="37"/>
        <v>0.53418803418803418</v>
      </c>
      <c r="BO191" s="64">
        <f t="shared" si="38"/>
        <v>0.53846153846153844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200</v>
      </c>
      <c r="X193" s="381">
        <f t="shared" si="34"/>
        <v>201.6</v>
      </c>
      <c r="Y193" s="36">
        <f t="shared" ref="Y193:Y200" si="39">IFERROR(IF(X193=0,"",ROUNDUP(X193/H193,0)*0.00753),"")</f>
        <v>0.63251999999999997</v>
      </c>
      <c r="Z193" s="56"/>
      <c r="AA193" s="57"/>
      <c r="AE193" s="64"/>
      <c r="BB193" s="173" t="s">
        <v>1</v>
      </c>
      <c r="BL193" s="64">
        <f t="shared" si="35"/>
        <v>224.16666666666669</v>
      </c>
      <c r="BM193" s="64">
        <f t="shared" si="36"/>
        <v>225.96</v>
      </c>
      <c r="BN193" s="64">
        <f t="shared" si="37"/>
        <v>0.53418803418803418</v>
      </c>
      <c r="BO193" s="64">
        <f t="shared" si="38"/>
        <v>0.53846153846153844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300</v>
      </c>
      <c r="X194" s="381">
        <f t="shared" si="34"/>
        <v>300</v>
      </c>
      <c r="Y194" s="36">
        <f t="shared" si="39"/>
        <v>0.94125000000000003</v>
      </c>
      <c r="Z194" s="56"/>
      <c r="AA194" s="57"/>
      <c r="AE194" s="64"/>
      <c r="BB194" s="174" t="s">
        <v>1</v>
      </c>
      <c r="BL194" s="64">
        <f t="shared" si="35"/>
        <v>334</v>
      </c>
      <c r="BM194" s="64">
        <f t="shared" si="36"/>
        <v>334</v>
      </c>
      <c r="BN194" s="64">
        <f t="shared" si="37"/>
        <v>0.80128205128205121</v>
      </c>
      <c r="BO194" s="64">
        <f t="shared" si="38"/>
        <v>0.80128205128205121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300</v>
      </c>
      <c r="X196" s="381">
        <f t="shared" si="34"/>
        <v>300</v>
      </c>
      <c r="Y196" s="36">
        <f t="shared" si="39"/>
        <v>0.94125000000000003</v>
      </c>
      <c r="Z196" s="56"/>
      <c r="AA196" s="57"/>
      <c r="AE196" s="64"/>
      <c r="BB196" s="176" t="s">
        <v>1</v>
      </c>
      <c r="BL196" s="64">
        <f t="shared" si="35"/>
        <v>334</v>
      </c>
      <c r="BM196" s="64">
        <f t="shared" si="36"/>
        <v>334</v>
      </c>
      <c r="BN196" s="64">
        <f t="shared" si="37"/>
        <v>0.80128205128205121</v>
      </c>
      <c r="BO196" s="64">
        <f t="shared" si="38"/>
        <v>0.80128205128205121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200</v>
      </c>
      <c r="X198" s="381">
        <f t="shared" si="34"/>
        <v>201.6</v>
      </c>
      <c r="Y198" s="36">
        <f t="shared" si="39"/>
        <v>0.63251999999999997</v>
      </c>
      <c r="Z198" s="56"/>
      <c r="AA198" s="57"/>
      <c r="AE198" s="64"/>
      <c r="BB198" s="178" t="s">
        <v>1</v>
      </c>
      <c r="BL198" s="64">
        <f t="shared" si="35"/>
        <v>222.66666666666666</v>
      </c>
      <c r="BM198" s="64">
        <f t="shared" si="36"/>
        <v>224.44800000000001</v>
      </c>
      <c r="BN198" s="64">
        <f t="shared" si="37"/>
        <v>0.53418803418803418</v>
      </c>
      <c r="BO198" s="64">
        <f t="shared" si="38"/>
        <v>0.53846153846153844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200</v>
      </c>
      <c r="X200" s="381">
        <f t="shared" si="34"/>
        <v>201.6</v>
      </c>
      <c r="Y200" s="36">
        <f t="shared" si="39"/>
        <v>0.63251999999999997</v>
      </c>
      <c r="Z200" s="56"/>
      <c r="AA200" s="57"/>
      <c r="AE200" s="64"/>
      <c r="BB200" s="180" t="s">
        <v>1</v>
      </c>
      <c r="BL200" s="64">
        <f t="shared" si="35"/>
        <v>223.16666666666669</v>
      </c>
      <c r="BM200" s="64">
        <f t="shared" si="36"/>
        <v>224.95199999999997</v>
      </c>
      <c r="BN200" s="64">
        <f t="shared" si="37"/>
        <v>0.53418803418803418</v>
      </c>
      <c r="BO200" s="64">
        <f t="shared" si="38"/>
        <v>0.53846153846153844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826.17316697776482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831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8.0573499999999996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2700</v>
      </c>
      <c r="X202" s="382">
        <f>IFERROR(SUM(X181:X200),"0")</f>
        <v>2720.2999999999993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50</v>
      </c>
      <c r="X206" s="381">
        <f t="shared" si="40"/>
        <v>50.4</v>
      </c>
      <c r="Y206" s="36">
        <f>IFERROR(IF(X206=0,"",ROUNDUP(X206/H206,0)*0.00753),"")</f>
        <v>0.15812999999999999</v>
      </c>
      <c r="Z206" s="56"/>
      <c r="AA206" s="57"/>
      <c r="AE206" s="64"/>
      <c r="BB206" s="183" t="s">
        <v>1</v>
      </c>
      <c r="BL206" s="64">
        <f t="shared" si="41"/>
        <v>55.666666666666664</v>
      </c>
      <c r="BM206" s="64">
        <f t="shared" si="42"/>
        <v>56.112000000000002</v>
      </c>
      <c r="BN206" s="64">
        <f t="shared" si="43"/>
        <v>0.13354700854700854</v>
      </c>
      <c r="BO206" s="64">
        <f t="shared" si="44"/>
        <v>0.13461538461538461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50</v>
      </c>
      <c r="X208" s="381">
        <f t="shared" si="40"/>
        <v>50.4</v>
      </c>
      <c r="Y208" s="36">
        <f>IFERROR(IF(X208=0,"",ROUNDUP(X208/H208,0)*0.00753),"")</f>
        <v>0.15812999999999999</v>
      </c>
      <c r="Z208" s="56"/>
      <c r="AA208" s="57"/>
      <c r="AE208" s="64"/>
      <c r="BB208" s="185" t="s">
        <v>1</v>
      </c>
      <c r="BL208" s="64">
        <f t="shared" si="41"/>
        <v>55.666666666666664</v>
      </c>
      <c r="BM208" s="64">
        <f t="shared" si="42"/>
        <v>56.112000000000002</v>
      </c>
      <c r="BN208" s="64">
        <f t="shared" si="43"/>
        <v>0.13354700854700854</v>
      </c>
      <c r="BO208" s="64">
        <f t="shared" si="44"/>
        <v>0.13461538461538461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41.666666666666671</v>
      </c>
      <c r="X210" s="382">
        <f>IFERROR(X204/H204,"0")+IFERROR(X205/H205,"0")+IFERROR(X206/H206,"0")+IFERROR(X207/H207,"0")+IFERROR(X208/H208,"0")+IFERROR(X209/H209,"0")</f>
        <v>42</v>
      </c>
      <c r="Y210" s="382">
        <f>IFERROR(IF(Y204="",0,Y204),"0")+IFERROR(IF(Y205="",0,Y205),"0")+IFERROR(IF(Y206="",0,Y206),"0")+IFERROR(IF(Y207="",0,Y207),"0")+IFERROR(IF(Y208="",0,Y208),"0")+IFERROR(IF(Y209="",0,Y209),"0")</f>
        <v>0.31625999999999999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100</v>
      </c>
      <c r="X211" s="382">
        <f>IFERROR(SUM(X204:X209),"0")</f>
        <v>100.8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50</v>
      </c>
      <c r="X223" s="381">
        <f>IFERROR(IF(W223="",0,CEILING((W223/$H223),1)*$H223),"")</f>
        <v>50.400000000000006</v>
      </c>
      <c r="Y223" s="36">
        <f>IFERROR(IF(X223=0,"",ROUNDUP(X223/H223,0)*0.00502),"")</f>
        <v>0.12048</v>
      </c>
      <c r="Z223" s="56"/>
      <c r="AA223" s="57"/>
      <c r="AE223" s="64"/>
      <c r="BB223" s="193" t="s">
        <v>1</v>
      </c>
      <c r="BL223" s="64">
        <f>IFERROR(W223*I223/H223,"0")</f>
        <v>52.380952380952387</v>
      </c>
      <c r="BM223" s="64">
        <f>IFERROR(X223*I223/H223,"0")</f>
        <v>52.800000000000011</v>
      </c>
      <c r="BN223" s="64">
        <f>IFERROR(1/J223*(W223/H223),"0")</f>
        <v>0.10175010175010177</v>
      </c>
      <c r="BO223" s="64">
        <f>IFERROR(1/J223*(X223/H223),"0")</f>
        <v>0.10256410256410257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23.80952380952381</v>
      </c>
      <c r="X225" s="382">
        <f>IFERROR(X223/H223,"0")+IFERROR(X224/H224,"0")</f>
        <v>24</v>
      </c>
      <c r="Y225" s="382">
        <f>IFERROR(IF(Y223="",0,Y223),"0")+IFERROR(IF(Y224="",0,Y224),"0")</f>
        <v>0.12048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50</v>
      </c>
      <c r="X226" s="382">
        <f>IFERROR(SUM(X223:X224),"0")</f>
        <v>50.400000000000006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150</v>
      </c>
      <c r="X256" s="381">
        <f>IFERROR(IF(W256="",0,CEILING((W256/$H256),1)*$H256),"")</f>
        <v>151.20000000000002</v>
      </c>
      <c r="Y256" s="36">
        <f>IFERROR(IF(X256=0,"",ROUNDUP(X256/H256,0)*0.00753),"")</f>
        <v>0.27107999999999999</v>
      </c>
      <c r="Z256" s="56"/>
      <c r="AA256" s="57"/>
      <c r="AE256" s="64"/>
      <c r="BB256" s="215" t="s">
        <v>1</v>
      </c>
      <c r="BL256" s="64">
        <f>IFERROR(W256*I256/H256,"0")</f>
        <v>159.28571428571428</v>
      </c>
      <c r="BM256" s="64">
        <f>IFERROR(X256*I256/H256,"0")</f>
        <v>160.56</v>
      </c>
      <c r="BN256" s="64">
        <f>IFERROR(1/J256*(W256/H256),"0")</f>
        <v>0.22893772893772893</v>
      </c>
      <c r="BO256" s="64">
        <f>IFERROR(1/J256*(X256/H256),"0")</f>
        <v>0.23076923076923075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35.714285714285715</v>
      </c>
      <c r="X259" s="382">
        <f>IFERROR(X255/H255,"0")+IFERROR(X256/H256,"0")+IFERROR(X257/H257,"0")+IFERROR(X258/H258,"0")</f>
        <v>36</v>
      </c>
      <c r="Y259" s="382">
        <f>IFERROR(IF(Y255="",0,Y255),"0")+IFERROR(IF(Y256="",0,Y256),"0")+IFERROR(IF(Y257="",0,Y257),"0")+IFERROR(IF(Y258="",0,Y258),"0")</f>
        <v>0.27107999999999999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150</v>
      </c>
      <c r="X260" s="382">
        <f>IFERROR(SUM(X255:X258),"0")</f>
        <v>151.20000000000002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150</v>
      </c>
      <c r="X262" s="381">
        <f t="shared" ref="X262:X270" si="61">IFERROR(IF(W262="",0,CEILING((W262/$H262),1)*$H262),"")</f>
        <v>156</v>
      </c>
      <c r="Y262" s="36">
        <f>IFERROR(IF(X262=0,"",ROUNDUP(X262/H262,0)*0.02175),"")</f>
        <v>0.43499999999999994</v>
      </c>
      <c r="Z262" s="56"/>
      <c r="AA262" s="57"/>
      <c r="AE262" s="64"/>
      <c r="BB262" s="218" t="s">
        <v>1</v>
      </c>
      <c r="BL262" s="64">
        <f t="shared" ref="BL262:BL270" si="62">IFERROR(W262*I262/H262,"0")</f>
        <v>160.73076923076923</v>
      </c>
      <c r="BM262" s="64">
        <f t="shared" ref="BM262:BM270" si="63">IFERROR(X262*I262/H262,"0")</f>
        <v>167.16000000000003</v>
      </c>
      <c r="BN262" s="64">
        <f t="shared" ref="BN262:BN270" si="64">IFERROR(1/J262*(W262/H262),"0")</f>
        <v>0.34340659340659335</v>
      </c>
      <c r="BO262" s="64">
        <f t="shared" ref="BO262:BO270" si="65">IFERROR(1/J262*(X262/H262),"0")</f>
        <v>0.3571428571428571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50</v>
      </c>
      <c r="X266" s="381">
        <f t="shared" si="61"/>
        <v>50.4</v>
      </c>
      <c r="Y266" s="36">
        <f>IFERROR(IF(X266=0,"",ROUNDUP(X266/H266,0)*0.00937),"")</f>
        <v>0.13117999999999999</v>
      </c>
      <c r="Z266" s="56"/>
      <c r="AA266" s="57"/>
      <c r="AE266" s="64"/>
      <c r="BB266" s="222" t="s">
        <v>1</v>
      </c>
      <c r="BL266" s="64">
        <f t="shared" si="62"/>
        <v>53.833333333333329</v>
      </c>
      <c r="BM266" s="64">
        <f t="shared" si="63"/>
        <v>54.263999999999996</v>
      </c>
      <c r="BN266" s="64">
        <f t="shared" si="64"/>
        <v>0.11574074074074074</v>
      </c>
      <c r="BO266" s="64">
        <f t="shared" si="65"/>
        <v>0.11666666666666667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33.119658119658119</v>
      </c>
      <c r="X271" s="382">
        <f>IFERROR(X262/H262,"0")+IFERROR(X263/H263,"0")+IFERROR(X264/H264,"0")+IFERROR(X265/H265,"0")+IFERROR(X266/H266,"0")+IFERROR(X267/H267,"0")+IFERROR(X268/H268,"0")+IFERROR(X269/H269,"0")+IFERROR(X270/H270,"0")</f>
        <v>34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0.56617999999999991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200</v>
      </c>
      <c r="X272" s="382">
        <f>IFERROR(SUM(X262:X270),"0")</f>
        <v>206.4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100</v>
      </c>
      <c r="X274" s="381">
        <f>IFERROR(IF(W274="",0,CEILING((W274/$H274),1)*$H274),"")</f>
        <v>100.80000000000001</v>
      </c>
      <c r="Y274" s="36">
        <f>IFERROR(IF(X274=0,"",ROUNDUP(X274/H274,0)*0.02175),"")</f>
        <v>0.26100000000000001</v>
      </c>
      <c r="Z274" s="56"/>
      <c r="AA274" s="57"/>
      <c r="AE274" s="64"/>
      <c r="BB274" s="227" t="s">
        <v>1</v>
      </c>
      <c r="BL274" s="64">
        <f>IFERROR(W274*I274/H274,"0")</f>
        <v>106.71428571428572</v>
      </c>
      <c r="BM274" s="64">
        <f>IFERROR(X274*I274/H274,"0")</f>
        <v>107.56800000000001</v>
      </c>
      <c r="BN274" s="64">
        <f>IFERROR(1/J274*(W274/H274),"0")</f>
        <v>0.21258503401360543</v>
      </c>
      <c r="BO274" s="64">
        <f>IFERROR(1/J274*(X274/H274),"0")</f>
        <v>0.21428571428571427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700</v>
      </c>
      <c r="X275" s="381">
        <f>IFERROR(IF(W275="",0,CEILING((W275/$H275),1)*$H275),"")</f>
        <v>702</v>
      </c>
      <c r="Y275" s="36">
        <f>IFERROR(IF(X275=0,"",ROUNDUP(X275/H275,0)*0.02175),"")</f>
        <v>1.9574999999999998</v>
      </c>
      <c r="Z275" s="56"/>
      <c r="AA275" s="57"/>
      <c r="AE275" s="64"/>
      <c r="BB275" s="228" t="s">
        <v>1</v>
      </c>
      <c r="BL275" s="64">
        <f>IFERROR(W275*I275/H275,"0")</f>
        <v>750.61538461538464</v>
      </c>
      <c r="BM275" s="64">
        <f>IFERROR(X275*I275/H275,"0")</f>
        <v>752.7600000000001</v>
      </c>
      <c r="BN275" s="64">
        <f>IFERROR(1/J275*(W275/H275),"0")</f>
        <v>1.6025641025641026</v>
      </c>
      <c r="BO275" s="64">
        <f>IFERROR(1/J275*(X275/H275),"0")</f>
        <v>1.607142857142857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101.64835164835165</v>
      </c>
      <c r="X277" s="382">
        <f>IFERROR(X274/H274,"0")+IFERROR(X275/H275,"0")+IFERROR(X276/H276,"0")</f>
        <v>102</v>
      </c>
      <c r="Y277" s="382">
        <f>IFERROR(IF(Y274="",0,Y274),"0")+IFERROR(IF(Y275="",0,Y275),"0")+IFERROR(IF(Y276="",0,Y276),"0")</f>
        <v>2.2184999999999997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800</v>
      </c>
      <c r="X278" s="382">
        <f>IFERROR(SUM(X274:X276),"0")</f>
        <v>802.8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10</v>
      </c>
      <c r="X286" s="381">
        <f>IFERROR(IF(W286="",0,CEILING((W286/$H286),1)*$H286),"")</f>
        <v>10</v>
      </c>
      <c r="Y286" s="36">
        <f>IFERROR(IF(X286=0,"",ROUNDUP(X286/H286,0)*0.00474),"")</f>
        <v>2.3700000000000002E-2</v>
      </c>
      <c r="Z286" s="56"/>
      <c r="AA286" s="57"/>
      <c r="AE286" s="64"/>
      <c r="BB286" s="233" t="s">
        <v>1</v>
      </c>
      <c r="BL286" s="64">
        <f>IFERROR(W286*I286/H286,"0")</f>
        <v>11.200000000000001</v>
      </c>
      <c r="BM286" s="64">
        <f>IFERROR(X286*I286/H286,"0")</f>
        <v>11.200000000000001</v>
      </c>
      <c r="BN286" s="64">
        <f>IFERROR(1/J286*(W286/H286),"0")</f>
        <v>2.1008403361344536E-2</v>
      </c>
      <c r="BO286" s="64">
        <f>IFERROR(1/J286*(X286/H286),"0")</f>
        <v>2.1008403361344536E-2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10</v>
      </c>
      <c r="X287" s="381">
        <f>IFERROR(IF(W287="",0,CEILING((W287/$H287),1)*$H287),"")</f>
        <v>10</v>
      </c>
      <c r="Y287" s="36">
        <f>IFERROR(IF(X287=0,"",ROUNDUP(X287/H287,0)*0.00474),"")</f>
        <v>2.3700000000000002E-2</v>
      </c>
      <c r="Z287" s="56"/>
      <c r="AA287" s="57"/>
      <c r="AE287" s="64"/>
      <c r="BB287" s="234" t="s">
        <v>1</v>
      </c>
      <c r="BL287" s="64">
        <f>IFERROR(W287*I287/H287,"0")</f>
        <v>11.200000000000001</v>
      </c>
      <c r="BM287" s="64">
        <f>IFERROR(X287*I287/H287,"0")</f>
        <v>11.200000000000001</v>
      </c>
      <c r="BN287" s="64">
        <f>IFERROR(1/J287*(W287/H287),"0")</f>
        <v>2.1008403361344536E-2</v>
      </c>
      <c r="BO287" s="64">
        <f>IFERROR(1/J287*(X287/H287),"0")</f>
        <v>2.1008403361344536E-2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10</v>
      </c>
      <c r="X288" s="381">
        <f>IFERROR(IF(W288="",0,CEILING((W288/$H288),1)*$H288),"")</f>
        <v>10</v>
      </c>
      <c r="Y288" s="36">
        <f>IFERROR(IF(X288=0,"",ROUNDUP(X288/H288,0)*0.00474),"")</f>
        <v>2.3700000000000002E-2</v>
      </c>
      <c r="Z288" s="56"/>
      <c r="AA288" s="57"/>
      <c r="AE288" s="64"/>
      <c r="BB288" s="235" t="s">
        <v>1</v>
      </c>
      <c r="BL288" s="64">
        <f>IFERROR(W288*I288/H288,"0")</f>
        <v>11.200000000000001</v>
      </c>
      <c r="BM288" s="64">
        <f>IFERROR(X288*I288/H288,"0")</f>
        <v>11.200000000000001</v>
      </c>
      <c r="BN288" s="64">
        <f>IFERROR(1/J288*(W288/H288),"0")</f>
        <v>2.1008403361344536E-2</v>
      </c>
      <c r="BO288" s="64">
        <f>IFERROR(1/J288*(X288/H288),"0")</f>
        <v>2.1008403361344536E-2</v>
      </c>
    </row>
    <row r="289" spans="1:67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15</v>
      </c>
      <c r="X289" s="382">
        <f>IFERROR(X286/H286,"0")+IFERROR(X287/H287,"0")+IFERROR(X288/H288,"0")</f>
        <v>15</v>
      </c>
      <c r="Y289" s="382">
        <f>IFERROR(IF(Y286="",0,Y286),"0")+IFERROR(IF(Y287="",0,Y287),"0")+IFERROR(IF(Y288="",0,Y288),"0")</f>
        <v>7.110000000000001E-2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30</v>
      </c>
      <c r="X290" s="382">
        <f>IFERROR(SUM(X286:X288),"0")</f>
        <v>30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100</v>
      </c>
      <c r="X293" s="381">
        <f t="shared" ref="X293:X299" si="66">IFERROR(IF(W293="",0,CEILING((W293/$H293),1)*$H293),"")</f>
        <v>108</v>
      </c>
      <c r="Y293" s="36">
        <f>IFERROR(IF(X293=0,"",ROUNDUP(X293/H293,0)*0.02175),"")</f>
        <v>0.21749999999999997</v>
      </c>
      <c r="Z293" s="56"/>
      <c r="AA293" s="57"/>
      <c r="AE293" s="64"/>
      <c r="BB293" s="236" t="s">
        <v>1</v>
      </c>
      <c r="BL293" s="64">
        <f t="shared" ref="BL293:BL299" si="67">IFERROR(W293*I293/H293,"0")</f>
        <v>104.44444444444444</v>
      </c>
      <c r="BM293" s="64">
        <f t="shared" ref="BM293:BM299" si="68">IFERROR(X293*I293/H293,"0")</f>
        <v>112.8</v>
      </c>
      <c r="BN293" s="64">
        <f t="shared" ref="BN293:BN299" si="69">IFERROR(1/J293*(W293/H293),"0")</f>
        <v>0.16534391534391535</v>
      </c>
      <c r="BO293" s="64">
        <f t="shared" ref="BO293:BO299" si="70">IFERROR(1/J293*(X293/H293),"0")</f>
        <v>0.17857142857142855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100</v>
      </c>
      <c r="X296" s="381">
        <f t="shared" si="66"/>
        <v>108</v>
      </c>
      <c r="Y296" s="36">
        <f>IFERROR(IF(X296=0,"",ROUNDUP(X296/H296,0)*0.02175),"")</f>
        <v>0.21749999999999997</v>
      </c>
      <c r="Z296" s="56"/>
      <c r="AA296" s="57"/>
      <c r="AE296" s="64"/>
      <c r="BB296" s="239" t="s">
        <v>1</v>
      </c>
      <c r="BL296" s="64">
        <f t="shared" si="67"/>
        <v>104.44444444444444</v>
      </c>
      <c r="BM296" s="64">
        <f t="shared" si="68"/>
        <v>112.8</v>
      </c>
      <c r="BN296" s="64">
        <f t="shared" si="69"/>
        <v>0.16534391534391535</v>
      </c>
      <c r="BO296" s="64">
        <f t="shared" si="70"/>
        <v>0.17857142857142855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18.518518518518519</v>
      </c>
      <c r="X300" s="382">
        <f>IFERROR(X293/H293,"0")+IFERROR(X294/H294,"0")+IFERROR(X295/H295,"0")+IFERROR(X296/H296,"0")+IFERROR(X297/H297,"0")+IFERROR(X298/H298,"0")+IFERROR(X299/H299,"0")</f>
        <v>20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0.43499999999999994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200</v>
      </c>
      <c r="X301" s="382">
        <f>IFERROR(SUM(X293:X299),"0")</f>
        <v>216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50</v>
      </c>
      <c r="X309" s="381">
        <f>IFERROR(IF(W309="",0,CEILING((W309/$H309),1)*$H309),"")</f>
        <v>50.4</v>
      </c>
      <c r="Y309" s="36">
        <f>IFERROR(IF(X309=0,"",ROUNDUP(X309/H309,0)*0.00753),"")</f>
        <v>0.21084</v>
      </c>
      <c r="Z309" s="56"/>
      <c r="AA309" s="57"/>
      <c r="AE309" s="64"/>
      <c r="BB309" s="245" t="s">
        <v>1</v>
      </c>
      <c r="BL309" s="64">
        <f>IFERROR(W309*I309/H309,"0")</f>
        <v>56.888888888888893</v>
      </c>
      <c r="BM309" s="64">
        <f>IFERROR(X309*I309/H309,"0")</f>
        <v>57.344000000000001</v>
      </c>
      <c r="BN309" s="64">
        <f>IFERROR(1/J309*(W309/H309),"0")</f>
        <v>0.17806267806267806</v>
      </c>
      <c r="BO309" s="64">
        <f>IFERROR(1/J309*(X309/H309),"0")</f>
        <v>0.17948717948717949</v>
      </c>
    </row>
    <row r="310" spans="1:67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27.777777777777779</v>
      </c>
      <c r="X310" s="382">
        <f>IFERROR(X309/H309,"0")</f>
        <v>28</v>
      </c>
      <c r="Y310" s="382">
        <f>IFERROR(IF(Y309="",0,Y309),"0")</f>
        <v>0.21084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50</v>
      </c>
      <c r="X311" s="382">
        <f>IFERROR(SUM(X309:X309),"0")</f>
        <v>50.4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300</v>
      </c>
      <c r="X314" s="381">
        <f>IFERROR(IF(W314="",0,CEILING((W314/$H314),1)*$H314),"")</f>
        <v>300.3</v>
      </c>
      <c r="Y314" s="36">
        <f>IFERROR(IF(X314=0,"",ROUNDUP(X314/H314,0)*0.00753),"")</f>
        <v>1.0767900000000001</v>
      </c>
      <c r="Z314" s="56"/>
      <c r="AA314" s="57"/>
      <c r="AE314" s="64"/>
      <c r="BB314" s="247" t="s">
        <v>1</v>
      </c>
      <c r="BL314" s="64">
        <f>IFERROR(W314*I314/H314,"0")</f>
        <v>338.85714285714278</v>
      </c>
      <c r="BM314" s="64">
        <f>IFERROR(X314*I314/H314,"0")</f>
        <v>339.19599999999997</v>
      </c>
      <c r="BN314" s="64">
        <f>IFERROR(1/J314*(W314/H314),"0")</f>
        <v>0.91575091575091572</v>
      </c>
      <c r="BO314" s="64">
        <f>IFERROR(1/J314*(X314/H314),"0")</f>
        <v>0.91666666666666663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300</v>
      </c>
      <c r="X315" s="381">
        <f>IFERROR(IF(W315="",0,CEILING((W315/$H315),1)*$H315),"")</f>
        <v>300.3</v>
      </c>
      <c r="Y315" s="36">
        <f>IFERROR(IF(X315=0,"",ROUNDUP(X315/H315,0)*0.00753),"")</f>
        <v>1.0767900000000001</v>
      </c>
      <c r="Z315" s="56"/>
      <c r="AA315" s="57"/>
      <c r="AE315" s="64"/>
      <c r="BB315" s="248" t="s">
        <v>1</v>
      </c>
      <c r="BL315" s="64">
        <f>IFERROR(W315*I315/H315,"0")</f>
        <v>337.14285714285711</v>
      </c>
      <c r="BM315" s="64">
        <f>IFERROR(X315*I315/H315,"0")</f>
        <v>337.47999999999996</v>
      </c>
      <c r="BN315" s="64">
        <f>IFERROR(1/J315*(W315/H315),"0")</f>
        <v>0.91575091575091572</v>
      </c>
      <c r="BO315" s="64">
        <f>IFERROR(1/J315*(X315/H315),"0")</f>
        <v>0.91666666666666663</v>
      </c>
    </row>
    <row r="316" spans="1:67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285.71428571428572</v>
      </c>
      <c r="X316" s="382">
        <f>IFERROR(X313/H313,"0")+IFERROR(X314/H314,"0")+IFERROR(X315/H315,"0")</f>
        <v>286</v>
      </c>
      <c r="Y316" s="382">
        <f>IFERROR(IF(Y313="",0,Y313),"0")+IFERROR(IF(Y314="",0,Y314),"0")+IFERROR(IF(Y315="",0,Y315),"0")</f>
        <v>2.1535800000000003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600</v>
      </c>
      <c r="X317" s="382">
        <f>IFERROR(SUM(X313:X315),"0")</f>
        <v>600.6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500</v>
      </c>
      <c r="X330" s="381">
        <f t="shared" si="71"/>
        <v>510</v>
      </c>
      <c r="Y330" s="36">
        <f>IFERROR(IF(X330=0,"",ROUNDUP(X330/H330,0)*0.02175),"")</f>
        <v>0.73949999999999994</v>
      </c>
      <c r="Z330" s="56"/>
      <c r="AA330" s="57"/>
      <c r="AE330" s="64"/>
      <c r="BB330" s="252" t="s">
        <v>1</v>
      </c>
      <c r="BL330" s="64">
        <f t="shared" si="72"/>
        <v>516</v>
      </c>
      <c r="BM330" s="64">
        <f t="shared" si="73"/>
        <v>526.32000000000005</v>
      </c>
      <c r="BN330" s="64">
        <f t="shared" si="74"/>
        <v>0.69444444444444442</v>
      </c>
      <c r="BO330" s="64">
        <f t="shared" si="75"/>
        <v>0.70833333333333326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200</v>
      </c>
      <c r="X331" s="381">
        <f t="shared" si="71"/>
        <v>210</v>
      </c>
      <c r="Y331" s="36">
        <f>IFERROR(IF(X331=0,"",ROUNDUP(X331/H331,0)*0.02175),"")</f>
        <v>0.30449999999999999</v>
      </c>
      <c r="Z331" s="56"/>
      <c r="AA331" s="57"/>
      <c r="AE331" s="64"/>
      <c r="BB331" s="253" t="s">
        <v>1</v>
      </c>
      <c r="BL331" s="64">
        <f t="shared" si="72"/>
        <v>206.4</v>
      </c>
      <c r="BM331" s="64">
        <f t="shared" si="73"/>
        <v>216.72</v>
      </c>
      <c r="BN331" s="64">
        <f t="shared" si="74"/>
        <v>0.27777777777777779</v>
      </c>
      <c r="BO331" s="64">
        <f t="shared" si="75"/>
        <v>0.29166666666666663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200</v>
      </c>
      <c r="X334" s="381">
        <f t="shared" si="71"/>
        <v>210</v>
      </c>
      <c r="Y334" s="36">
        <f>IFERROR(IF(X334=0,"",ROUNDUP(X334/H334,0)*0.02175),"")</f>
        <v>0.30449999999999999</v>
      </c>
      <c r="Z334" s="56"/>
      <c r="AA334" s="57"/>
      <c r="AE334" s="64"/>
      <c r="BB334" s="256" t="s">
        <v>1</v>
      </c>
      <c r="BL334" s="64">
        <f t="shared" si="72"/>
        <v>206.4</v>
      </c>
      <c r="BM334" s="64">
        <f t="shared" si="73"/>
        <v>216.72</v>
      </c>
      <c r="BN334" s="64">
        <f t="shared" si="74"/>
        <v>0.27777777777777779</v>
      </c>
      <c r="BO334" s="64">
        <f t="shared" si="75"/>
        <v>0.29166666666666663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60.000000000000007</v>
      </c>
      <c r="X338" s="382">
        <f>IFERROR(X329/H329,"0")+IFERROR(X330/H330,"0")+IFERROR(X331/H331,"0")+IFERROR(X332/H332,"0")+IFERROR(X333/H333,"0")+IFERROR(X334/H334,"0")+IFERROR(X335/H335,"0")+IFERROR(X336/H336,"0")+IFERROR(X337/H337,"0")</f>
        <v>62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1.3485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900</v>
      </c>
      <c r="X339" s="382">
        <f>IFERROR(SUM(X329:X337),"0")</f>
        <v>930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hidden="1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idden="1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hidden="1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300</v>
      </c>
      <c r="X354" s="381">
        <f>IFERROR(IF(W354="",0,CEILING((W354/$H354),1)*$H354),"")</f>
        <v>304.2</v>
      </c>
      <c r="Y354" s="36">
        <f>IFERROR(IF(X354=0,"",ROUNDUP(X354/H354,0)*0.02175),"")</f>
        <v>0.84824999999999995</v>
      </c>
      <c r="Z354" s="56"/>
      <c r="AA354" s="57"/>
      <c r="AE354" s="64"/>
      <c r="BB354" s="267" t="s">
        <v>1</v>
      </c>
      <c r="BL354" s="64">
        <f>IFERROR(W354*I354/H354,"0")</f>
        <v>321.69230769230774</v>
      </c>
      <c r="BM354" s="64">
        <f>IFERROR(X354*I354/H354,"0")</f>
        <v>326.19600000000003</v>
      </c>
      <c r="BN354" s="64">
        <f>IFERROR(1/J354*(W354/H354),"0")</f>
        <v>0.6868131868131867</v>
      </c>
      <c r="BO354" s="64">
        <f>IFERROR(1/J354*(X354/H354),"0")</f>
        <v>0.6964285714285714</v>
      </c>
    </row>
    <row r="355" spans="1:67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38.46153846153846</v>
      </c>
      <c r="X355" s="382">
        <f>IFERROR(X354/H354,"0")</f>
        <v>39</v>
      </c>
      <c r="Y355" s="382">
        <f>IFERROR(IF(Y354="",0,Y354),"0")</f>
        <v>0.84824999999999995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300</v>
      </c>
      <c r="X356" s="382">
        <f>IFERROR(SUM(X354:X354),"0")</f>
        <v>304.2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400</v>
      </c>
      <c r="X359" s="381">
        <f>IFERROR(IF(W359="",0,CEILING((W359/$H359),1)*$H359),"")</f>
        <v>408</v>
      </c>
      <c r="Y359" s="36">
        <f>IFERROR(IF(X359=0,"",ROUNDUP(X359/H359,0)*0.02175),"")</f>
        <v>0.73949999999999994</v>
      </c>
      <c r="Z359" s="56"/>
      <c r="AA359" s="57"/>
      <c r="AE359" s="64"/>
      <c r="BB359" s="268" t="s">
        <v>1</v>
      </c>
      <c r="BL359" s="64">
        <f>IFERROR(W359*I359/H359,"0")</f>
        <v>416</v>
      </c>
      <c r="BM359" s="64">
        <f>IFERROR(X359*I359/H359,"0")</f>
        <v>424.32</v>
      </c>
      <c r="BN359" s="64">
        <f>IFERROR(1/J359*(W359/H359),"0")</f>
        <v>0.59523809523809523</v>
      </c>
      <c r="BO359" s="64">
        <f>IFERROR(1/J359*(X359/H359),"0")</f>
        <v>0.6071428571428571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33.333333333333336</v>
      </c>
      <c r="X364" s="382">
        <f>IFERROR(X359/H359,"0")+IFERROR(X360/H360,"0")+IFERROR(X361/H361,"0")+IFERROR(X362/H362,"0")+IFERROR(X363/H363,"0")</f>
        <v>34</v>
      </c>
      <c r="Y364" s="382">
        <f>IFERROR(IF(Y359="",0,Y359),"0")+IFERROR(IF(Y360="",0,Y360),"0")+IFERROR(IF(Y361="",0,Y361),"0")+IFERROR(IF(Y362="",0,Y362),"0")+IFERROR(IF(Y363="",0,Y363),"0")</f>
        <v>0.73949999999999994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400</v>
      </c>
      <c r="X365" s="382">
        <f>IFERROR(SUM(X359:X363),"0")</f>
        <v>408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1000</v>
      </c>
      <c r="X372" s="381">
        <f>IFERROR(IF(W372="",0,CEILING((W372/$H372),1)*$H372),"")</f>
        <v>1006.1999999999999</v>
      </c>
      <c r="Y372" s="36">
        <f>IFERROR(IF(X372=0,"",ROUNDUP(X372/H372,0)*0.02175),"")</f>
        <v>2.8057499999999997</v>
      </c>
      <c r="Z372" s="56"/>
      <c r="AA372" s="57"/>
      <c r="AE372" s="64"/>
      <c r="BB372" s="275" t="s">
        <v>1</v>
      </c>
      <c r="BL372" s="64">
        <f>IFERROR(W372*I372/H372,"0")</f>
        <v>1072.3076923076924</v>
      </c>
      <c r="BM372" s="64">
        <f>IFERROR(X372*I372/H372,"0")</f>
        <v>1078.9559999999999</v>
      </c>
      <c r="BN372" s="64">
        <f>IFERROR(1/J372*(W372/H372),"0")</f>
        <v>2.2893772893772892</v>
      </c>
      <c r="BO372" s="64">
        <f>IFERROR(1/J372*(X372/H372),"0")</f>
        <v>2.3035714285714284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300</v>
      </c>
      <c r="X374" s="381">
        <f>IFERROR(IF(W374="",0,CEILING((W374/$H374),1)*$H374),"")</f>
        <v>300</v>
      </c>
      <c r="Y374" s="36">
        <f>IFERROR(IF(X374=0,"",ROUNDUP(X374/H374,0)*0.00753),"")</f>
        <v>0.94125000000000003</v>
      </c>
      <c r="Z374" s="56"/>
      <c r="AA374" s="57"/>
      <c r="AE374" s="64"/>
      <c r="BB374" s="277" t="s">
        <v>1</v>
      </c>
      <c r="BL374" s="64">
        <f>IFERROR(W374*I374/H374,"0")</f>
        <v>335.50000000000006</v>
      </c>
      <c r="BM374" s="64">
        <f>IFERROR(X374*I374/H374,"0")</f>
        <v>335.50000000000006</v>
      </c>
      <c r="BN374" s="64">
        <f>IFERROR(1/J374*(W374/H374),"0")</f>
        <v>0.80128205128205121</v>
      </c>
      <c r="BO374" s="64">
        <f>IFERROR(1/J374*(X374/H374),"0")</f>
        <v>0.80128205128205121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253.2051282051282</v>
      </c>
      <c r="X376" s="382">
        <f>IFERROR(X372/H372,"0")+IFERROR(X373/H373,"0")+IFERROR(X374/H374,"0")+IFERROR(X375/H375,"0")</f>
        <v>254</v>
      </c>
      <c r="Y376" s="382">
        <f>IFERROR(IF(Y372="",0,Y372),"0")+IFERROR(IF(Y373="",0,Y373),"0")+IFERROR(IF(Y374="",0,Y374),"0")+IFERROR(IF(Y375="",0,Y375),"0")</f>
        <v>3.7469999999999999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1300</v>
      </c>
      <c r="X377" s="382">
        <f>IFERROR(SUM(X372:X375),"0")</f>
        <v>1306.1999999999998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100</v>
      </c>
      <c r="X390" s="381">
        <f t="shared" ref="X390:X402" si="76">IFERROR(IF(W390="",0,CEILING((W390/$H390),1)*$H390),"")</f>
        <v>100.80000000000001</v>
      </c>
      <c r="Y390" s="36">
        <f>IFERROR(IF(X390=0,"",ROUNDUP(X390/H390,0)*0.00753),"")</f>
        <v>0.18071999999999999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105.47619047619047</v>
      </c>
      <c r="BM390" s="64">
        <f t="shared" ref="BM390:BM402" si="78">IFERROR(X390*I390/H390,"0")</f>
        <v>106.32000000000001</v>
      </c>
      <c r="BN390" s="64">
        <f t="shared" ref="BN390:BN402" si="79">IFERROR(1/J390*(W390/H390),"0")</f>
        <v>0.15262515262515264</v>
      </c>
      <c r="BO390" s="64">
        <f t="shared" ref="BO390:BO402" si="80">IFERROR(1/J390*(X390/H390),"0")</f>
        <v>0.15384615384615385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100</v>
      </c>
      <c r="X391" s="381">
        <f t="shared" si="76"/>
        <v>100.80000000000001</v>
      </c>
      <c r="Y391" s="36">
        <f>IFERROR(IF(X391=0,"",ROUNDUP(X391/H391,0)*0.00753),"")</f>
        <v>0.18071999999999999</v>
      </c>
      <c r="Z391" s="56"/>
      <c r="AA391" s="57"/>
      <c r="AE391" s="64"/>
      <c r="BB391" s="283" t="s">
        <v>1</v>
      </c>
      <c r="BL391" s="64">
        <f t="shared" si="77"/>
        <v>105.47619047619047</v>
      </c>
      <c r="BM391" s="64">
        <f t="shared" si="78"/>
        <v>106.32000000000001</v>
      </c>
      <c r="BN391" s="64">
        <f t="shared" si="79"/>
        <v>0.15262515262515264</v>
      </c>
      <c r="BO391" s="64">
        <f t="shared" si="80"/>
        <v>0.15384615384615385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100</v>
      </c>
      <c r="X392" s="381">
        <f t="shared" si="76"/>
        <v>100.80000000000001</v>
      </c>
      <c r="Y392" s="36">
        <f>IFERROR(IF(X392=0,"",ROUNDUP(X392/H392,0)*0.00753),"")</f>
        <v>0.18071999999999999</v>
      </c>
      <c r="Z392" s="56"/>
      <c r="AA392" s="57"/>
      <c r="AE392" s="64"/>
      <c r="BB392" s="284" t="s">
        <v>1</v>
      </c>
      <c r="BL392" s="64">
        <f t="shared" si="77"/>
        <v>105.47619047619047</v>
      </c>
      <c r="BM392" s="64">
        <f t="shared" si="78"/>
        <v>106.32000000000001</v>
      </c>
      <c r="BN392" s="64">
        <f t="shared" si="79"/>
        <v>0.15262515262515264</v>
      </c>
      <c r="BO392" s="64">
        <f t="shared" si="80"/>
        <v>0.15384615384615385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71.428571428571431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72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0.54215999999999998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300</v>
      </c>
      <c r="X404" s="382">
        <f>IFERROR(SUM(X390:X402),"0")</f>
        <v>302.40000000000003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150</v>
      </c>
      <c r="X428" s="381">
        <f t="shared" ref="X428:X434" si="82">IFERROR(IF(W428="",0,CEILING((W428/$H428),1)*$H428),"")</f>
        <v>151.20000000000002</v>
      </c>
      <c r="Y428" s="36">
        <f>IFERROR(IF(X428=0,"",ROUNDUP(X428/H428,0)*0.00753),"")</f>
        <v>0.27107999999999999</v>
      </c>
      <c r="Z428" s="56"/>
      <c r="AA428" s="57"/>
      <c r="AE428" s="64"/>
      <c r="BB428" s="304" t="s">
        <v>1</v>
      </c>
      <c r="BL428" s="64">
        <f t="shared" ref="BL428:BL434" si="83">IFERROR(W428*I428/H428,"0")</f>
        <v>158.21428571428569</v>
      </c>
      <c r="BM428" s="64">
        <f t="shared" ref="BM428:BM434" si="84">IFERROR(X428*I428/H428,"0")</f>
        <v>159.47999999999999</v>
      </c>
      <c r="BN428" s="64">
        <f t="shared" ref="BN428:BN434" si="85">IFERROR(1/J428*(W428/H428),"0")</f>
        <v>0.22893772893772893</v>
      </c>
      <c r="BO428" s="64">
        <f t="shared" ref="BO428:BO434" si="86">IFERROR(1/J428*(X428/H428),"0")</f>
        <v>0.23076923076923075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35.714285714285715</v>
      </c>
      <c r="X435" s="382">
        <f>IFERROR(X428/H428,"0")+IFERROR(X429/H429,"0")+IFERROR(X430/H430,"0")+IFERROR(X431/H431,"0")+IFERROR(X432/H432,"0")+IFERROR(X433/H433,"0")+IFERROR(X434/H434,"0")</f>
        <v>36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0.27107999999999999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150</v>
      </c>
      <c r="X436" s="382">
        <f>IFERROR(SUM(X428:X434),"0")</f>
        <v>151.20000000000002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400</v>
      </c>
      <c r="X463" s="381">
        <f t="shared" si="87"/>
        <v>401.28000000000003</v>
      </c>
      <c r="Y463" s="36">
        <f t="shared" si="88"/>
        <v>0.90895999999999999</v>
      </c>
      <c r="Z463" s="56"/>
      <c r="AA463" s="57"/>
      <c r="AE463" s="64"/>
      <c r="BB463" s="320" t="s">
        <v>1</v>
      </c>
      <c r="BL463" s="64">
        <f t="shared" si="89"/>
        <v>427.27272727272725</v>
      </c>
      <c r="BM463" s="64">
        <f t="shared" si="90"/>
        <v>428.64</v>
      </c>
      <c r="BN463" s="64">
        <f t="shared" si="91"/>
        <v>0.72843822843822836</v>
      </c>
      <c r="BO463" s="64">
        <f t="shared" si="92"/>
        <v>0.73076923076923084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200</v>
      </c>
      <c r="X464" s="381">
        <f t="shared" si="87"/>
        <v>200.64000000000001</v>
      </c>
      <c r="Y464" s="36">
        <f t="shared" si="88"/>
        <v>0.45448</v>
      </c>
      <c r="Z464" s="56"/>
      <c r="AA464" s="57"/>
      <c r="AE464" s="64"/>
      <c r="BB464" s="321" t="s">
        <v>1</v>
      </c>
      <c r="BL464" s="64">
        <f t="shared" si="89"/>
        <v>213.63636363636363</v>
      </c>
      <c r="BM464" s="64">
        <f t="shared" si="90"/>
        <v>214.32</v>
      </c>
      <c r="BN464" s="64">
        <f t="shared" si="91"/>
        <v>0.36421911421911418</v>
      </c>
      <c r="BO464" s="64">
        <f t="shared" si="92"/>
        <v>0.36538461538461542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400</v>
      </c>
      <c r="X466" s="381">
        <f t="shared" si="87"/>
        <v>401.28000000000003</v>
      </c>
      <c r="Y466" s="36">
        <f t="shared" si="88"/>
        <v>0.90895999999999999</v>
      </c>
      <c r="Z466" s="56"/>
      <c r="AA466" s="57"/>
      <c r="AE466" s="64"/>
      <c r="BB466" s="323" t="s">
        <v>1</v>
      </c>
      <c r="BL466" s="64">
        <f t="shared" si="89"/>
        <v>427.27272727272725</v>
      </c>
      <c r="BM466" s="64">
        <f t="shared" si="90"/>
        <v>428.64</v>
      </c>
      <c r="BN466" s="64">
        <f t="shared" si="91"/>
        <v>0.72843822843822836</v>
      </c>
      <c r="BO466" s="64">
        <f t="shared" si="92"/>
        <v>0.73076923076923084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200</v>
      </c>
      <c r="X471" s="381">
        <f t="shared" si="87"/>
        <v>201.6</v>
      </c>
      <c r="Y471" s="36">
        <f>IFERROR(IF(X471=0,"",ROUNDUP(X471/H471,0)*0.00753),"")</f>
        <v>0.63251999999999997</v>
      </c>
      <c r="Z471" s="56"/>
      <c r="AA471" s="57"/>
      <c r="AE471" s="64"/>
      <c r="BB471" s="328" t="s">
        <v>1</v>
      </c>
      <c r="BL471" s="64">
        <f t="shared" si="89"/>
        <v>216.66666666666669</v>
      </c>
      <c r="BM471" s="64">
        <f t="shared" si="90"/>
        <v>218.4</v>
      </c>
      <c r="BN471" s="64">
        <f t="shared" si="91"/>
        <v>0.53418803418803418</v>
      </c>
      <c r="BO471" s="64">
        <f t="shared" si="92"/>
        <v>0.53846153846153844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272.72727272727275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274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2.9049200000000002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1200</v>
      </c>
      <c r="X474" s="382">
        <f>IFERROR(SUM(X461:X472),"0")</f>
        <v>1204.8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500</v>
      </c>
      <c r="X476" s="381">
        <f>IFERROR(IF(W476="",0,CEILING((W476/$H476),1)*$H476),"")</f>
        <v>501.6</v>
      </c>
      <c r="Y476" s="36">
        <f>IFERROR(IF(X476=0,"",ROUNDUP(X476/H476,0)*0.01196),"")</f>
        <v>1.1362000000000001</v>
      </c>
      <c r="Z476" s="56"/>
      <c r="AA476" s="57"/>
      <c r="AE476" s="64"/>
      <c r="BB476" s="330" t="s">
        <v>1</v>
      </c>
      <c r="BL476" s="64">
        <f>IFERROR(W476*I476/H476,"0")</f>
        <v>534.09090909090912</v>
      </c>
      <c r="BM476" s="64">
        <f>IFERROR(X476*I476/H476,"0")</f>
        <v>535.79999999999995</v>
      </c>
      <c r="BN476" s="64">
        <f>IFERROR(1/J476*(W476/H476),"0")</f>
        <v>0.91054778554778548</v>
      </c>
      <c r="BO476" s="64">
        <f>IFERROR(1/J476*(X476/H476),"0")</f>
        <v>0.91346153846153855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94.696969696969688</v>
      </c>
      <c r="X478" s="382">
        <f>IFERROR(X476/H476,"0")+IFERROR(X477/H477,"0")</f>
        <v>95</v>
      </c>
      <c r="Y478" s="382">
        <f>IFERROR(IF(Y476="",0,Y476),"0")+IFERROR(IF(Y477="",0,Y477),"0")</f>
        <v>1.1362000000000001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500</v>
      </c>
      <c r="X479" s="382">
        <f>IFERROR(SUM(X476:X477),"0")</f>
        <v>501.6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300</v>
      </c>
      <c r="X481" s="381">
        <f t="shared" ref="X481:X486" si="93">IFERROR(IF(W481="",0,CEILING((W481/$H481),1)*$H481),"")</f>
        <v>300.96000000000004</v>
      </c>
      <c r="Y481" s="36">
        <f>IFERROR(IF(X481=0,"",ROUNDUP(X481/H481,0)*0.01196),"")</f>
        <v>0.68171999999999999</v>
      </c>
      <c r="Z481" s="56"/>
      <c r="AA481" s="57"/>
      <c r="AE481" s="64"/>
      <c r="BB481" s="332" t="s">
        <v>1</v>
      </c>
      <c r="BL481" s="64">
        <f t="shared" ref="BL481:BL486" si="94">IFERROR(W481*I481/H481,"0")</f>
        <v>320.45454545454544</v>
      </c>
      <c r="BM481" s="64">
        <f t="shared" ref="BM481:BM486" si="95">IFERROR(X481*I481/H481,"0")</f>
        <v>321.48</v>
      </c>
      <c r="BN481" s="64">
        <f t="shared" ref="BN481:BN486" si="96">IFERROR(1/J481*(W481/H481),"0")</f>
        <v>0.54632867132867136</v>
      </c>
      <c r="BO481" s="64">
        <f t="shared" ref="BO481:BO486" si="97">IFERROR(1/J481*(X481/H481),"0")</f>
        <v>0.54807692307692313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300</v>
      </c>
      <c r="X482" s="381">
        <f t="shared" si="93"/>
        <v>300.96000000000004</v>
      </c>
      <c r="Y482" s="36">
        <f>IFERROR(IF(X482=0,"",ROUNDUP(X482/H482,0)*0.01196),"")</f>
        <v>0.68171999999999999</v>
      </c>
      <c r="Z482" s="56"/>
      <c r="AA482" s="57"/>
      <c r="AE482" s="64"/>
      <c r="BB482" s="333" t="s">
        <v>1</v>
      </c>
      <c r="BL482" s="64">
        <f t="shared" si="94"/>
        <v>320.45454545454544</v>
      </c>
      <c r="BM482" s="64">
        <f t="shared" si="95"/>
        <v>321.48</v>
      </c>
      <c r="BN482" s="64">
        <f t="shared" si="96"/>
        <v>0.54632867132867136</v>
      </c>
      <c r="BO482" s="64">
        <f t="shared" si="97"/>
        <v>0.54807692307692313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113.63636363636363</v>
      </c>
      <c r="X487" s="382">
        <f>IFERROR(X481/H481,"0")+IFERROR(X482/H482,"0")+IFERROR(X483/H483,"0")+IFERROR(X484/H484,"0")+IFERROR(X485/H485,"0")+IFERROR(X486/H486,"0")</f>
        <v>114.00000000000001</v>
      </c>
      <c r="Y487" s="382">
        <f>IFERROR(IF(Y481="",0,Y481),"0")+IFERROR(IF(Y482="",0,Y482),"0")+IFERROR(IF(Y483="",0,Y483),"0")+IFERROR(IF(Y484="",0,Y484),"0")+IFERROR(IF(Y485="",0,Y485),"0")+IFERROR(IF(Y486="",0,Y486),"0")</f>
        <v>1.36344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600</v>
      </c>
      <c r="X488" s="382">
        <f>IFERROR(SUM(X481:X486),"0")</f>
        <v>601.92000000000007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200</v>
      </c>
      <c r="X508" s="381">
        <f t="shared" si="98"/>
        <v>204</v>
      </c>
      <c r="Y508" s="36">
        <f t="shared" si="103"/>
        <v>0.36974999999999997</v>
      </c>
      <c r="Z508" s="56"/>
      <c r="AA508" s="57"/>
      <c r="AE508" s="64"/>
      <c r="BB508" s="348" t="s">
        <v>1</v>
      </c>
      <c r="BL508" s="64">
        <f t="shared" si="99"/>
        <v>208</v>
      </c>
      <c r="BM508" s="64">
        <f t="shared" si="100"/>
        <v>212.16</v>
      </c>
      <c r="BN508" s="64">
        <f t="shared" si="101"/>
        <v>0.29761904761904762</v>
      </c>
      <c r="BO508" s="64">
        <f t="shared" si="102"/>
        <v>0.30357142857142855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16.666666666666668</v>
      </c>
      <c r="X511" s="382">
        <f>IFERROR(X502/H502,"0")+IFERROR(X503/H503,"0")+IFERROR(X504/H504,"0")+IFERROR(X505/H505,"0")+IFERROR(X506/H506,"0")+IFERROR(X507/H507,"0")+IFERROR(X508/H508,"0")+IFERROR(X509/H509,"0")+IFERROR(X510/H510,"0")</f>
        <v>17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0.36974999999999997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200</v>
      </c>
      <c r="X512" s="382">
        <f>IFERROR(SUM(X502:X510),"0")</f>
        <v>204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200</v>
      </c>
      <c r="X531" s="381">
        <f>IFERROR(IF(W531="",0,CEILING((W531/$H531),1)*$H531),"")</f>
        <v>202.79999999999998</v>
      </c>
      <c r="Y531" s="36">
        <f>IFERROR(IF(X531=0,"",ROUNDUP(X531/H531,0)*0.02175),"")</f>
        <v>0.5655</v>
      </c>
      <c r="Z531" s="56"/>
      <c r="AA531" s="57"/>
      <c r="AE531" s="64"/>
      <c r="BB531" s="362" t="s">
        <v>1</v>
      </c>
      <c r="BL531" s="64">
        <f>IFERROR(W531*I531/H531,"0")</f>
        <v>214.46153846153848</v>
      </c>
      <c r="BM531" s="64">
        <f>IFERROR(X531*I531/H531,"0")</f>
        <v>217.464</v>
      </c>
      <c r="BN531" s="64">
        <f>IFERROR(1/J531*(W531/H531),"0")</f>
        <v>0.45787545787545786</v>
      </c>
      <c r="BO531" s="64">
        <f>IFERROR(1/J531*(X531/H531),"0")</f>
        <v>0.46428571428571425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25.641025641025642</v>
      </c>
      <c r="X536" s="382">
        <f>IFERROR(X531/H531,"0")+IFERROR(X532/H532,"0")+IFERROR(X533/H533,"0")+IFERROR(X534/H534,"0")+IFERROR(X535/H535,"0")</f>
        <v>26</v>
      </c>
      <c r="Y536" s="382">
        <f>IFERROR(IF(Y531="",0,Y531),"0")+IFERROR(IF(Y532="",0,Y532),"0")+IFERROR(IF(Y533="",0,Y533),"0")+IFERROR(IF(Y534="",0,Y534),"0")+IFERROR(IF(Y535="",0,Y535),"0")</f>
        <v>0.5655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200</v>
      </c>
      <c r="X537" s="382">
        <f>IFERROR(SUM(X531:X535),"0")</f>
        <v>202.79999999999998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15595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15773.119999999997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16709.133765056064</v>
      </c>
      <c r="X546" s="382">
        <f>IFERROR(SUM(BM22:BM542),"0")</f>
        <v>16897.529999999992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33</v>
      </c>
      <c r="X547" s="38">
        <f>ROUNDUP(SUM(BO22:BO542),0)</f>
        <v>33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17534.133765056064</v>
      </c>
      <c r="X548" s="382">
        <f>GrossWeightTotalR+PalletQtyTotalR*25</f>
        <v>17722.529999999992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3278.1028967563907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3306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39.157180000000004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15.2</v>
      </c>
      <c r="C555" s="46">
        <f>IFERROR(X51*1,"0")+IFERROR(X52*1,"0")</f>
        <v>0</v>
      </c>
      <c r="D555" s="46">
        <f>IFERROR(X57*1,"0")+IFERROR(X58*1,"0")+IFERROR(X59*1,"0")+IFERROR(X60*1,"0")</f>
        <v>858.6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2383.6000000000004</v>
      </c>
      <c r="F555" s="46">
        <f>IFERROR(X134*1,"0")+IFERROR(X135*1,"0")+IFERROR(X136*1,"0")+IFERROR(X137*1,"0")+IFERROR(X138*1,"0")</f>
        <v>706.5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352.80000000000007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3231.5</v>
      </c>
      <c r="J555" s="46">
        <f>IFERROR(X214*1,"0")+IFERROR(X215*1,"0")+IFERROR(X216*1,"0")+IFERROR(X217*1,"0")+IFERROR(X218*1,"0")+IFERROR(X219*1,"0")+IFERROR(X223*1,"0")+IFERROR(X224*1,"0")</f>
        <v>50.400000000000006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1190.4000000000001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1190.4000000000001</v>
      </c>
      <c r="O555" s="46">
        <f>IFERROR(X293*1,"0")+IFERROR(X294*1,"0")+IFERROR(X295*1,"0")+IFERROR(X296*1,"0")+IFERROR(X297*1,"0")+IFERROR(X298*1,"0")+IFERROR(X299*1,"0")+IFERROR(X303*1,"0")+IFERROR(X304*1,"0")</f>
        <v>216</v>
      </c>
      <c r="P555" s="46">
        <f>IFERROR(X309*1,"0")+IFERROR(X313*1,"0")+IFERROR(X314*1,"0")+IFERROR(X315*1,"0")+IFERROR(X319*1,"0")+IFERROR(X323*1,"0")</f>
        <v>651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1234.2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1714.1999999999998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302.40000000000003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151.20000000000002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2308.3200000000002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406.79999999999995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00,00"/>
        <filter val="1 300,00"/>
        <filter val="10,00"/>
        <filter val="100,00"/>
        <filter val="101,65"/>
        <filter val="113,64"/>
        <filter val="124,07"/>
        <filter val="128,83"/>
        <filter val="133,60"/>
        <filter val="15 595,00"/>
        <filter val="15,00"/>
        <filter val="150,00"/>
        <filter val="16 709,13"/>
        <filter val="16,67"/>
        <filter val="17 534,13"/>
        <filter val="18,52"/>
        <filter val="2 700,00"/>
        <filter val="20,00"/>
        <filter val="200,00"/>
        <filter val="218,51"/>
        <filter val="23,81"/>
        <filter val="25,64"/>
        <filter val="253,21"/>
        <filter val="27,78"/>
        <filter val="272,73"/>
        <filter val="285,71"/>
        <filter val="3 278,10"/>
        <filter val="30,00"/>
        <filter val="300,00"/>
        <filter val="33"/>
        <filter val="33,12"/>
        <filter val="33,33"/>
        <filter val="35,71"/>
        <filter val="350,00"/>
        <filter val="38,46"/>
        <filter val="400,00"/>
        <filter val="41,67"/>
        <filter val="42,47"/>
        <filter val="5,00"/>
        <filter val="50,00"/>
        <filter val="500,00"/>
        <filter val="60,00"/>
        <filter val="600,00"/>
        <filter val="700,00"/>
        <filter val="71,43"/>
        <filter val="74,07"/>
        <filter val="800,00"/>
        <filter val="826,17"/>
        <filter val="850,00"/>
        <filter val="900,00"/>
        <filter val="94,70"/>
        <filter val="95,24"/>
        <filter val="950,00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2024-05-30T12:57:56Z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