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D50E7ED-F26E-4AAE-A73C-2490F49A408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W543" i="1"/>
  <c r="BN542" i="1"/>
  <c r="BL542" i="1"/>
  <c r="X542" i="1"/>
  <c r="BN541" i="1"/>
  <c r="BL541" i="1"/>
  <c r="X541" i="1"/>
  <c r="BN540" i="1"/>
  <c r="BL540" i="1"/>
  <c r="X540" i="1"/>
  <c r="BN539" i="1"/>
  <c r="BL539" i="1"/>
  <c r="X539" i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X528" i="1" s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W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BN484" i="1"/>
  <c r="BL484" i="1"/>
  <c r="X484" i="1"/>
  <c r="BO484" i="1" s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X478" i="1" s="1"/>
  <c r="O476" i="1"/>
  <c r="W474" i="1"/>
  <c r="W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BO467" i="1" s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N449" i="1"/>
  <c r="BL449" i="1"/>
  <c r="X449" i="1"/>
  <c r="O449" i="1"/>
  <c r="BN448" i="1"/>
  <c r="BL448" i="1"/>
  <c r="X448" i="1"/>
  <c r="BO448" i="1" s="1"/>
  <c r="O448" i="1"/>
  <c r="W445" i="1"/>
  <c r="W444" i="1"/>
  <c r="BN443" i="1"/>
  <c r="BL443" i="1"/>
  <c r="X443" i="1"/>
  <c r="X445" i="1" s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BO429" i="1" s="1"/>
  <c r="O429" i="1"/>
  <c r="BN428" i="1"/>
  <c r="BL428" i="1"/>
  <c r="X428" i="1"/>
  <c r="O428" i="1"/>
  <c r="W426" i="1"/>
  <c r="W425" i="1"/>
  <c r="BN424" i="1"/>
  <c r="BL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O407" i="1"/>
  <c r="BN406" i="1"/>
  <c r="BL406" i="1"/>
  <c r="X406" i="1"/>
  <c r="BO406" i="1" s="1"/>
  <c r="O406" i="1"/>
  <c r="W404" i="1"/>
  <c r="W403" i="1"/>
  <c r="BN402" i="1"/>
  <c r="BL402" i="1"/>
  <c r="X402" i="1"/>
  <c r="BO402" i="1" s="1"/>
  <c r="O402" i="1"/>
  <c r="BN401" i="1"/>
  <c r="BL401" i="1"/>
  <c r="X401" i="1"/>
  <c r="O401" i="1"/>
  <c r="BN400" i="1"/>
  <c r="BL400" i="1"/>
  <c r="X400" i="1"/>
  <c r="BO400" i="1" s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BO396" i="1" s="1"/>
  <c r="O396" i="1"/>
  <c r="BN395" i="1"/>
  <c r="BL395" i="1"/>
  <c r="X395" i="1"/>
  <c r="O395" i="1"/>
  <c r="BN394" i="1"/>
  <c r="BL394" i="1"/>
  <c r="X394" i="1"/>
  <c r="BO394" i="1" s="1"/>
  <c r="O394" i="1"/>
  <c r="BN393" i="1"/>
  <c r="BL393" i="1"/>
  <c r="X393" i="1"/>
  <c r="O393" i="1"/>
  <c r="BN392" i="1"/>
  <c r="BL392" i="1"/>
  <c r="X392" i="1"/>
  <c r="BO392" i="1" s="1"/>
  <c r="O392" i="1"/>
  <c r="BN391" i="1"/>
  <c r="BL391" i="1"/>
  <c r="X391" i="1"/>
  <c r="O391" i="1"/>
  <c r="BN390" i="1"/>
  <c r="BL390" i="1"/>
  <c r="X390" i="1"/>
  <c r="O390" i="1"/>
  <c r="W388" i="1"/>
  <c r="W387" i="1"/>
  <c r="BN386" i="1"/>
  <c r="BL386" i="1"/>
  <c r="X386" i="1"/>
  <c r="BO386" i="1" s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N374" i="1"/>
  <c r="BL374" i="1"/>
  <c r="X374" i="1"/>
  <c r="BO374" i="1" s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N362" i="1"/>
  <c r="BL362" i="1"/>
  <c r="X362" i="1"/>
  <c r="BO362" i="1" s="1"/>
  <c r="O362" i="1"/>
  <c r="BN361" i="1"/>
  <c r="BL361" i="1"/>
  <c r="X361" i="1"/>
  <c r="O361" i="1"/>
  <c r="BN360" i="1"/>
  <c r="BL360" i="1"/>
  <c r="X360" i="1"/>
  <c r="BO360" i="1" s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N349" i="1"/>
  <c r="BL349" i="1"/>
  <c r="X349" i="1"/>
  <c r="BO349" i="1" s="1"/>
  <c r="BN348" i="1"/>
  <c r="BL348" i="1"/>
  <c r="X348" i="1"/>
  <c r="BO348" i="1" s="1"/>
  <c r="O348" i="1"/>
  <c r="W346" i="1"/>
  <c r="W345" i="1"/>
  <c r="BN344" i="1"/>
  <c r="BL344" i="1"/>
  <c r="X344" i="1"/>
  <c r="BO344" i="1" s="1"/>
  <c r="O344" i="1"/>
  <c r="BN343" i="1"/>
  <c r="BL343" i="1"/>
  <c r="X343" i="1"/>
  <c r="O343" i="1"/>
  <c r="BN342" i="1"/>
  <c r="BL342" i="1"/>
  <c r="X342" i="1"/>
  <c r="BO342" i="1" s="1"/>
  <c r="O342" i="1"/>
  <c r="BN341" i="1"/>
  <c r="BL341" i="1"/>
  <c r="X341" i="1"/>
  <c r="O341" i="1"/>
  <c r="W339" i="1"/>
  <c r="W338" i="1"/>
  <c r="BN337" i="1"/>
  <c r="BL337" i="1"/>
  <c r="X337" i="1"/>
  <c r="O337" i="1"/>
  <c r="BN336" i="1"/>
  <c r="BL336" i="1"/>
  <c r="X336" i="1"/>
  <c r="BN335" i="1"/>
  <c r="BL335" i="1"/>
  <c r="X335" i="1"/>
  <c r="O335" i="1"/>
  <c r="BN334" i="1"/>
  <c r="BL334" i="1"/>
  <c r="X334" i="1"/>
  <c r="BN333" i="1"/>
  <c r="BL333" i="1"/>
  <c r="X333" i="1"/>
  <c r="O333" i="1"/>
  <c r="BN332" i="1"/>
  <c r="BL332" i="1"/>
  <c r="X332" i="1"/>
  <c r="BO332" i="1" s="1"/>
  <c r="O332" i="1"/>
  <c r="BN331" i="1"/>
  <c r="BL331" i="1"/>
  <c r="X331" i="1"/>
  <c r="O331" i="1"/>
  <c r="BN330" i="1"/>
  <c r="BL330" i="1"/>
  <c r="X330" i="1"/>
  <c r="BO330" i="1" s="1"/>
  <c r="O330" i="1"/>
  <c r="BN329" i="1"/>
  <c r="BL329" i="1"/>
  <c r="X329" i="1"/>
  <c r="W325" i="1"/>
  <c r="W324" i="1"/>
  <c r="BN323" i="1"/>
  <c r="BL323" i="1"/>
  <c r="X323" i="1"/>
  <c r="X325" i="1" s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BO315" i="1" s="1"/>
  <c r="O315" i="1"/>
  <c r="BN314" i="1"/>
  <c r="BL314" i="1"/>
  <c r="X314" i="1"/>
  <c r="O314" i="1"/>
  <c r="BN313" i="1"/>
  <c r="BL313" i="1"/>
  <c r="X313" i="1"/>
  <c r="BO313" i="1" s="1"/>
  <c r="O313" i="1"/>
  <c r="W311" i="1"/>
  <c r="W310" i="1"/>
  <c r="BN309" i="1"/>
  <c r="BL309" i="1"/>
  <c r="X309" i="1"/>
  <c r="X310" i="1" s="1"/>
  <c r="O309" i="1"/>
  <c r="W306" i="1"/>
  <c r="W305" i="1"/>
  <c r="BN304" i="1"/>
  <c r="BL304" i="1"/>
  <c r="X304" i="1"/>
  <c r="BO304" i="1" s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BO298" i="1" s="1"/>
  <c r="O298" i="1"/>
  <c r="BN297" i="1"/>
  <c r="BL297" i="1"/>
  <c r="X297" i="1"/>
  <c r="O297" i="1"/>
  <c r="BN296" i="1"/>
  <c r="BL296" i="1"/>
  <c r="X296" i="1"/>
  <c r="BO296" i="1" s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BO287" i="1" s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O281" i="1" s="1"/>
  <c r="BN280" i="1"/>
  <c r="BL280" i="1"/>
  <c r="X280" i="1"/>
  <c r="BO280" i="1" s="1"/>
  <c r="W278" i="1"/>
  <c r="W277" i="1"/>
  <c r="BN276" i="1"/>
  <c r="BL276" i="1"/>
  <c r="X276" i="1"/>
  <c r="O276" i="1"/>
  <c r="BN275" i="1"/>
  <c r="BL275" i="1"/>
  <c r="X275" i="1"/>
  <c r="BO275" i="1" s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BO269" i="1" s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Y264" i="1" s="1"/>
  <c r="O264" i="1"/>
  <c r="BN263" i="1"/>
  <c r="BL263" i="1"/>
  <c r="X263" i="1"/>
  <c r="BO263" i="1" s="1"/>
  <c r="O263" i="1"/>
  <c r="BN262" i="1"/>
  <c r="BL262" i="1"/>
  <c r="X262" i="1"/>
  <c r="BO262" i="1" s="1"/>
  <c r="O262" i="1"/>
  <c r="W260" i="1"/>
  <c r="W259" i="1"/>
  <c r="BN258" i="1"/>
  <c r="BL258" i="1"/>
  <c r="X258" i="1"/>
  <c r="BO258" i="1" s="1"/>
  <c r="O258" i="1"/>
  <c r="BN257" i="1"/>
  <c r="BL257" i="1"/>
  <c r="X257" i="1"/>
  <c r="BO257" i="1" s="1"/>
  <c r="O257" i="1"/>
  <c r="BN256" i="1"/>
  <c r="BL256" i="1"/>
  <c r="X256" i="1"/>
  <c r="O256" i="1"/>
  <c r="BN255" i="1"/>
  <c r="BL255" i="1"/>
  <c r="X255" i="1"/>
  <c r="X260" i="1" s="1"/>
  <c r="O255" i="1"/>
  <c r="W253" i="1"/>
  <c r="W252" i="1"/>
  <c r="BN251" i="1"/>
  <c r="BL251" i="1"/>
  <c r="X251" i="1"/>
  <c r="BO251" i="1" s="1"/>
  <c r="O251" i="1"/>
  <c r="BN250" i="1"/>
  <c r="BL250" i="1"/>
  <c r="X250" i="1"/>
  <c r="BO250" i="1" s="1"/>
  <c r="O250" i="1"/>
  <c r="BN249" i="1"/>
  <c r="BL249" i="1"/>
  <c r="X249" i="1"/>
  <c r="BO249" i="1" s="1"/>
  <c r="O249" i="1"/>
  <c r="BN248" i="1"/>
  <c r="BL248" i="1"/>
  <c r="X248" i="1"/>
  <c r="BO248" i="1" s="1"/>
  <c r="O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O239" i="1"/>
  <c r="W236" i="1"/>
  <c r="W235" i="1"/>
  <c r="BN234" i="1"/>
  <c r="BL234" i="1"/>
  <c r="X234" i="1"/>
  <c r="BO234" i="1" s="1"/>
  <c r="O234" i="1"/>
  <c r="BN233" i="1"/>
  <c r="BL233" i="1"/>
  <c r="X233" i="1"/>
  <c r="BO233" i="1" s="1"/>
  <c r="O233" i="1"/>
  <c r="BN232" i="1"/>
  <c r="BL232" i="1"/>
  <c r="X232" i="1"/>
  <c r="BO232" i="1" s="1"/>
  <c r="O232" i="1"/>
  <c r="BN231" i="1"/>
  <c r="BL231" i="1"/>
  <c r="X231" i="1"/>
  <c r="BO231" i="1" s="1"/>
  <c r="O231" i="1"/>
  <c r="BN230" i="1"/>
  <c r="BL230" i="1"/>
  <c r="X230" i="1"/>
  <c r="BO230" i="1" s="1"/>
  <c r="O230" i="1"/>
  <c r="BN229" i="1"/>
  <c r="BL229" i="1"/>
  <c r="X229" i="1"/>
  <c r="O229" i="1"/>
  <c r="W226" i="1"/>
  <c r="W225" i="1"/>
  <c r="BN224" i="1"/>
  <c r="BL224" i="1"/>
  <c r="X224" i="1"/>
  <c r="BO224" i="1" s="1"/>
  <c r="O224" i="1"/>
  <c r="BN223" i="1"/>
  <c r="BL223" i="1"/>
  <c r="X223" i="1"/>
  <c r="X226" i="1" s="1"/>
  <c r="O223" i="1"/>
  <c r="W221" i="1"/>
  <c r="W220" i="1"/>
  <c r="BN219" i="1"/>
  <c r="BL219" i="1"/>
  <c r="X219" i="1"/>
  <c r="BO219" i="1" s="1"/>
  <c r="O219" i="1"/>
  <c r="BN218" i="1"/>
  <c r="BL218" i="1"/>
  <c r="X218" i="1"/>
  <c r="BO218" i="1" s="1"/>
  <c r="O218" i="1"/>
  <c r="BN217" i="1"/>
  <c r="BL217" i="1"/>
  <c r="X217" i="1"/>
  <c r="BO217" i="1" s="1"/>
  <c r="O217" i="1"/>
  <c r="BN216" i="1"/>
  <c r="BL216" i="1"/>
  <c r="X216" i="1"/>
  <c r="BO216" i="1" s="1"/>
  <c r="O216" i="1"/>
  <c r="BN215" i="1"/>
  <c r="BL215" i="1"/>
  <c r="X215" i="1"/>
  <c r="BO215" i="1" s="1"/>
  <c r="O215" i="1"/>
  <c r="BN214" i="1"/>
  <c r="BL214" i="1"/>
  <c r="X214" i="1"/>
  <c r="O214" i="1"/>
  <c r="W211" i="1"/>
  <c r="W210" i="1"/>
  <c r="BN209" i="1"/>
  <c r="BL209" i="1"/>
  <c r="X209" i="1"/>
  <c r="BO209" i="1" s="1"/>
  <c r="BN208" i="1"/>
  <c r="BL208" i="1"/>
  <c r="X208" i="1"/>
  <c r="BO208" i="1" s="1"/>
  <c r="O208" i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BO205" i="1" s="1"/>
  <c r="O205" i="1"/>
  <c r="BN204" i="1"/>
  <c r="BL204" i="1"/>
  <c r="X204" i="1"/>
  <c r="X211" i="1" s="1"/>
  <c r="O204" i="1"/>
  <c r="W202" i="1"/>
  <c r="W201" i="1"/>
  <c r="BN200" i="1"/>
  <c r="BL200" i="1"/>
  <c r="X200" i="1"/>
  <c r="BO200" i="1" s="1"/>
  <c r="O200" i="1"/>
  <c r="BN199" i="1"/>
  <c r="BL199" i="1"/>
  <c r="X199" i="1"/>
  <c r="BN198" i="1"/>
  <c r="BM198" i="1"/>
  <c r="BL198" i="1"/>
  <c r="Y198" i="1"/>
  <c r="X198" i="1"/>
  <c r="BO198" i="1" s="1"/>
  <c r="O198" i="1"/>
  <c r="BN197" i="1"/>
  <c r="BL197" i="1"/>
  <c r="X197" i="1"/>
  <c r="BO197" i="1" s="1"/>
  <c r="BN196" i="1"/>
  <c r="BL196" i="1"/>
  <c r="X196" i="1"/>
  <c r="BO196" i="1" s="1"/>
  <c r="O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BO186" i="1" s="1"/>
  <c r="O186" i="1"/>
  <c r="BN185" i="1"/>
  <c r="BL185" i="1"/>
  <c r="X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BO182" i="1" s="1"/>
  <c r="O182" i="1"/>
  <c r="BN181" i="1"/>
  <c r="BL181" i="1"/>
  <c r="X181" i="1"/>
  <c r="O181" i="1"/>
  <c r="W179" i="1"/>
  <c r="W178" i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X172" i="1" s="1"/>
  <c r="O169" i="1"/>
  <c r="W167" i="1"/>
  <c r="W166" i="1"/>
  <c r="BN165" i="1"/>
  <c r="BL165" i="1"/>
  <c r="X165" i="1"/>
  <c r="BO165" i="1" s="1"/>
  <c r="O165" i="1"/>
  <c r="BN164" i="1"/>
  <c r="BL164" i="1"/>
  <c r="X164" i="1"/>
  <c r="BO164" i="1" s="1"/>
  <c r="O164" i="1"/>
  <c r="W161" i="1"/>
  <c r="W160" i="1"/>
  <c r="BN159" i="1"/>
  <c r="BL159" i="1"/>
  <c r="X159" i="1"/>
  <c r="BO159" i="1" s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W148" i="1"/>
  <c r="W147" i="1"/>
  <c r="BN146" i="1"/>
  <c r="BL146" i="1"/>
  <c r="X146" i="1"/>
  <c r="BO146" i="1" s="1"/>
  <c r="O146" i="1"/>
  <c r="BN145" i="1"/>
  <c r="BL145" i="1"/>
  <c r="X145" i="1"/>
  <c r="BO145" i="1" s="1"/>
  <c r="O145" i="1"/>
  <c r="BN144" i="1"/>
  <c r="BL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BO134" i="1" s="1"/>
  <c r="O134" i="1"/>
  <c r="W131" i="1"/>
  <c r="W130" i="1"/>
  <c r="BN129" i="1"/>
  <c r="BL129" i="1"/>
  <c r="X129" i="1"/>
  <c r="O129" i="1"/>
  <c r="BN128" i="1"/>
  <c r="BL128" i="1"/>
  <c r="X128" i="1"/>
  <c r="BO128" i="1" s="1"/>
  <c r="O128" i="1"/>
  <c r="BN127" i="1"/>
  <c r="BL127" i="1"/>
  <c r="X127" i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BO89" i="1" s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BO57" i="1" s="1"/>
  <c r="O57" i="1"/>
  <c r="W54" i="1"/>
  <c r="W53" i="1"/>
  <c r="BN52" i="1"/>
  <c r="BL52" i="1"/>
  <c r="X52" i="1"/>
  <c r="BO52" i="1" s="1"/>
  <c r="O52" i="1"/>
  <c r="BN51" i="1"/>
  <c r="BL51" i="1"/>
  <c r="X51" i="1"/>
  <c r="C555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Y83" i="1" l="1"/>
  <c r="BM83" i="1"/>
  <c r="Y89" i="1"/>
  <c r="BM89" i="1"/>
  <c r="Y374" i="1"/>
  <c r="BM374" i="1"/>
  <c r="J9" i="1"/>
  <c r="Y136" i="1"/>
  <c r="BM136" i="1"/>
  <c r="Y262" i="1"/>
  <c r="Y429" i="1"/>
  <c r="BM429" i="1"/>
  <c r="F10" i="1"/>
  <c r="F9" i="1"/>
  <c r="W549" i="1"/>
  <c r="Y52" i="1"/>
  <c r="BM52" i="1"/>
  <c r="Y67" i="1"/>
  <c r="BM67" i="1"/>
  <c r="Y113" i="1"/>
  <c r="BM113" i="1"/>
  <c r="Y159" i="1"/>
  <c r="BM159" i="1"/>
  <c r="Y233" i="1"/>
  <c r="BM233" i="1"/>
  <c r="N555" i="1"/>
  <c r="Y298" i="1"/>
  <c r="BM298" i="1"/>
  <c r="Y313" i="1"/>
  <c r="BM313" i="1"/>
  <c r="Y402" i="1"/>
  <c r="BM402" i="1"/>
  <c r="Y406" i="1"/>
  <c r="BM406" i="1"/>
  <c r="Y467" i="1"/>
  <c r="BM467" i="1"/>
  <c r="Y28" i="1"/>
  <c r="BM28" i="1"/>
  <c r="Y75" i="1"/>
  <c r="BM75" i="1"/>
  <c r="Y101" i="1"/>
  <c r="BM101" i="1"/>
  <c r="Y123" i="1"/>
  <c r="BM123" i="1"/>
  <c r="Y151" i="1"/>
  <c r="BM151" i="1"/>
  <c r="Y176" i="1"/>
  <c r="BM176" i="1"/>
  <c r="Y218" i="1"/>
  <c r="BM218" i="1"/>
  <c r="Y244" i="1"/>
  <c r="BM244" i="1"/>
  <c r="Y248" i="1"/>
  <c r="BM248" i="1"/>
  <c r="Y281" i="1"/>
  <c r="Y323" i="1"/>
  <c r="Y324" i="1" s="1"/>
  <c r="BM323" i="1"/>
  <c r="BO323" i="1"/>
  <c r="Y332" i="1"/>
  <c r="BM332" i="1"/>
  <c r="Y344" i="1"/>
  <c r="BM344" i="1"/>
  <c r="Y360" i="1"/>
  <c r="BM360" i="1"/>
  <c r="Y394" i="1"/>
  <c r="BM394" i="1"/>
  <c r="Y443" i="1"/>
  <c r="Y444" i="1" s="1"/>
  <c r="BM443" i="1"/>
  <c r="BO443" i="1"/>
  <c r="X444" i="1"/>
  <c r="Y448" i="1"/>
  <c r="BM448" i="1"/>
  <c r="Y484" i="1"/>
  <c r="BM484" i="1"/>
  <c r="BO97" i="1"/>
  <c r="BM97" i="1"/>
  <c r="Y97" i="1"/>
  <c r="BO117" i="1"/>
  <c r="BM117" i="1"/>
  <c r="Y117" i="1"/>
  <c r="BO144" i="1"/>
  <c r="BM144" i="1"/>
  <c r="Y144" i="1"/>
  <c r="BO170" i="1"/>
  <c r="BM170" i="1"/>
  <c r="Y170" i="1"/>
  <c r="BO185" i="1"/>
  <c r="BM185" i="1"/>
  <c r="Y185" i="1"/>
  <c r="BO199" i="1"/>
  <c r="BM199" i="1"/>
  <c r="Y199" i="1"/>
  <c r="BO214" i="1"/>
  <c r="BM214" i="1"/>
  <c r="Y214" i="1"/>
  <c r="BO240" i="1"/>
  <c r="BM240" i="1"/>
  <c r="Y240" i="1"/>
  <c r="BO267" i="1"/>
  <c r="Y267" i="1"/>
  <c r="X321" i="1"/>
  <c r="Y319" i="1"/>
  <c r="Y320" i="1" s="1"/>
  <c r="BO336" i="1"/>
  <c r="BM336" i="1"/>
  <c r="Y336" i="1"/>
  <c r="BO390" i="1"/>
  <c r="BM390" i="1"/>
  <c r="Y390" i="1"/>
  <c r="BO418" i="1"/>
  <c r="BM418" i="1"/>
  <c r="Y418" i="1"/>
  <c r="BO463" i="1"/>
  <c r="BM463" i="1"/>
  <c r="Y463" i="1"/>
  <c r="BO490" i="1"/>
  <c r="BM490" i="1"/>
  <c r="Y490" i="1"/>
  <c r="X34" i="1"/>
  <c r="Y32" i="1"/>
  <c r="Y59" i="1"/>
  <c r="BM59" i="1"/>
  <c r="Y60" i="1"/>
  <c r="BM60" i="1"/>
  <c r="Y71" i="1"/>
  <c r="BM71" i="1"/>
  <c r="Y79" i="1"/>
  <c r="BM79" i="1"/>
  <c r="X121" i="1"/>
  <c r="BO109" i="1"/>
  <c r="BM109" i="1"/>
  <c r="Y109" i="1"/>
  <c r="BO127" i="1"/>
  <c r="BM127" i="1"/>
  <c r="Y127" i="1"/>
  <c r="BO129" i="1"/>
  <c r="BM129" i="1"/>
  <c r="Y129" i="1"/>
  <c r="BO155" i="1"/>
  <c r="BM155" i="1"/>
  <c r="Y155" i="1"/>
  <c r="X201" i="1"/>
  <c r="BO184" i="1"/>
  <c r="BM184" i="1"/>
  <c r="Y184" i="1"/>
  <c r="BO190" i="1"/>
  <c r="BM190" i="1"/>
  <c r="Y190" i="1"/>
  <c r="BO229" i="1"/>
  <c r="BM229" i="1"/>
  <c r="Y229" i="1"/>
  <c r="BO256" i="1"/>
  <c r="BM256" i="1"/>
  <c r="Y256" i="1"/>
  <c r="BO294" i="1"/>
  <c r="BM294" i="1"/>
  <c r="Y294" i="1"/>
  <c r="BO335" i="1"/>
  <c r="BM335" i="1"/>
  <c r="Y335" i="1"/>
  <c r="BO368" i="1"/>
  <c r="BM368" i="1"/>
  <c r="Y368" i="1"/>
  <c r="BO398" i="1"/>
  <c r="BM398" i="1"/>
  <c r="Y398" i="1"/>
  <c r="BO433" i="1"/>
  <c r="BM433" i="1"/>
  <c r="Y433" i="1"/>
  <c r="BO471" i="1"/>
  <c r="BM471" i="1"/>
  <c r="Y471" i="1"/>
  <c r="X178" i="1"/>
  <c r="X317" i="1"/>
  <c r="X376" i="1"/>
  <c r="BM32" i="1"/>
  <c r="Y57" i="1"/>
  <c r="BM57" i="1"/>
  <c r="Y65" i="1"/>
  <c r="BM65" i="1"/>
  <c r="Y69" i="1"/>
  <c r="BM69" i="1"/>
  <c r="Y73" i="1"/>
  <c r="BM73" i="1"/>
  <c r="Y77" i="1"/>
  <c r="BM77" i="1"/>
  <c r="Y81" i="1"/>
  <c r="BM81" i="1"/>
  <c r="Y85" i="1"/>
  <c r="BM85" i="1"/>
  <c r="X93" i="1"/>
  <c r="Y91" i="1"/>
  <c r="BM91" i="1"/>
  <c r="X103" i="1"/>
  <c r="Y99" i="1"/>
  <c r="BM99" i="1"/>
  <c r="Y107" i="1"/>
  <c r="BM107" i="1"/>
  <c r="Y111" i="1"/>
  <c r="BM111" i="1"/>
  <c r="Y115" i="1"/>
  <c r="BM115" i="1"/>
  <c r="Y119" i="1"/>
  <c r="BM119" i="1"/>
  <c r="X131" i="1"/>
  <c r="Y125" i="1"/>
  <c r="BM125" i="1"/>
  <c r="Y22" i="1"/>
  <c r="BM22" i="1"/>
  <c r="W547" i="1"/>
  <c r="Y30" i="1"/>
  <c r="BM30" i="1"/>
  <c r="Y134" i="1"/>
  <c r="BM134" i="1"/>
  <c r="Y138" i="1"/>
  <c r="BM138" i="1"/>
  <c r="Y146" i="1"/>
  <c r="BM146" i="1"/>
  <c r="Y153" i="1"/>
  <c r="BM153" i="1"/>
  <c r="Y157" i="1"/>
  <c r="BM157" i="1"/>
  <c r="Y164" i="1"/>
  <c r="BM164" i="1"/>
  <c r="Y174" i="1"/>
  <c r="BM174" i="1"/>
  <c r="BO174" i="1"/>
  <c r="Y182" i="1"/>
  <c r="BM182" i="1"/>
  <c r="Y187" i="1"/>
  <c r="BM187" i="1"/>
  <c r="Y188" i="1"/>
  <c r="BM188" i="1"/>
  <c r="Y192" i="1"/>
  <c r="BM192" i="1"/>
  <c r="Y205" i="1"/>
  <c r="BM205" i="1"/>
  <c r="Y208" i="1"/>
  <c r="BM208" i="1"/>
  <c r="Y209" i="1"/>
  <c r="BM209" i="1"/>
  <c r="Y216" i="1"/>
  <c r="BM216" i="1"/>
  <c r="Y224" i="1"/>
  <c r="BM224" i="1"/>
  <c r="X235" i="1"/>
  <c r="Y231" i="1"/>
  <c r="BM231" i="1"/>
  <c r="BM262" i="1"/>
  <c r="Y265" i="1"/>
  <c r="BM265" i="1"/>
  <c r="Y269" i="1"/>
  <c r="BM269" i="1"/>
  <c r="Y287" i="1"/>
  <c r="BM287" i="1"/>
  <c r="Y296" i="1"/>
  <c r="BM296" i="1"/>
  <c r="Y304" i="1"/>
  <c r="BM304" i="1"/>
  <c r="Y315" i="1"/>
  <c r="BM315" i="1"/>
  <c r="X316" i="1"/>
  <c r="BM319" i="1"/>
  <c r="BO319" i="1"/>
  <c r="X320" i="1"/>
  <c r="X324" i="1"/>
  <c r="BO408" i="1"/>
  <c r="BM408" i="1"/>
  <c r="Y408" i="1"/>
  <c r="X414" i="1"/>
  <c r="X413" i="1"/>
  <c r="BO412" i="1"/>
  <c r="BM412" i="1"/>
  <c r="Y412" i="1"/>
  <c r="Y413" i="1" s="1"/>
  <c r="BO416" i="1"/>
  <c r="BM416" i="1"/>
  <c r="Y416" i="1"/>
  <c r="BO431" i="1"/>
  <c r="BM431" i="1"/>
  <c r="Y431" i="1"/>
  <c r="BO450" i="1"/>
  <c r="BM450" i="1"/>
  <c r="Y450" i="1"/>
  <c r="V555" i="1"/>
  <c r="X456" i="1"/>
  <c r="BO455" i="1"/>
  <c r="BM455" i="1"/>
  <c r="Y455" i="1"/>
  <c r="Y456" i="1" s="1"/>
  <c r="BO461" i="1"/>
  <c r="BM461" i="1"/>
  <c r="Y461" i="1"/>
  <c r="BO469" i="1"/>
  <c r="BM469" i="1"/>
  <c r="Y469" i="1"/>
  <c r="BO486" i="1"/>
  <c r="BM486" i="1"/>
  <c r="Y486" i="1"/>
  <c r="BO523" i="1"/>
  <c r="BM523" i="1"/>
  <c r="Y523" i="1"/>
  <c r="BO525" i="1"/>
  <c r="BM525" i="1"/>
  <c r="Y525" i="1"/>
  <c r="BO527" i="1"/>
  <c r="BM527" i="1"/>
  <c r="Y527" i="1"/>
  <c r="X544" i="1"/>
  <c r="X543" i="1"/>
  <c r="BO539" i="1"/>
  <c r="BM539" i="1"/>
  <c r="Y539" i="1"/>
  <c r="BO541" i="1"/>
  <c r="BM541" i="1"/>
  <c r="Y541" i="1"/>
  <c r="Y242" i="1"/>
  <c r="BM242" i="1"/>
  <c r="Y246" i="1"/>
  <c r="BM246" i="1"/>
  <c r="Y250" i="1"/>
  <c r="BM250" i="1"/>
  <c r="Y258" i="1"/>
  <c r="BM258" i="1"/>
  <c r="BM267" i="1"/>
  <c r="Y275" i="1"/>
  <c r="BM275" i="1"/>
  <c r="Y280" i="1"/>
  <c r="BM280" i="1"/>
  <c r="BM281" i="1"/>
  <c r="Y309" i="1"/>
  <c r="Y310" i="1" s="1"/>
  <c r="BM309" i="1"/>
  <c r="BO309" i="1"/>
  <c r="Y330" i="1"/>
  <c r="BM330" i="1"/>
  <c r="Y342" i="1"/>
  <c r="BM342" i="1"/>
  <c r="Y348" i="1"/>
  <c r="BM348" i="1"/>
  <c r="Y349" i="1"/>
  <c r="BM349" i="1"/>
  <c r="Y362" i="1"/>
  <c r="BM362" i="1"/>
  <c r="Y372" i="1"/>
  <c r="BM372" i="1"/>
  <c r="BO372" i="1"/>
  <c r="Y386" i="1"/>
  <c r="BM386" i="1"/>
  <c r="X404" i="1"/>
  <c r="Y392" i="1"/>
  <c r="BM392" i="1"/>
  <c r="Y396" i="1"/>
  <c r="BM396" i="1"/>
  <c r="Y400" i="1"/>
  <c r="BM400" i="1"/>
  <c r="BO423" i="1"/>
  <c r="BM423" i="1"/>
  <c r="Y423" i="1"/>
  <c r="BO439" i="1"/>
  <c r="BM439" i="1"/>
  <c r="Y439" i="1"/>
  <c r="BO465" i="1"/>
  <c r="BM465" i="1"/>
  <c r="Y465" i="1"/>
  <c r="BO477" i="1"/>
  <c r="BM477" i="1"/>
  <c r="Y477" i="1"/>
  <c r="BM481" i="1"/>
  <c r="Y481" i="1"/>
  <c r="BO482" i="1"/>
  <c r="BM482" i="1"/>
  <c r="Y482" i="1"/>
  <c r="BO492" i="1"/>
  <c r="BM492" i="1"/>
  <c r="Y492" i="1"/>
  <c r="BO524" i="1"/>
  <c r="BM524" i="1"/>
  <c r="Y524" i="1"/>
  <c r="BO526" i="1"/>
  <c r="BM526" i="1"/>
  <c r="Y526" i="1"/>
  <c r="BO540" i="1"/>
  <c r="BM540" i="1"/>
  <c r="Y540" i="1"/>
  <c r="BO542" i="1"/>
  <c r="BM542" i="1"/>
  <c r="Y542" i="1"/>
  <c r="X410" i="1"/>
  <c r="X409" i="1"/>
  <c r="X452" i="1"/>
  <c r="X451" i="1"/>
  <c r="U555" i="1"/>
  <c r="X25" i="1"/>
  <c r="X35" i="1"/>
  <c r="X39" i="1"/>
  <c r="X130" i="1"/>
  <c r="X139" i="1"/>
  <c r="X147" i="1"/>
  <c r="X160" i="1"/>
  <c r="X167" i="1"/>
  <c r="X210" i="1"/>
  <c r="X221" i="1"/>
  <c r="X225" i="1"/>
  <c r="X236" i="1"/>
  <c r="X259" i="1"/>
  <c r="BO268" i="1"/>
  <c r="BM268" i="1"/>
  <c r="Y268" i="1"/>
  <c r="BO276" i="1"/>
  <c r="BM276" i="1"/>
  <c r="Y276" i="1"/>
  <c r="X278" i="1"/>
  <c r="BO282" i="1"/>
  <c r="BM282" i="1"/>
  <c r="Y282" i="1"/>
  <c r="X284" i="1"/>
  <c r="X289" i="1"/>
  <c r="BO286" i="1"/>
  <c r="BM286" i="1"/>
  <c r="Y286" i="1"/>
  <c r="BO295" i="1"/>
  <c r="BM295" i="1"/>
  <c r="Y295" i="1"/>
  <c r="BO299" i="1"/>
  <c r="BM299" i="1"/>
  <c r="Y299" i="1"/>
  <c r="X301" i="1"/>
  <c r="X306" i="1"/>
  <c r="BO303" i="1"/>
  <c r="BM303" i="1"/>
  <c r="Y303" i="1"/>
  <c r="X338" i="1"/>
  <c r="BO329" i="1"/>
  <c r="BM329" i="1"/>
  <c r="Y329" i="1"/>
  <c r="Q555" i="1"/>
  <c r="BO333" i="1"/>
  <c r="BM333" i="1"/>
  <c r="Y333" i="1"/>
  <c r="BO337" i="1"/>
  <c r="BM337" i="1"/>
  <c r="Y337" i="1"/>
  <c r="X339" i="1"/>
  <c r="X346" i="1"/>
  <c r="BO341" i="1"/>
  <c r="BM341" i="1"/>
  <c r="Y341" i="1"/>
  <c r="X345" i="1"/>
  <c r="BO350" i="1"/>
  <c r="BM350" i="1"/>
  <c r="Y350" i="1"/>
  <c r="X352" i="1"/>
  <c r="X355" i="1"/>
  <c r="BO354" i="1"/>
  <c r="BM354" i="1"/>
  <c r="Y354" i="1"/>
  <c r="Y355" i="1" s="1"/>
  <c r="X356" i="1"/>
  <c r="R555" i="1"/>
  <c r="X364" i="1"/>
  <c r="BO359" i="1"/>
  <c r="BM359" i="1"/>
  <c r="Y359" i="1"/>
  <c r="BO363" i="1"/>
  <c r="BM363" i="1"/>
  <c r="Y363" i="1"/>
  <c r="X365" i="1"/>
  <c r="X370" i="1"/>
  <c r="BO367" i="1"/>
  <c r="BM367" i="1"/>
  <c r="Y367" i="1"/>
  <c r="X369" i="1"/>
  <c r="BO393" i="1"/>
  <c r="BM393" i="1"/>
  <c r="Y393" i="1"/>
  <c r="BO397" i="1"/>
  <c r="BM397" i="1"/>
  <c r="Y397" i="1"/>
  <c r="BO401" i="1"/>
  <c r="BM401" i="1"/>
  <c r="Y401" i="1"/>
  <c r="BO430" i="1"/>
  <c r="BM430" i="1"/>
  <c r="Y430" i="1"/>
  <c r="BO434" i="1"/>
  <c r="BM434" i="1"/>
  <c r="Y434" i="1"/>
  <c r="X436" i="1"/>
  <c r="X441" i="1"/>
  <c r="BO438" i="1"/>
  <c r="BM438" i="1"/>
  <c r="Y438" i="1"/>
  <c r="Y440" i="1" s="1"/>
  <c r="X440" i="1"/>
  <c r="L555" i="1"/>
  <c r="X43" i="1"/>
  <c r="X47" i="1"/>
  <c r="X53" i="1"/>
  <c r="X61" i="1"/>
  <c r="X86" i="1"/>
  <c r="X94" i="1"/>
  <c r="X104" i="1"/>
  <c r="X120" i="1"/>
  <c r="X171" i="1"/>
  <c r="X179" i="1"/>
  <c r="X202" i="1"/>
  <c r="X253" i="1"/>
  <c r="H9" i="1"/>
  <c r="B555" i="1"/>
  <c r="W546" i="1"/>
  <c r="W548" i="1" s="1"/>
  <c r="Y23" i="1"/>
  <c r="BM23" i="1"/>
  <c r="X24" i="1"/>
  <c r="W545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55" i="1"/>
  <c r="Y58" i="1"/>
  <c r="BM58" i="1"/>
  <c r="X62" i="1"/>
  <c r="E555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BM90" i="1"/>
  <c r="Y92" i="1"/>
  <c r="BM92" i="1"/>
  <c r="Y96" i="1"/>
  <c r="BM96" i="1"/>
  <c r="BO96" i="1"/>
  <c r="Y98" i="1"/>
  <c r="BM98" i="1"/>
  <c r="Y100" i="1"/>
  <c r="BM100" i="1"/>
  <c r="Y102" i="1"/>
  <c r="BM102" i="1"/>
  <c r="Y106" i="1"/>
  <c r="BM106" i="1"/>
  <c r="BO106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Y124" i="1"/>
  <c r="BM124" i="1"/>
  <c r="Y126" i="1"/>
  <c r="BM126" i="1"/>
  <c r="Y128" i="1"/>
  <c r="BM128" i="1"/>
  <c r="F555" i="1"/>
  <c r="Y135" i="1"/>
  <c r="BM135" i="1"/>
  <c r="Y137" i="1"/>
  <c r="BM137" i="1"/>
  <c r="X140" i="1"/>
  <c r="G555" i="1"/>
  <c r="Y145" i="1"/>
  <c r="BM145" i="1"/>
  <c r="X148" i="1"/>
  <c r="H555" i="1"/>
  <c r="Y152" i="1"/>
  <c r="BM152" i="1"/>
  <c r="Y154" i="1"/>
  <c r="BM154" i="1"/>
  <c r="Y156" i="1"/>
  <c r="BM156" i="1"/>
  <c r="Y158" i="1"/>
  <c r="BM158" i="1"/>
  <c r="X161" i="1"/>
  <c r="I555" i="1"/>
  <c r="Y165" i="1"/>
  <c r="BM165" i="1"/>
  <c r="X166" i="1"/>
  <c r="Y169" i="1"/>
  <c r="Y171" i="1" s="1"/>
  <c r="BM169" i="1"/>
  <c r="BO169" i="1"/>
  <c r="Y175" i="1"/>
  <c r="BM175" i="1"/>
  <c r="Y177" i="1"/>
  <c r="BM177" i="1"/>
  <c r="Y181" i="1"/>
  <c r="BM181" i="1"/>
  <c r="BO181" i="1"/>
  <c r="Y183" i="1"/>
  <c r="BM183" i="1"/>
  <c r="Y186" i="1"/>
  <c r="BM186" i="1"/>
  <c r="Y189" i="1"/>
  <c r="BM189" i="1"/>
  <c r="Y191" i="1"/>
  <c r="BM191" i="1"/>
  <c r="Y193" i="1"/>
  <c r="BM193" i="1"/>
  <c r="Y196" i="1"/>
  <c r="BM196" i="1"/>
  <c r="Y197" i="1"/>
  <c r="BM197" i="1"/>
  <c r="Y200" i="1"/>
  <c r="BM200" i="1"/>
  <c r="Y204" i="1"/>
  <c r="BM204" i="1"/>
  <c r="BO204" i="1"/>
  <c r="Y206" i="1"/>
  <c r="BM206" i="1"/>
  <c r="Y207" i="1"/>
  <c r="BM207" i="1"/>
  <c r="J555" i="1"/>
  <c r="Y215" i="1"/>
  <c r="BM215" i="1"/>
  <c r="Y217" i="1"/>
  <c r="BM217" i="1"/>
  <c r="Y219" i="1"/>
  <c r="BM219" i="1"/>
  <c r="X220" i="1"/>
  <c r="Y223" i="1"/>
  <c r="Y225" i="1" s="1"/>
  <c r="BM223" i="1"/>
  <c r="BO223" i="1"/>
  <c r="Y230" i="1"/>
  <c r="BM230" i="1"/>
  <c r="Y232" i="1"/>
  <c r="BM232" i="1"/>
  <c r="Y234" i="1"/>
  <c r="BM234" i="1"/>
  <c r="Y239" i="1"/>
  <c r="BM239" i="1"/>
  <c r="BO239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X252" i="1"/>
  <c r="Y255" i="1"/>
  <c r="BM255" i="1"/>
  <c r="BO255" i="1"/>
  <c r="Y257" i="1"/>
  <c r="BM257" i="1"/>
  <c r="X271" i="1"/>
  <c r="Y263" i="1"/>
  <c r="BM263" i="1"/>
  <c r="BO264" i="1"/>
  <c r="BM264" i="1"/>
  <c r="BO266" i="1"/>
  <c r="BM266" i="1"/>
  <c r="Y266" i="1"/>
  <c r="BO270" i="1"/>
  <c r="BM270" i="1"/>
  <c r="Y270" i="1"/>
  <c r="X272" i="1"/>
  <c r="X277" i="1"/>
  <c r="BO274" i="1"/>
  <c r="BM274" i="1"/>
  <c r="Y274" i="1"/>
  <c r="X283" i="1"/>
  <c r="BO288" i="1"/>
  <c r="BM288" i="1"/>
  <c r="Y288" i="1"/>
  <c r="X290" i="1"/>
  <c r="O555" i="1"/>
  <c r="X300" i="1"/>
  <c r="BO293" i="1"/>
  <c r="BM293" i="1"/>
  <c r="Y293" i="1"/>
  <c r="BO297" i="1"/>
  <c r="BM297" i="1"/>
  <c r="Y297" i="1"/>
  <c r="X305" i="1"/>
  <c r="BO314" i="1"/>
  <c r="BM314" i="1"/>
  <c r="Y314" i="1"/>
  <c r="Y316" i="1" s="1"/>
  <c r="BO375" i="1"/>
  <c r="BM375" i="1"/>
  <c r="Y375" i="1"/>
  <c r="X377" i="1"/>
  <c r="X380" i="1"/>
  <c r="BO379" i="1"/>
  <c r="BM379" i="1"/>
  <c r="Y379" i="1"/>
  <c r="Y380" i="1" s="1"/>
  <c r="X381" i="1"/>
  <c r="S555" i="1"/>
  <c r="X388" i="1"/>
  <c r="BO385" i="1"/>
  <c r="BM385" i="1"/>
  <c r="Y385" i="1"/>
  <c r="X387" i="1"/>
  <c r="BO417" i="1"/>
  <c r="BM417" i="1"/>
  <c r="Y417" i="1"/>
  <c r="X419" i="1"/>
  <c r="BO462" i="1"/>
  <c r="BM462" i="1"/>
  <c r="Y462" i="1"/>
  <c r="X474" i="1"/>
  <c r="BO466" i="1"/>
  <c r="BM466" i="1"/>
  <c r="Y466" i="1"/>
  <c r="BO470" i="1"/>
  <c r="BM470" i="1"/>
  <c r="Y470" i="1"/>
  <c r="BO483" i="1"/>
  <c r="BM483" i="1"/>
  <c r="Y483" i="1"/>
  <c r="X487" i="1"/>
  <c r="BO491" i="1"/>
  <c r="BM491" i="1"/>
  <c r="Y491" i="1"/>
  <c r="X493" i="1"/>
  <c r="P555" i="1"/>
  <c r="X311" i="1"/>
  <c r="BO331" i="1"/>
  <c r="BM331" i="1"/>
  <c r="Y331" i="1"/>
  <c r="BO334" i="1"/>
  <c r="BM334" i="1"/>
  <c r="Y334" i="1"/>
  <c r="BO343" i="1"/>
  <c r="BM343" i="1"/>
  <c r="Y343" i="1"/>
  <c r="X351" i="1"/>
  <c r="BO361" i="1"/>
  <c r="BM361" i="1"/>
  <c r="Y361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X403" i="1"/>
  <c r="BO407" i="1"/>
  <c r="BM407" i="1"/>
  <c r="Y407" i="1"/>
  <c r="X420" i="1"/>
  <c r="BO424" i="1"/>
  <c r="BM424" i="1"/>
  <c r="Y424" i="1"/>
  <c r="X426" i="1"/>
  <c r="X435" i="1"/>
  <c r="BO428" i="1"/>
  <c r="BM428" i="1"/>
  <c r="Y428" i="1"/>
  <c r="BO432" i="1"/>
  <c r="BM432" i="1"/>
  <c r="Y432" i="1"/>
  <c r="BO449" i="1"/>
  <c r="BM449" i="1"/>
  <c r="Y449" i="1"/>
  <c r="W555" i="1"/>
  <c r="BO464" i="1"/>
  <c r="BM464" i="1"/>
  <c r="Y464" i="1"/>
  <c r="BO468" i="1"/>
  <c r="BM468" i="1"/>
  <c r="Y468" i="1"/>
  <c r="BO472" i="1"/>
  <c r="BM472" i="1"/>
  <c r="Y472" i="1"/>
  <c r="X479" i="1"/>
  <c r="BO476" i="1"/>
  <c r="BM476" i="1"/>
  <c r="Y476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T555" i="1"/>
  <c r="X425" i="1"/>
  <c r="X457" i="1"/>
  <c r="X473" i="1"/>
  <c r="X488" i="1"/>
  <c r="BO481" i="1"/>
  <c r="BO485" i="1"/>
  <c r="BM485" i="1"/>
  <c r="Y485" i="1"/>
  <c r="X494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BO532" i="1"/>
  <c r="BM532" i="1"/>
  <c r="Y532" i="1"/>
  <c r="BO534" i="1"/>
  <c r="BM534" i="1"/>
  <c r="Y534" i="1"/>
  <c r="Y409" i="1" l="1"/>
  <c r="Y387" i="1"/>
  <c r="Y487" i="1"/>
  <c r="Y478" i="1"/>
  <c r="Y451" i="1"/>
  <c r="Y403" i="1"/>
  <c r="Y201" i="1"/>
  <c r="Y166" i="1"/>
  <c r="Y147" i="1"/>
  <c r="Y120" i="1"/>
  <c r="Y61" i="1"/>
  <c r="Y369" i="1"/>
  <c r="Y528" i="1"/>
  <c r="Y425" i="1"/>
  <c r="Y493" i="1"/>
  <c r="Y419" i="1"/>
  <c r="Y277" i="1"/>
  <c r="Y24" i="1"/>
  <c r="Y305" i="1"/>
  <c r="Y473" i="1"/>
  <c r="Y271" i="1"/>
  <c r="Y235" i="1"/>
  <c r="Y220" i="1"/>
  <c r="Y130" i="1"/>
  <c r="Y93" i="1"/>
  <c r="X547" i="1"/>
  <c r="Y351" i="1"/>
  <c r="Y283" i="1"/>
  <c r="Y543" i="1"/>
  <c r="Y178" i="1"/>
  <c r="Y160" i="1"/>
  <c r="Y139" i="1"/>
  <c r="Y86" i="1"/>
  <c r="X546" i="1"/>
  <c r="X548" i="1" s="1"/>
  <c r="Y511" i="1"/>
  <c r="Y435" i="1"/>
  <c r="Y376" i="1"/>
  <c r="Y300" i="1"/>
  <c r="Y259" i="1"/>
  <c r="Y252" i="1"/>
  <c r="Y210" i="1"/>
  <c r="Y103" i="1"/>
  <c r="Y34" i="1"/>
  <c r="X549" i="1"/>
  <c r="Y345" i="1"/>
  <c r="Y338" i="1"/>
  <c r="X545" i="1"/>
  <c r="Y536" i="1"/>
  <c r="Y364" i="1"/>
  <c r="Y289" i="1"/>
  <c r="Y550" i="1" l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<sst xmlns="http://schemas.openxmlformats.org/spreadsheetml/2006/main" count="2380" uniqueCount="790">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</sst>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135" sqref="AA135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512" t="s">
        <v>0</v>
      </c>
      <c r="E1" s="425"/>
      <c r="F1" s="425"/>
      <c r="G1" s="12" t="s">
        <v>1</v>
      </c>
      <c r="H1" s="512" t="s">
        <v>2</v>
      </c>
      <c r="I1" s="425"/>
      <c r="J1" s="425"/>
      <c r="K1" s="425"/>
      <c r="L1" s="425"/>
      <c r="M1" s="425"/>
      <c r="N1" s="425"/>
      <c r="O1" s="425"/>
      <c r="P1" s="425"/>
      <c r="Q1" s="771" t="s">
        <v>3</v>
      </c>
      <c r="R1" s="425"/>
      <c r="S1" s="42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427" t="s">
        <v>8</v>
      </c>
      <c r="B5" s="428"/>
      <c r="C5" s="429"/>
      <c r="D5" s="414"/>
      <c r="E5" s="416"/>
      <c r="F5" s="722" t="s">
        <v>9</v>
      </c>
      <c r="G5" s="429"/>
      <c r="H5" s="414" t="s">
        <v>789</v>
      </c>
      <c r="I5" s="415"/>
      <c r="J5" s="415"/>
      <c r="K5" s="415"/>
      <c r="L5" s="416"/>
      <c r="M5" s="58"/>
      <c r="O5" s="24" t="s">
        <v>10</v>
      </c>
      <c r="P5" s="763">
        <v>45443</v>
      </c>
      <c r="Q5" s="542"/>
      <c r="S5" s="634" t="s">
        <v>11</v>
      </c>
      <c r="T5" s="422"/>
      <c r="U5" s="636" t="s">
        <v>12</v>
      </c>
      <c r="V5" s="542"/>
      <c r="AA5" s="51"/>
      <c r="AB5" s="51"/>
      <c r="AC5" s="51"/>
    </row>
    <row r="6" spans="1:30" s="377" customFormat="1" ht="24" customHeight="1" x14ac:dyDescent="0.2">
      <c r="A6" s="427" t="s">
        <v>13</v>
      </c>
      <c r="B6" s="428"/>
      <c r="C6" s="429"/>
      <c r="D6" s="698" t="s">
        <v>761</v>
      </c>
      <c r="E6" s="699"/>
      <c r="F6" s="699"/>
      <c r="G6" s="699"/>
      <c r="H6" s="699"/>
      <c r="I6" s="699"/>
      <c r="J6" s="699"/>
      <c r="K6" s="699"/>
      <c r="L6" s="542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Пятница</v>
      </c>
      <c r="Q6" s="385"/>
      <c r="S6" s="421" t="s">
        <v>16</v>
      </c>
      <c r="T6" s="422"/>
      <c r="U6" s="692" t="s">
        <v>17</v>
      </c>
      <c r="V6" s="464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611" t="str">
        <f>IFERROR(VLOOKUP(DeliveryAddress,Table,3,0),1)</f>
        <v>3</v>
      </c>
      <c r="E7" s="612"/>
      <c r="F7" s="612"/>
      <c r="G7" s="612"/>
      <c r="H7" s="612"/>
      <c r="I7" s="612"/>
      <c r="J7" s="612"/>
      <c r="K7" s="612"/>
      <c r="L7" s="570"/>
      <c r="M7" s="60"/>
      <c r="O7" s="24"/>
      <c r="P7" s="42"/>
      <c r="Q7" s="42"/>
      <c r="S7" s="391"/>
      <c r="T7" s="422"/>
      <c r="U7" s="693"/>
      <c r="V7" s="694"/>
      <c r="AA7" s="51"/>
      <c r="AB7" s="51"/>
      <c r="AC7" s="51"/>
    </row>
    <row r="8" spans="1:30" s="377" customFormat="1" ht="25.5" customHeight="1" x14ac:dyDescent="0.2">
      <c r="A8" s="775" t="s">
        <v>18</v>
      </c>
      <c r="B8" s="399"/>
      <c r="C8" s="400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69">
        <v>0.54166666666666663</v>
      </c>
      <c r="Q8" s="570"/>
      <c r="S8" s="391"/>
      <c r="T8" s="422"/>
      <c r="U8" s="693"/>
      <c r="V8" s="694"/>
      <c r="AA8" s="51"/>
      <c r="AB8" s="51"/>
      <c r="AC8" s="51"/>
    </row>
    <row r="9" spans="1:30" s="377" customFormat="1" ht="39.950000000000003" customHeight="1" x14ac:dyDescent="0.2">
      <c r="A9" s="4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430"/>
      <c r="E9" s="431"/>
      <c r="F9" s="4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33" t="str">
        <f>IF(AND($A$9="Тип доверенности/получателя при получении в адресе перегруза:",$D$9="Разовая доверенность"),"Введите ФИО","")</f>
        <v/>
      </c>
      <c r="I9" s="431"/>
      <c r="J9" s="4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1"/>
      <c r="L9" s="431"/>
      <c r="M9" s="378"/>
      <c r="O9" s="26" t="s">
        <v>20</v>
      </c>
      <c r="P9" s="535"/>
      <c r="Q9" s="536"/>
      <c r="S9" s="391"/>
      <c r="T9" s="422"/>
      <c r="U9" s="695"/>
      <c r="V9" s="696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4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430"/>
      <c r="E10" s="431"/>
      <c r="F10" s="4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70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45"/>
      <c r="Q10" s="646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1"/>
      <c r="Q11" s="542"/>
      <c r="T11" s="24" t="s">
        <v>26</v>
      </c>
      <c r="U11" s="622" t="s">
        <v>27</v>
      </c>
      <c r="V11" s="536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M12" s="62"/>
      <c r="O12" s="24" t="s">
        <v>29</v>
      </c>
      <c r="P12" s="569"/>
      <c r="Q12" s="570"/>
      <c r="R12" s="23"/>
      <c r="T12" s="24"/>
      <c r="U12" s="425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62"/>
      <c r="N13" s="26"/>
      <c r="O13" s="26" t="s">
        <v>31</v>
      </c>
      <c r="P13" s="622"/>
      <c r="Q13" s="536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4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63"/>
      <c r="O15" s="424" t="s">
        <v>34</v>
      </c>
      <c r="P15" s="425"/>
      <c r="Q15" s="425"/>
      <c r="R15" s="425"/>
      <c r="S15" s="42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26"/>
      <c r="P16" s="426"/>
      <c r="Q16" s="426"/>
      <c r="R16" s="426"/>
      <c r="S16" s="42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49" t="s">
        <v>37</v>
      </c>
      <c r="D17" s="440" t="s">
        <v>38</v>
      </c>
      <c r="E17" s="476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75"/>
      <c r="Q17" s="475"/>
      <c r="R17" s="475"/>
      <c r="S17" s="476"/>
      <c r="T17" s="751" t="s">
        <v>49</v>
      </c>
      <c r="U17" s="429"/>
      <c r="V17" s="440" t="s">
        <v>50</v>
      </c>
      <c r="W17" s="440" t="s">
        <v>51</v>
      </c>
      <c r="X17" s="760" t="s">
        <v>52</v>
      </c>
      <c r="Y17" s="440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2"/>
      <c r="BB17" s="748" t="s">
        <v>57</v>
      </c>
    </row>
    <row r="18" spans="1:67" ht="14.25" customHeight="1" x14ac:dyDescent="0.2">
      <c r="A18" s="441"/>
      <c r="B18" s="441"/>
      <c r="C18" s="441"/>
      <c r="D18" s="477"/>
      <c r="E18" s="479"/>
      <c r="F18" s="441"/>
      <c r="G18" s="441"/>
      <c r="H18" s="441"/>
      <c r="I18" s="441"/>
      <c r="J18" s="441"/>
      <c r="K18" s="441"/>
      <c r="L18" s="441"/>
      <c r="M18" s="441"/>
      <c r="N18" s="441"/>
      <c r="O18" s="477"/>
      <c r="P18" s="478"/>
      <c r="Q18" s="478"/>
      <c r="R18" s="478"/>
      <c r="S18" s="479"/>
      <c r="T18" s="375" t="s">
        <v>58</v>
      </c>
      <c r="U18" s="375" t="s">
        <v>59</v>
      </c>
      <c r="V18" s="441"/>
      <c r="W18" s="441"/>
      <c r="X18" s="761"/>
      <c r="Y18" s="441"/>
      <c r="Z18" s="653"/>
      <c r="AA18" s="653"/>
      <c r="AB18" s="494"/>
      <c r="AC18" s="495"/>
      <c r="AD18" s="496"/>
      <c r="AE18" s="503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5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8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19"/>
      <c r="O24" s="398" t="s">
        <v>70</v>
      </c>
      <c r="P24" s="399"/>
      <c r="Q24" s="399"/>
      <c r="R24" s="399"/>
      <c r="S24" s="399"/>
      <c r="T24" s="399"/>
      <c r="U24" s="400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19"/>
      <c r="O25" s="398" t="s">
        <v>70</v>
      </c>
      <c r="P25" s="399"/>
      <c r="Q25" s="399"/>
      <c r="R25" s="399"/>
      <c r="S25" s="399"/>
      <c r="T25" s="399"/>
      <c r="U25" s="400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8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19"/>
      <c r="O34" s="398" t="s">
        <v>70</v>
      </c>
      <c r="P34" s="399"/>
      <c r="Q34" s="399"/>
      <c r="R34" s="399"/>
      <c r="S34" s="399"/>
      <c r="T34" s="399"/>
      <c r="U34" s="400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19"/>
      <c r="O35" s="398" t="s">
        <v>70</v>
      </c>
      <c r="P35" s="399"/>
      <c r="Q35" s="399"/>
      <c r="R35" s="399"/>
      <c r="S35" s="399"/>
      <c r="T35" s="399"/>
      <c r="U35" s="400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8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19"/>
      <c r="O38" s="398" t="s">
        <v>70</v>
      </c>
      <c r="P38" s="399"/>
      <c r="Q38" s="399"/>
      <c r="R38" s="399"/>
      <c r="S38" s="399"/>
      <c r="T38" s="399"/>
      <c r="U38" s="400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19"/>
      <c r="O39" s="398" t="s">
        <v>70</v>
      </c>
      <c r="P39" s="399"/>
      <c r="Q39" s="399"/>
      <c r="R39" s="399"/>
      <c r="S39" s="399"/>
      <c r="T39" s="399"/>
      <c r="U39" s="400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8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19"/>
      <c r="O42" s="398" t="s">
        <v>70</v>
      </c>
      <c r="P42" s="399"/>
      <c r="Q42" s="399"/>
      <c r="R42" s="399"/>
      <c r="S42" s="399"/>
      <c r="T42" s="399"/>
      <c r="U42" s="400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19"/>
      <c r="O43" s="398" t="s">
        <v>70</v>
      </c>
      <c r="P43" s="399"/>
      <c r="Q43" s="399"/>
      <c r="R43" s="399"/>
      <c r="S43" s="399"/>
      <c r="T43" s="399"/>
      <c r="U43" s="400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18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19"/>
      <c r="O46" s="398" t="s">
        <v>70</v>
      </c>
      <c r="P46" s="399"/>
      <c r="Q46" s="399"/>
      <c r="R46" s="399"/>
      <c r="S46" s="399"/>
      <c r="T46" s="399"/>
      <c r="U46" s="400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19"/>
      <c r="O47" s="398" t="s">
        <v>70</v>
      </c>
      <c r="P47" s="399"/>
      <c r="Q47" s="399"/>
      <c r="R47" s="399"/>
      <c r="S47" s="399"/>
      <c r="T47" s="399"/>
      <c r="U47" s="400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5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hidden="1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5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418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19"/>
      <c r="O53" s="398" t="s">
        <v>70</v>
      </c>
      <c r="P53" s="399"/>
      <c r="Q53" s="399"/>
      <c r="R53" s="399"/>
      <c r="S53" s="399"/>
      <c r="T53" s="399"/>
      <c r="U53" s="400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hidden="1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19"/>
      <c r="O54" s="398" t="s">
        <v>70</v>
      </c>
      <c r="P54" s="399"/>
      <c r="Q54" s="399"/>
      <c r="R54" s="399"/>
      <c r="S54" s="399"/>
      <c r="T54" s="399"/>
      <c r="U54" s="400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hidden="1" customHeight="1" x14ac:dyDescent="0.25">
      <c r="A55" s="45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hidden="1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1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0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2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418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19"/>
      <c r="O61" s="398" t="s">
        <v>70</v>
      </c>
      <c r="P61" s="399"/>
      <c r="Q61" s="399"/>
      <c r="R61" s="399"/>
      <c r="S61" s="399"/>
      <c r="T61" s="399"/>
      <c r="U61" s="400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hidden="1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19"/>
      <c r="O62" s="398" t="s">
        <v>70</v>
      </c>
      <c r="P62" s="399"/>
      <c r="Q62" s="399"/>
      <c r="R62" s="399"/>
      <c r="S62" s="399"/>
      <c r="T62" s="399"/>
      <c r="U62" s="400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hidden="1" customHeight="1" x14ac:dyDescent="0.25">
      <c r="A63" s="45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1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4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6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idden="1" x14ac:dyDescent="0.2">
      <c r="A86" s="418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19"/>
      <c r="O86" s="398" t="s">
        <v>70</v>
      </c>
      <c r="P86" s="399"/>
      <c r="Q86" s="399"/>
      <c r="R86" s="399"/>
      <c r="S86" s="399"/>
      <c r="T86" s="399"/>
      <c r="U86" s="400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83"/>
      <c r="AA86" s="383"/>
    </row>
    <row r="87" spans="1:67" hidden="1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19"/>
      <c r="O87" s="398" t="s">
        <v>70</v>
      </c>
      <c r="P87" s="399"/>
      <c r="Q87" s="399"/>
      <c r="R87" s="399"/>
      <c r="S87" s="399"/>
      <c r="T87" s="399"/>
      <c r="U87" s="400"/>
      <c r="V87" s="37" t="s">
        <v>66</v>
      </c>
      <c r="W87" s="382">
        <f>IFERROR(SUM(W65:W85),"0")</f>
        <v>0</v>
      </c>
      <c r="X87" s="382">
        <f>IFERROR(SUM(X65:X85),"0")</f>
        <v>0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2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18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19"/>
      <c r="O93" s="398" t="s">
        <v>70</v>
      </c>
      <c r="P93" s="399"/>
      <c r="Q93" s="399"/>
      <c r="R93" s="399"/>
      <c r="S93" s="399"/>
      <c r="T93" s="399"/>
      <c r="U93" s="400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19"/>
      <c r="O94" s="398" t="s">
        <v>70</v>
      </c>
      <c r="P94" s="399"/>
      <c r="Q94" s="399"/>
      <c r="R94" s="399"/>
      <c r="S94" s="399"/>
      <c r="T94" s="399"/>
      <c r="U94" s="400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18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19"/>
      <c r="O103" s="398" t="s">
        <v>70</v>
      </c>
      <c r="P103" s="399"/>
      <c r="Q103" s="399"/>
      <c r="R103" s="399"/>
      <c r="S103" s="399"/>
      <c r="T103" s="399"/>
      <c r="U103" s="400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19"/>
      <c r="O104" s="398" t="s">
        <v>70</v>
      </c>
      <c r="P104" s="399"/>
      <c r="Q104" s="399"/>
      <c r="R104" s="399"/>
      <c r="S104" s="399"/>
      <c r="T104" s="399"/>
      <c r="U104" s="400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hidden="1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19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5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7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idden="1" x14ac:dyDescent="0.2">
      <c r="A120" s="418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19"/>
      <c r="O120" s="398" t="s">
        <v>70</v>
      </c>
      <c r="P120" s="399"/>
      <c r="Q120" s="399"/>
      <c r="R120" s="399"/>
      <c r="S120" s="399"/>
      <c r="T120" s="399"/>
      <c r="U120" s="400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83"/>
      <c r="AA120" s="383"/>
    </row>
    <row r="121" spans="1:67" hidden="1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19"/>
      <c r="O121" s="398" t="s">
        <v>70</v>
      </c>
      <c r="P121" s="399"/>
      <c r="Q121" s="399"/>
      <c r="R121" s="399"/>
      <c r="S121" s="399"/>
      <c r="T121" s="399"/>
      <c r="U121" s="400"/>
      <c r="V121" s="37" t="s">
        <v>66</v>
      </c>
      <c r="W121" s="382">
        <f>IFERROR(SUM(W106:W119),"0")</f>
        <v>0</v>
      </c>
      <c r="X121" s="382">
        <f>IFERROR(SUM(X106:X119),"0")</f>
        <v>0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idden="1" x14ac:dyDescent="0.2">
      <c r="A130" s="418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19"/>
      <c r="O130" s="398" t="s">
        <v>70</v>
      </c>
      <c r="P130" s="399"/>
      <c r="Q130" s="399"/>
      <c r="R130" s="399"/>
      <c r="S130" s="399"/>
      <c r="T130" s="399"/>
      <c r="U130" s="400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hidden="1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19"/>
      <c r="O131" s="398" t="s">
        <v>70</v>
      </c>
      <c r="P131" s="399"/>
      <c r="Q131" s="399"/>
      <c r="R131" s="399"/>
      <c r="S131" s="399"/>
      <c r="T131" s="399"/>
      <c r="U131" s="400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hidden="1" customHeight="1" x14ac:dyDescent="0.25">
      <c r="A132" s="45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100</v>
      </c>
      <c r="X135" s="381">
        <f>IFERROR(IF(W135="",0,CEILING((W135/$H135),1)*$H135),"")</f>
        <v>100.80000000000001</v>
      </c>
      <c r="Y135" s="36">
        <f>IFERROR(IF(X135=0,"",ROUNDUP(X135/H135,0)*0.02175),"")</f>
        <v>0.26100000000000001</v>
      </c>
      <c r="Z135" s="56"/>
      <c r="AA135" s="57"/>
      <c r="AE135" s="64"/>
      <c r="BB135" s="137" t="s">
        <v>1</v>
      </c>
      <c r="BL135" s="64">
        <f>IFERROR(W135*I135/H135,"0")</f>
        <v>106.64285714285715</v>
      </c>
      <c r="BM135" s="64">
        <f>IFERROR(X135*I135/H135,"0")</f>
        <v>107.49600000000001</v>
      </c>
      <c r="BN135" s="64">
        <f>IFERROR(1/J135*(W135/H135),"0")</f>
        <v>0.21258503401360543</v>
      </c>
      <c r="BO135" s="64">
        <f>IFERROR(1/J135*(X135/H135),"0")</f>
        <v>0.21428571428571427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18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19"/>
      <c r="O139" s="398" t="s">
        <v>70</v>
      </c>
      <c r="P139" s="399"/>
      <c r="Q139" s="399"/>
      <c r="R139" s="399"/>
      <c r="S139" s="399"/>
      <c r="T139" s="399"/>
      <c r="U139" s="400"/>
      <c r="V139" s="37" t="s">
        <v>71</v>
      </c>
      <c r="W139" s="382">
        <f>IFERROR(W134/H134,"0")+IFERROR(W135/H135,"0")+IFERROR(W136/H136,"0")+IFERROR(W137/H137,"0")+IFERROR(W138/H138,"0")</f>
        <v>11.904761904761905</v>
      </c>
      <c r="X139" s="382">
        <f>IFERROR(X134/H134,"0")+IFERROR(X135/H135,"0")+IFERROR(X136/H136,"0")+IFERROR(X137/H137,"0")+IFERROR(X138/H138,"0")</f>
        <v>12</v>
      </c>
      <c r="Y139" s="382">
        <f>IFERROR(IF(Y134="",0,Y134),"0")+IFERROR(IF(Y135="",0,Y135),"0")+IFERROR(IF(Y136="",0,Y136),"0")+IFERROR(IF(Y137="",0,Y137),"0")+IFERROR(IF(Y138="",0,Y138),"0")</f>
        <v>0.26100000000000001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19"/>
      <c r="O140" s="398" t="s">
        <v>70</v>
      </c>
      <c r="P140" s="399"/>
      <c r="Q140" s="399"/>
      <c r="R140" s="399"/>
      <c r="S140" s="399"/>
      <c r="T140" s="399"/>
      <c r="U140" s="400"/>
      <c r="V140" s="37" t="s">
        <v>66</v>
      </c>
      <c r="W140" s="382">
        <f>IFERROR(SUM(W134:W138),"0")</f>
        <v>100</v>
      </c>
      <c r="X140" s="382">
        <f>IFERROR(SUM(X134:X138),"0")</f>
        <v>100.80000000000001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5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18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19"/>
      <c r="O147" s="398" t="s">
        <v>70</v>
      </c>
      <c r="P147" s="399"/>
      <c r="Q147" s="399"/>
      <c r="R147" s="399"/>
      <c r="S147" s="399"/>
      <c r="T147" s="399"/>
      <c r="U147" s="400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19"/>
      <c r="O148" s="398" t="s">
        <v>70</v>
      </c>
      <c r="P148" s="399"/>
      <c r="Q148" s="399"/>
      <c r="R148" s="399"/>
      <c r="S148" s="399"/>
      <c r="T148" s="399"/>
      <c r="U148" s="400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5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30</v>
      </c>
      <c r="X151" s="381">
        <f t="shared" ref="X151:X159" si="29">IFERROR(IF(W151="",0,CEILING((W151/$H151),1)*$H151),"")</f>
        <v>33.6</v>
      </c>
      <c r="Y151" s="36">
        <f>IFERROR(IF(X151=0,"",ROUNDUP(X151/H151,0)*0.00753),"")</f>
        <v>6.0240000000000002E-2</v>
      </c>
      <c r="Z151" s="56"/>
      <c r="AA151" s="57"/>
      <c r="AE151" s="64"/>
      <c r="BB151" s="144" t="s">
        <v>1</v>
      </c>
      <c r="BL151" s="64">
        <f t="shared" ref="BL151:BL159" si="30">IFERROR(W151*I151/H151,"0")</f>
        <v>31.857142857142858</v>
      </c>
      <c r="BM151" s="64">
        <f t="shared" ref="BM151:BM159" si="31">IFERROR(X151*I151/H151,"0")</f>
        <v>35.68</v>
      </c>
      <c r="BN151" s="64">
        <f t="shared" ref="BN151:BN159" si="32">IFERROR(1/J151*(W151/H151),"0")</f>
        <v>4.5787545787545784E-2</v>
      </c>
      <c r="BO151" s="64">
        <f t="shared" ref="BO151:BO159" si="33">IFERROR(1/J151*(X151/H151),"0")</f>
        <v>5.128205128205128E-2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50</v>
      </c>
      <c r="X152" s="381">
        <f t="shared" si="29"/>
        <v>50.400000000000006</v>
      </c>
      <c r="Y152" s="36">
        <f>IFERROR(IF(X152=0,"",ROUNDUP(X152/H152,0)*0.00753),"")</f>
        <v>9.0359999999999996E-2</v>
      </c>
      <c r="Z152" s="56"/>
      <c r="AA152" s="57"/>
      <c r="AE152" s="64"/>
      <c r="BB152" s="145" t="s">
        <v>1</v>
      </c>
      <c r="BL152" s="64">
        <f t="shared" si="30"/>
        <v>53.095238095238095</v>
      </c>
      <c r="BM152" s="64">
        <f t="shared" si="31"/>
        <v>53.52</v>
      </c>
      <c r="BN152" s="64">
        <f t="shared" si="32"/>
        <v>7.6312576312576319E-2</v>
      </c>
      <c r="BO152" s="64">
        <f t="shared" si="33"/>
        <v>7.6923076923076927E-2</v>
      </c>
    </row>
    <row r="153" spans="1:67" ht="27" hidden="1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2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33.599999999999987</v>
      </c>
      <c r="X157" s="381">
        <f t="shared" si="29"/>
        <v>33.6</v>
      </c>
      <c r="Y157" s="36">
        <f>IFERROR(IF(X157=0,"",ROUNDUP(X157/H157,0)*0.00502),"")</f>
        <v>8.0320000000000003E-2</v>
      </c>
      <c r="Z157" s="56"/>
      <c r="AA157" s="57"/>
      <c r="AE157" s="64"/>
      <c r="BB157" s="150" t="s">
        <v>1</v>
      </c>
      <c r="BL157" s="64">
        <f t="shared" si="30"/>
        <v>35.199999999999989</v>
      </c>
      <c r="BM157" s="64">
        <f t="shared" si="31"/>
        <v>35.200000000000003</v>
      </c>
      <c r="BN157" s="64">
        <f t="shared" si="32"/>
        <v>6.8376068376068355E-2</v>
      </c>
      <c r="BO157" s="64">
        <f t="shared" si="33"/>
        <v>6.8376068376068383E-2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18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19"/>
      <c r="O160" s="398" t="s">
        <v>70</v>
      </c>
      <c r="P160" s="399"/>
      <c r="Q160" s="399"/>
      <c r="R160" s="399"/>
      <c r="S160" s="399"/>
      <c r="T160" s="399"/>
      <c r="U160" s="400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35.047619047619037</v>
      </c>
      <c r="X160" s="382">
        <f>IFERROR(X151/H151,"0")+IFERROR(X152/H152,"0")+IFERROR(X153/H153,"0")+IFERROR(X154/H154,"0")+IFERROR(X155/H155,"0")+IFERROR(X156/H156,"0")+IFERROR(X157/H157,"0")+IFERROR(X158/H158,"0")+IFERROR(X159/H159,"0")</f>
        <v>36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0.23092000000000001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19"/>
      <c r="O161" s="398" t="s">
        <v>70</v>
      </c>
      <c r="P161" s="399"/>
      <c r="Q161" s="399"/>
      <c r="R161" s="399"/>
      <c r="S161" s="399"/>
      <c r="T161" s="399"/>
      <c r="U161" s="400"/>
      <c r="V161" s="37" t="s">
        <v>66</v>
      </c>
      <c r="W161" s="382">
        <f>IFERROR(SUM(W151:W159),"0")</f>
        <v>113.6</v>
      </c>
      <c r="X161" s="382">
        <f>IFERROR(SUM(X151:X159),"0")</f>
        <v>117.6</v>
      </c>
      <c r="Y161" s="37"/>
      <c r="Z161" s="383"/>
      <c r="AA161" s="383"/>
    </row>
    <row r="162" spans="1:67" ht="16.5" hidden="1" customHeight="1" x14ac:dyDescent="0.25">
      <c r="A162" s="45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28.8</v>
      </c>
      <c r="X165" s="381">
        <f>IFERROR(IF(W165="",0,CEILING((W165/$H165),1)*$H165),"")</f>
        <v>29.700000000000003</v>
      </c>
      <c r="Y165" s="36">
        <f>IFERROR(IF(X165=0,"",ROUNDUP(X165/H165,0)*0.00753),"")</f>
        <v>8.2830000000000001E-2</v>
      </c>
      <c r="Z165" s="56"/>
      <c r="AA165" s="57"/>
      <c r="AE165" s="64"/>
      <c r="BB165" s="154" t="s">
        <v>1</v>
      </c>
      <c r="BL165" s="64">
        <f>IFERROR(W165*I165/H165,"0")</f>
        <v>30.93333333333333</v>
      </c>
      <c r="BM165" s="64">
        <f>IFERROR(X165*I165/H165,"0")</f>
        <v>31.900000000000002</v>
      </c>
      <c r="BN165" s="64">
        <f>IFERROR(1/J165*(W165/H165),"0")</f>
        <v>6.8376068376068369E-2</v>
      </c>
      <c r="BO165" s="64">
        <f>IFERROR(1/J165*(X165/H165),"0")</f>
        <v>7.0512820512820512E-2</v>
      </c>
    </row>
    <row r="166" spans="1:67" x14ac:dyDescent="0.2">
      <c r="A166" s="418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19"/>
      <c r="O166" s="398" t="s">
        <v>70</v>
      </c>
      <c r="P166" s="399"/>
      <c r="Q166" s="399"/>
      <c r="R166" s="399"/>
      <c r="S166" s="399"/>
      <c r="T166" s="399"/>
      <c r="U166" s="400"/>
      <c r="V166" s="37" t="s">
        <v>71</v>
      </c>
      <c r="W166" s="382">
        <f>IFERROR(W164/H164,"0")+IFERROR(W165/H165,"0")</f>
        <v>10.666666666666666</v>
      </c>
      <c r="X166" s="382">
        <f>IFERROR(X164/H164,"0")+IFERROR(X165/H165,"0")</f>
        <v>11</v>
      </c>
      <c r="Y166" s="382">
        <f>IFERROR(IF(Y164="",0,Y164),"0")+IFERROR(IF(Y165="",0,Y165),"0")</f>
        <v>8.2830000000000001E-2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19"/>
      <c r="O167" s="398" t="s">
        <v>70</v>
      </c>
      <c r="P167" s="399"/>
      <c r="Q167" s="399"/>
      <c r="R167" s="399"/>
      <c r="S167" s="399"/>
      <c r="T167" s="399"/>
      <c r="U167" s="400"/>
      <c r="V167" s="37" t="s">
        <v>66</v>
      </c>
      <c r="W167" s="382">
        <f>IFERROR(SUM(W164:W165),"0")</f>
        <v>28.8</v>
      </c>
      <c r="X167" s="382">
        <f>IFERROR(SUM(X164:X165),"0")</f>
        <v>29.700000000000003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18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19"/>
      <c r="O171" s="398" t="s">
        <v>70</v>
      </c>
      <c r="P171" s="399"/>
      <c r="Q171" s="399"/>
      <c r="R171" s="399"/>
      <c r="S171" s="399"/>
      <c r="T171" s="399"/>
      <c r="U171" s="400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19"/>
      <c r="O172" s="398" t="s">
        <v>70</v>
      </c>
      <c r="P172" s="399"/>
      <c r="Q172" s="399"/>
      <c r="R172" s="399"/>
      <c r="S172" s="399"/>
      <c r="T172" s="399"/>
      <c r="U172" s="400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300</v>
      </c>
      <c r="X174" s="381">
        <f>IFERROR(IF(W174="",0,CEILING((W174/$H174),1)*$H174),"")</f>
        <v>302.40000000000003</v>
      </c>
      <c r="Y174" s="36">
        <f>IFERROR(IF(X174=0,"",ROUNDUP(X174/H174,0)*0.00937),"")</f>
        <v>0.52471999999999996</v>
      </c>
      <c r="Z174" s="56"/>
      <c r="AA174" s="57"/>
      <c r="AE174" s="64"/>
      <c r="BB174" s="157" t="s">
        <v>1</v>
      </c>
      <c r="BL174" s="64">
        <f>IFERROR(W174*I174/H174,"0")</f>
        <v>311.66666666666663</v>
      </c>
      <c r="BM174" s="64">
        <f>IFERROR(X174*I174/H174,"0")</f>
        <v>314.16000000000003</v>
      </c>
      <c r="BN174" s="64">
        <f>IFERROR(1/J174*(W174/H174),"0")</f>
        <v>0.46296296296296291</v>
      </c>
      <c r="BO174" s="64">
        <f>IFERROR(1/J174*(X174/H174),"0")</f>
        <v>0.46666666666666667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120</v>
      </c>
      <c r="X175" s="381">
        <f>IFERROR(IF(W175="",0,CEILING((W175/$H175),1)*$H175),"")</f>
        <v>124.2</v>
      </c>
      <c r="Y175" s="36">
        <f>IFERROR(IF(X175=0,"",ROUNDUP(X175/H175,0)*0.00937),"")</f>
        <v>0.21551000000000001</v>
      </c>
      <c r="Z175" s="56"/>
      <c r="AA175" s="57"/>
      <c r="AE175" s="64"/>
      <c r="BB175" s="158" t="s">
        <v>1</v>
      </c>
      <c r="BL175" s="64">
        <f>IFERROR(W175*I175/H175,"0")</f>
        <v>124.66666666666667</v>
      </c>
      <c r="BM175" s="64">
        <f>IFERROR(X175*I175/H175,"0")</f>
        <v>129.03</v>
      </c>
      <c r="BN175" s="64">
        <f>IFERROR(1/J175*(W175/H175),"0")</f>
        <v>0.18518518518518517</v>
      </c>
      <c r="BO175" s="64">
        <f>IFERROR(1/J175*(X175/H175),"0")</f>
        <v>0.19166666666666665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80</v>
      </c>
      <c r="X176" s="381">
        <f>IFERROR(IF(W176="",0,CEILING((W176/$H176),1)*$H176),"")</f>
        <v>81</v>
      </c>
      <c r="Y176" s="36">
        <f>IFERROR(IF(X176=0,"",ROUNDUP(X176/H176,0)*0.00937),"")</f>
        <v>0.14055000000000001</v>
      </c>
      <c r="Z176" s="56"/>
      <c r="AA176" s="57"/>
      <c r="AE176" s="64"/>
      <c r="BB176" s="159" t="s">
        <v>1</v>
      </c>
      <c r="BL176" s="64">
        <f>IFERROR(W176*I176/H176,"0")</f>
        <v>83.111111111111114</v>
      </c>
      <c r="BM176" s="64">
        <f>IFERROR(X176*I176/H176,"0")</f>
        <v>84.15</v>
      </c>
      <c r="BN176" s="64">
        <f>IFERROR(1/J176*(W176/H176),"0")</f>
        <v>0.12345679012345677</v>
      </c>
      <c r="BO176" s="64">
        <f>IFERROR(1/J176*(X176/H176),"0")</f>
        <v>0.12499999999999999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120</v>
      </c>
      <c r="X177" s="381">
        <f>IFERROR(IF(W177="",0,CEILING((W177/$H177),1)*$H177),"")</f>
        <v>124.2</v>
      </c>
      <c r="Y177" s="36">
        <f>IFERROR(IF(X177=0,"",ROUNDUP(X177/H177,0)*0.00937),"")</f>
        <v>0.21551000000000001</v>
      </c>
      <c r="Z177" s="56"/>
      <c r="AA177" s="57"/>
      <c r="AE177" s="64"/>
      <c r="BB177" s="160" t="s">
        <v>1</v>
      </c>
      <c r="BL177" s="64">
        <f>IFERROR(W177*I177/H177,"0")</f>
        <v>124.66666666666667</v>
      </c>
      <c r="BM177" s="64">
        <f>IFERROR(X177*I177/H177,"0")</f>
        <v>129.03</v>
      </c>
      <c r="BN177" s="64">
        <f>IFERROR(1/J177*(W177/H177),"0")</f>
        <v>0.18518518518518517</v>
      </c>
      <c r="BO177" s="64">
        <f>IFERROR(1/J177*(X177/H177),"0")</f>
        <v>0.19166666666666665</v>
      </c>
    </row>
    <row r="178" spans="1:67" x14ac:dyDescent="0.2">
      <c r="A178" s="418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19"/>
      <c r="O178" s="398" t="s">
        <v>70</v>
      </c>
      <c r="P178" s="399"/>
      <c r="Q178" s="399"/>
      <c r="R178" s="399"/>
      <c r="S178" s="399"/>
      <c r="T178" s="399"/>
      <c r="U178" s="400"/>
      <c r="V178" s="37" t="s">
        <v>71</v>
      </c>
      <c r="W178" s="382">
        <f>IFERROR(W174/H174,"0")+IFERROR(W175/H175,"0")+IFERROR(W176/H176,"0")+IFERROR(W177/H177,"0")</f>
        <v>114.81481481481481</v>
      </c>
      <c r="X178" s="382">
        <f>IFERROR(X174/H174,"0")+IFERROR(X175/H175,"0")+IFERROR(X176/H176,"0")+IFERROR(X177/H177,"0")</f>
        <v>117</v>
      </c>
      <c r="Y178" s="382">
        <f>IFERROR(IF(Y174="",0,Y174),"0")+IFERROR(IF(Y175="",0,Y175),"0")+IFERROR(IF(Y176="",0,Y176),"0")+IFERROR(IF(Y177="",0,Y177),"0")</f>
        <v>1.09629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19"/>
      <c r="O179" s="398" t="s">
        <v>70</v>
      </c>
      <c r="P179" s="399"/>
      <c r="Q179" s="399"/>
      <c r="R179" s="399"/>
      <c r="S179" s="399"/>
      <c r="T179" s="399"/>
      <c r="U179" s="400"/>
      <c r="V179" s="37" t="s">
        <v>66</v>
      </c>
      <c r="W179" s="382">
        <f>IFERROR(SUM(W174:W177),"0")</f>
        <v>620</v>
      </c>
      <c r="X179" s="382">
        <f>IFERROR(SUM(X174:X177),"0")</f>
        <v>631.80000000000007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100</v>
      </c>
      <c r="X182" s="381">
        <f t="shared" si="34"/>
        <v>105.3</v>
      </c>
      <c r="Y182" s="36">
        <f>IFERROR(IF(X182=0,"",ROUNDUP(X182/H182,0)*0.02175),"")</f>
        <v>0.28275</v>
      </c>
      <c r="Z182" s="56"/>
      <c r="AA182" s="57"/>
      <c r="AE182" s="64"/>
      <c r="BB182" s="162" t="s">
        <v>1</v>
      </c>
      <c r="BL182" s="64">
        <f t="shared" si="35"/>
        <v>106.96296296296296</v>
      </c>
      <c r="BM182" s="64">
        <f t="shared" si="36"/>
        <v>112.63199999999999</v>
      </c>
      <c r="BN182" s="64">
        <f t="shared" si="37"/>
        <v>0.22045855379188711</v>
      </c>
      <c r="BO182" s="64">
        <f t="shared" si="38"/>
        <v>0.23214285714285712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2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30</v>
      </c>
      <c r="X184" s="381">
        <f t="shared" si="34"/>
        <v>31.2</v>
      </c>
      <c r="Y184" s="36">
        <f>IFERROR(IF(X184=0,"",ROUNDUP(X184/H184,0)*0.02175),"")</f>
        <v>8.6999999999999994E-2</v>
      </c>
      <c r="Z184" s="56"/>
      <c r="AA184" s="57"/>
      <c r="AE184" s="64"/>
      <c r="BB184" s="164" t="s">
        <v>1</v>
      </c>
      <c r="BL184" s="64">
        <f t="shared" si="35"/>
        <v>32.169230769230772</v>
      </c>
      <c r="BM184" s="64">
        <f t="shared" si="36"/>
        <v>33.456000000000003</v>
      </c>
      <c r="BN184" s="64">
        <f t="shared" si="37"/>
        <v>6.8681318681318673E-2</v>
      </c>
      <c r="BO184" s="64">
        <f t="shared" si="38"/>
        <v>7.1428571428571425E-2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0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8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180</v>
      </c>
      <c r="X187" s="381">
        <f t="shared" si="34"/>
        <v>182.7</v>
      </c>
      <c r="Y187" s="36">
        <f>IFERROR(IF(X187=0,"",ROUNDUP(X187/H187,0)*0.02175),"")</f>
        <v>0.45674999999999999</v>
      </c>
      <c r="Z187" s="56"/>
      <c r="AA187" s="57"/>
      <c r="AE187" s="64"/>
      <c r="BB187" s="167" t="s">
        <v>1</v>
      </c>
      <c r="BL187" s="64">
        <f t="shared" si="35"/>
        <v>191.66896551724139</v>
      </c>
      <c r="BM187" s="64">
        <f t="shared" si="36"/>
        <v>194.54399999999998</v>
      </c>
      <c r="BN187" s="64">
        <f t="shared" si="37"/>
        <v>0.36945812807881773</v>
      </c>
      <c r="BO187" s="64">
        <f t="shared" si="38"/>
        <v>0.375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4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96</v>
      </c>
      <c r="X189" s="381">
        <f t="shared" si="34"/>
        <v>96</v>
      </c>
      <c r="Y189" s="36">
        <f>IFERROR(IF(X189=0,"",ROUNDUP(X189/H189,0)*0.00753),"")</f>
        <v>0.30120000000000002</v>
      </c>
      <c r="Z189" s="56"/>
      <c r="AA189" s="57"/>
      <c r="AE189" s="64"/>
      <c r="BB189" s="169" t="s">
        <v>1</v>
      </c>
      <c r="BL189" s="64">
        <f t="shared" si="35"/>
        <v>106.88000000000001</v>
      </c>
      <c r="BM189" s="64">
        <f t="shared" si="36"/>
        <v>106.88000000000001</v>
      </c>
      <c r="BN189" s="64">
        <f t="shared" si="37"/>
        <v>0.25641025641025639</v>
      </c>
      <c r="BO189" s="64">
        <f t="shared" si="38"/>
        <v>0.25641025641025639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24</v>
      </c>
      <c r="X191" s="381">
        <f t="shared" si="34"/>
        <v>24</v>
      </c>
      <c r="Y191" s="36">
        <f>IFERROR(IF(X191=0,"",ROUNDUP(X191/H191,0)*0.00753),"")</f>
        <v>7.5300000000000006E-2</v>
      </c>
      <c r="Z191" s="56"/>
      <c r="AA191" s="57"/>
      <c r="AE191" s="64"/>
      <c r="BB191" s="171" t="s">
        <v>1</v>
      </c>
      <c r="BL191" s="64">
        <f t="shared" si="35"/>
        <v>26.000000000000004</v>
      </c>
      <c r="BM191" s="64">
        <f t="shared" si="36"/>
        <v>26.000000000000004</v>
      </c>
      <c r="BN191" s="64">
        <f t="shared" si="37"/>
        <v>6.4102564102564097E-2</v>
      </c>
      <c r="BO191" s="64">
        <f t="shared" si="38"/>
        <v>6.4102564102564097E-2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240</v>
      </c>
      <c r="X193" s="381">
        <f t="shared" si="34"/>
        <v>240</v>
      </c>
      <c r="Y193" s="36">
        <f t="shared" ref="Y193:Y200" si="39">IFERROR(IF(X193=0,"",ROUNDUP(X193/H193,0)*0.00753),"")</f>
        <v>0.753</v>
      </c>
      <c r="Z193" s="56"/>
      <c r="AA193" s="57"/>
      <c r="AE193" s="64"/>
      <c r="BB193" s="173" t="s">
        <v>1</v>
      </c>
      <c r="BL193" s="64">
        <f t="shared" si="35"/>
        <v>269</v>
      </c>
      <c r="BM193" s="64">
        <f t="shared" si="36"/>
        <v>269</v>
      </c>
      <c r="BN193" s="64">
        <f t="shared" si="37"/>
        <v>0.64102564102564097</v>
      </c>
      <c r="BO193" s="64">
        <f t="shared" si="38"/>
        <v>0.64102564102564097</v>
      </c>
    </row>
    <row r="194" spans="1:67" ht="27" hidden="1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0</v>
      </c>
      <c r="X194" s="381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216</v>
      </c>
      <c r="X196" s="381">
        <f t="shared" si="34"/>
        <v>216</v>
      </c>
      <c r="Y196" s="36">
        <f t="shared" si="39"/>
        <v>0.67769999999999997</v>
      </c>
      <c r="Z196" s="56"/>
      <c r="AA196" s="57"/>
      <c r="AE196" s="64"/>
      <c r="BB196" s="176" t="s">
        <v>1</v>
      </c>
      <c r="BL196" s="64">
        <f t="shared" si="35"/>
        <v>240.48000000000002</v>
      </c>
      <c r="BM196" s="64">
        <f t="shared" si="36"/>
        <v>240.48000000000002</v>
      </c>
      <c r="BN196" s="64">
        <f t="shared" si="37"/>
        <v>0.57692307692307687</v>
      </c>
      <c r="BO196" s="64">
        <f t="shared" si="38"/>
        <v>0.57692307692307687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6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144</v>
      </c>
      <c r="X198" s="381">
        <f t="shared" si="34"/>
        <v>144</v>
      </c>
      <c r="Y198" s="36">
        <f t="shared" si="39"/>
        <v>0.45180000000000003</v>
      </c>
      <c r="Z198" s="56"/>
      <c r="AA198" s="57"/>
      <c r="AE198" s="64"/>
      <c r="BB198" s="178" t="s">
        <v>1</v>
      </c>
      <c r="BL198" s="64">
        <f t="shared" si="35"/>
        <v>160.32000000000002</v>
      </c>
      <c r="BM198" s="64">
        <f t="shared" si="36"/>
        <v>160.32000000000002</v>
      </c>
      <c r="BN198" s="64">
        <f t="shared" si="37"/>
        <v>0.38461538461538458</v>
      </c>
      <c r="BO198" s="64">
        <f t="shared" si="38"/>
        <v>0.38461538461538458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240</v>
      </c>
      <c r="X200" s="381">
        <f t="shared" si="34"/>
        <v>240</v>
      </c>
      <c r="Y200" s="36">
        <f t="shared" si="39"/>
        <v>0.753</v>
      </c>
      <c r="Z200" s="56"/>
      <c r="AA200" s="57"/>
      <c r="AE200" s="64"/>
      <c r="BB200" s="180" t="s">
        <v>1</v>
      </c>
      <c r="BL200" s="64">
        <f t="shared" si="35"/>
        <v>267.8</v>
      </c>
      <c r="BM200" s="64">
        <f t="shared" si="36"/>
        <v>267.8</v>
      </c>
      <c r="BN200" s="64">
        <f t="shared" si="37"/>
        <v>0.64102564102564097</v>
      </c>
      <c r="BO200" s="64">
        <f t="shared" si="38"/>
        <v>0.64102564102564097</v>
      </c>
    </row>
    <row r="201" spans="1:67" x14ac:dyDescent="0.2">
      <c r="A201" s="418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19"/>
      <c r="O201" s="398" t="s">
        <v>70</v>
      </c>
      <c r="P201" s="399"/>
      <c r="Q201" s="399"/>
      <c r="R201" s="399"/>
      <c r="S201" s="399"/>
      <c r="T201" s="399"/>
      <c r="U201" s="400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436.88148803091332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438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3.8385000000000002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19"/>
      <c r="O202" s="398" t="s">
        <v>70</v>
      </c>
      <c r="P202" s="399"/>
      <c r="Q202" s="399"/>
      <c r="R202" s="399"/>
      <c r="S202" s="399"/>
      <c r="T202" s="399"/>
      <c r="U202" s="400"/>
      <c r="V202" s="37" t="s">
        <v>66</v>
      </c>
      <c r="W202" s="382">
        <f>IFERROR(SUM(W181:W200),"0")</f>
        <v>1270</v>
      </c>
      <c r="X202" s="382">
        <f>IFERROR(SUM(X181:X200),"0")</f>
        <v>1279.2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144</v>
      </c>
      <c r="X206" s="381">
        <f t="shared" si="40"/>
        <v>144</v>
      </c>
      <c r="Y206" s="36">
        <f>IFERROR(IF(X206=0,"",ROUNDUP(X206/H206,0)*0.00753),"")</f>
        <v>0.45180000000000003</v>
      </c>
      <c r="Z206" s="56"/>
      <c r="AA206" s="57"/>
      <c r="AE206" s="64"/>
      <c r="BB206" s="183" t="s">
        <v>1</v>
      </c>
      <c r="BL206" s="64">
        <f t="shared" si="41"/>
        <v>160.32000000000002</v>
      </c>
      <c r="BM206" s="64">
        <f t="shared" si="42"/>
        <v>160.32000000000002</v>
      </c>
      <c r="BN206" s="64">
        <f t="shared" si="43"/>
        <v>0.38461538461538458</v>
      </c>
      <c r="BO206" s="64">
        <f t="shared" si="44"/>
        <v>0.38461538461538458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144</v>
      </c>
      <c r="X208" s="381">
        <f t="shared" si="40"/>
        <v>144</v>
      </c>
      <c r="Y208" s="36">
        <f>IFERROR(IF(X208=0,"",ROUNDUP(X208/H208,0)*0.00753),"")</f>
        <v>0.45180000000000003</v>
      </c>
      <c r="Z208" s="56"/>
      <c r="AA208" s="57"/>
      <c r="AE208" s="64"/>
      <c r="BB208" s="185" t="s">
        <v>1</v>
      </c>
      <c r="BL208" s="64">
        <f t="shared" si="41"/>
        <v>160.32000000000002</v>
      </c>
      <c r="BM208" s="64">
        <f t="shared" si="42"/>
        <v>160.32000000000002</v>
      </c>
      <c r="BN208" s="64">
        <f t="shared" si="43"/>
        <v>0.38461538461538458</v>
      </c>
      <c r="BO208" s="64">
        <f t="shared" si="44"/>
        <v>0.38461538461538458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37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18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19"/>
      <c r="O210" s="398" t="s">
        <v>70</v>
      </c>
      <c r="P210" s="399"/>
      <c r="Q210" s="399"/>
      <c r="R210" s="399"/>
      <c r="S210" s="399"/>
      <c r="T210" s="399"/>
      <c r="U210" s="400"/>
      <c r="V210" s="37" t="s">
        <v>71</v>
      </c>
      <c r="W210" s="382">
        <f>IFERROR(W204/H204,"0")+IFERROR(W205/H205,"0")+IFERROR(W206/H206,"0")+IFERROR(W207/H207,"0")+IFERROR(W208/H208,"0")+IFERROR(W209/H209,"0")</f>
        <v>120</v>
      </c>
      <c r="X210" s="382">
        <f>IFERROR(X204/H204,"0")+IFERROR(X205/H205,"0")+IFERROR(X206/H206,"0")+IFERROR(X207/H207,"0")+IFERROR(X208/H208,"0")+IFERROR(X209/H209,"0")</f>
        <v>120</v>
      </c>
      <c r="Y210" s="382">
        <f>IFERROR(IF(Y204="",0,Y204),"0")+IFERROR(IF(Y205="",0,Y205),"0")+IFERROR(IF(Y206="",0,Y206),"0")+IFERROR(IF(Y207="",0,Y207),"0")+IFERROR(IF(Y208="",0,Y208),"0")+IFERROR(IF(Y209="",0,Y209),"0")</f>
        <v>0.90360000000000007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19"/>
      <c r="O211" s="398" t="s">
        <v>70</v>
      </c>
      <c r="P211" s="399"/>
      <c r="Q211" s="399"/>
      <c r="R211" s="399"/>
      <c r="S211" s="399"/>
      <c r="T211" s="399"/>
      <c r="U211" s="400"/>
      <c r="V211" s="37" t="s">
        <v>66</v>
      </c>
      <c r="W211" s="382">
        <f>IFERROR(SUM(W204:W209),"0")</f>
        <v>288</v>
      </c>
      <c r="X211" s="382">
        <f>IFERROR(SUM(X204:X209),"0")</f>
        <v>288</v>
      </c>
      <c r="Y211" s="37"/>
      <c r="Z211" s="383"/>
      <c r="AA211" s="383"/>
    </row>
    <row r="212" spans="1:67" ht="16.5" hidden="1" customHeight="1" x14ac:dyDescent="0.25">
      <c r="A212" s="45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418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19"/>
      <c r="O220" s="398" t="s">
        <v>70</v>
      </c>
      <c r="P220" s="399"/>
      <c r="Q220" s="399"/>
      <c r="R220" s="399"/>
      <c r="S220" s="399"/>
      <c r="T220" s="399"/>
      <c r="U220" s="400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hidden="1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19"/>
      <c r="O221" s="398" t="s">
        <v>70</v>
      </c>
      <c r="P221" s="399"/>
      <c r="Q221" s="399"/>
      <c r="R221" s="399"/>
      <c r="S221" s="399"/>
      <c r="T221" s="399"/>
      <c r="U221" s="400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418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19"/>
      <c r="O225" s="398" t="s">
        <v>70</v>
      </c>
      <c r="P225" s="399"/>
      <c r="Q225" s="399"/>
      <c r="R225" s="399"/>
      <c r="S225" s="399"/>
      <c r="T225" s="399"/>
      <c r="U225" s="400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19"/>
      <c r="O226" s="398" t="s">
        <v>70</v>
      </c>
      <c r="P226" s="399"/>
      <c r="Q226" s="399"/>
      <c r="R226" s="399"/>
      <c r="S226" s="399"/>
      <c r="T226" s="399"/>
      <c r="U226" s="400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45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hidden="1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418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19"/>
      <c r="O235" s="398" t="s">
        <v>70</v>
      </c>
      <c r="P235" s="399"/>
      <c r="Q235" s="399"/>
      <c r="R235" s="399"/>
      <c r="S235" s="399"/>
      <c r="T235" s="399"/>
      <c r="U235" s="400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hidden="1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19"/>
      <c r="O236" s="398" t="s">
        <v>70</v>
      </c>
      <c r="P236" s="399"/>
      <c r="Q236" s="399"/>
      <c r="R236" s="399"/>
      <c r="S236" s="399"/>
      <c r="T236" s="399"/>
      <c r="U236" s="400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hidden="1" customHeight="1" x14ac:dyDescent="0.25">
      <c r="A237" s="45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5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418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19"/>
      <c r="O252" s="398" t="s">
        <v>70</v>
      </c>
      <c r="P252" s="399"/>
      <c r="Q252" s="399"/>
      <c r="R252" s="399"/>
      <c r="S252" s="399"/>
      <c r="T252" s="399"/>
      <c r="U252" s="400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19"/>
      <c r="O253" s="398" t="s">
        <v>70</v>
      </c>
      <c r="P253" s="399"/>
      <c r="Q253" s="399"/>
      <c r="R253" s="399"/>
      <c r="S253" s="399"/>
      <c r="T253" s="399"/>
      <c r="U253" s="400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50</v>
      </c>
      <c r="X255" s="381">
        <f>IFERROR(IF(W255="",0,CEILING((W255/$H255),1)*$H255),"")</f>
        <v>50.400000000000006</v>
      </c>
      <c r="Y255" s="36">
        <f>IFERROR(IF(X255=0,"",ROUNDUP(X255/H255,0)*0.00753),"")</f>
        <v>9.0359999999999996E-2</v>
      </c>
      <c r="Z255" s="56"/>
      <c r="AA255" s="57"/>
      <c r="AE255" s="64"/>
      <c r="BB255" s="214" t="s">
        <v>1</v>
      </c>
      <c r="BL255" s="64">
        <f>IFERROR(W255*I255/H255,"0")</f>
        <v>53.095238095238095</v>
      </c>
      <c r="BM255" s="64">
        <f>IFERROR(X255*I255/H255,"0")</f>
        <v>53.52</v>
      </c>
      <c r="BN255" s="64">
        <f>IFERROR(1/J255*(W255/H255),"0")</f>
        <v>7.6312576312576319E-2</v>
      </c>
      <c r="BO255" s="64">
        <f>IFERROR(1/J255*(X255/H255),"0")</f>
        <v>7.6923076923076927E-2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6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18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19"/>
      <c r="O259" s="398" t="s">
        <v>70</v>
      </c>
      <c r="P259" s="399"/>
      <c r="Q259" s="399"/>
      <c r="R259" s="399"/>
      <c r="S259" s="399"/>
      <c r="T259" s="399"/>
      <c r="U259" s="400"/>
      <c r="V259" s="37" t="s">
        <v>71</v>
      </c>
      <c r="W259" s="382">
        <f>IFERROR(W255/H255,"0")+IFERROR(W256/H256,"0")+IFERROR(W257/H257,"0")+IFERROR(W258/H258,"0")</f>
        <v>11.904761904761905</v>
      </c>
      <c r="X259" s="382">
        <f>IFERROR(X255/H255,"0")+IFERROR(X256/H256,"0")+IFERROR(X257/H257,"0")+IFERROR(X258/H258,"0")</f>
        <v>12</v>
      </c>
      <c r="Y259" s="382">
        <f>IFERROR(IF(Y255="",0,Y255),"0")+IFERROR(IF(Y256="",0,Y256),"0")+IFERROR(IF(Y257="",0,Y257),"0")+IFERROR(IF(Y258="",0,Y258),"0")</f>
        <v>9.0359999999999996E-2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19"/>
      <c r="O260" s="398" t="s">
        <v>70</v>
      </c>
      <c r="P260" s="399"/>
      <c r="Q260" s="399"/>
      <c r="R260" s="399"/>
      <c r="S260" s="399"/>
      <c r="T260" s="399"/>
      <c r="U260" s="400"/>
      <c r="V260" s="37" t="s">
        <v>66</v>
      </c>
      <c r="W260" s="382">
        <f>IFERROR(SUM(W255:W258),"0")</f>
        <v>50</v>
      </c>
      <c r="X260" s="382">
        <f>IFERROR(SUM(X255:X258),"0")</f>
        <v>50.400000000000006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418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19"/>
      <c r="O271" s="398" t="s">
        <v>70</v>
      </c>
      <c r="P271" s="399"/>
      <c r="Q271" s="399"/>
      <c r="R271" s="399"/>
      <c r="S271" s="399"/>
      <c r="T271" s="399"/>
      <c r="U271" s="400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hidden="1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19"/>
      <c r="O272" s="398" t="s">
        <v>70</v>
      </c>
      <c r="P272" s="399"/>
      <c r="Q272" s="399"/>
      <c r="R272" s="399"/>
      <c r="S272" s="399"/>
      <c r="T272" s="399"/>
      <c r="U272" s="400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160</v>
      </c>
      <c r="X274" s="381">
        <f>IFERROR(IF(W274="",0,CEILING((W274/$H274),1)*$H274),"")</f>
        <v>168</v>
      </c>
      <c r="Y274" s="36">
        <f>IFERROR(IF(X274=0,"",ROUNDUP(X274/H274,0)*0.02175),"")</f>
        <v>0.43499999999999994</v>
      </c>
      <c r="Z274" s="56"/>
      <c r="AA274" s="57"/>
      <c r="AE274" s="64"/>
      <c r="BB274" s="227" t="s">
        <v>1</v>
      </c>
      <c r="BL274" s="64">
        <f>IFERROR(W274*I274/H274,"0")</f>
        <v>170.74285714285713</v>
      </c>
      <c r="BM274" s="64">
        <f>IFERROR(X274*I274/H274,"0")</f>
        <v>179.28</v>
      </c>
      <c r="BN274" s="64">
        <f>IFERROR(1/J274*(W274/H274),"0")</f>
        <v>0.3401360544217687</v>
      </c>
      <c r="BO274" s="64">
        <f>IFERROR(1/J274*(X274/H274),"0")</f>
        <v>0.3571428571428571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300</v>
      </c>
      <c r="X275" s="381">
        <f>IFERROR(IF(W275="",0,CEILING((W275/$H275),1)*$H275),"")</f>
        <v>304.2</v>
      </c>
      <c r="Y275" s="36">
        <f>IFERROR(IF(X275=0,"",ROUNDUP(X275/H275,0)*0.02175),"")</f>
        <v>0.84824999999999995</v>
      </c>
      <c r="Z275" s="56"/>
      <c r="AA275" s="57"/>
      <c r="AE275" s="64"/>
      <c r="BB275" s="228" t="s">
        <v>1</v>
      </c>
      <c r="BL275" s="64">
        <f>IFERROR(W275*I275/H275,"0")</f>
        <v>321.69230769230774</v>
      </c>
      <c r="BM275" s="64">
        <f>IFERROR(X275*I275/H275,"0")</f>
        <v>326.19600000000003</v>
      </c>
      <c r="BN275" s="64">
        <f>IFERROR(1/J275*(W275/H275),"0")</f>
        <v>0.6868131868131867</v>
      </c>
      <c r="BO275" s="64">
        <f>IFERROR(1/J275*(X275/H275),"0")</f>
        <v>0.6964285714285714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8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19"/>
      <c r="O277" s="398" t="s">
        <v>70</v>
      </c>
      <c r="P277" s="399"/>
      <c r="Q277" s="399"/>
      <c r="R277" s="399"/>
      <c r="S277" s="399"/>
      <c r="T277" s="399"/>
      <c r="U277" s="400"/>
      <c r="V277" s="37" t="s">
        <v>71</v>
      </c>
      <c r="W277" s="382">
        <f>IFERROR(W274/H274,"0")+IFERROR(W275/H275,"0")+IFERROR(W276/H276,"0")</f>
        <v>57.509157509157504</v>
      </c>
      <c r="X277" s="382">
        <f>IFERROR(X274/H274,"0")+IFERROR(X275/H275,"0")+IFERROR(X276/H276,"0")</f>
        <v>59</v>
      </c>
      <c r="Y277" s="382">
        <f>IFERROR(IF(Y274="",0,Y274),"0")+IFERROR(IF(Y275="",0,Y275),"0")+IFERROR(IF(Y276="",0,Y276),"0")</f>
        <v>1.2832499999999998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19"/>
      <c r="O278" s="398" t="s">
        <v>70</v>
      </c>
      <c r="P278" s="399"/>
      <c r="Q278" s="399"/>
      <c r="R278" s="399"/>
      <c r="S278" s="399"/>
      <c r="T278" s="399"/>
      <c r="U278" s="400"/>
      <c r="V278" s="37" t="s">
        <v>66</v>
      </c>
      <c r="W278" s="382">
        <f>IFERROR(SUM(W274:W276),"0")</f>
        <v>460</v>
      </c>
      <c r="X278" s="382">
        <f>IFERROR(SUM(X274:X276),"0")</f>
        <v>472.2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2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5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18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19"/>
      <c r="O283" s="398" t="s">
        <v>70</v>
      </c>
      <c r="P283" s="399"/>
      <c r="Q283" s="399"/>
      <c r="R283" s="399"/>
      <c r="S283" s="399"/>
      <c r="T283" s="399"/>
      <c r="U283" s="400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19"/>
      <c r="O284" s="398" t="s">
        <v>70</v>
      </c>
      <c r="P284" s="399"/>
      <c r="Q284" s="399"/>
      <c r="R284" s="399"/>
      <c r="S284" s="399"/>
      <c r="T284" s="399"/>
      <c r="U284" s="400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18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19"/>
      <c r="O289" s="398" t="s">
        <v>70</v>
      </c>
      <c r="P289" s="399"/>
      <c r="Q289" s="399"/>
      <c r="R289" s="399"/>
      <c r="S289" s="399"/>
      <c r="T289" s="399"/>
      <c r="U289" s="400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19"/>
      <c r="O290" s="398" t="s">
        <v>70</v>
      </c>
      <c r="P290" s="399"/>
      <c r="Q290" s="399"/>
      <c r="R290" s="399"/>
      <c r="S290" s="399"/>
      <c r="T290" s="399"/>
      <c r="U290" s="400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5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2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418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19"/>
      <c r="O300" s="398" t="s">
        <v>70</v>
      </c>
      <c r="P300" s="399"/>
      <c r="Q300" s="399"/>
      <c r="R300" s="399"/>
      <c r="S300" s="399"/>
      <c r="T300" s="399"/>
      <c r="U300" s="400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19"/>
      <c r="O301" s="398" t="s">
        <v>70</v>
      </c>
      <c r="P301" s="399"/>
      <c r="Q301" s="399"/>
      <c r="R301" s="399"/>
      <c r="S301" s="399"/>
      <c r="T301" s="399"/>
      <c r="U301" s="400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8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19"/>
      <c r="O305" s="398" t="s">
        <v>70</v>
      </c>
      <c r="P305" s="399"/>
      <c r="Q305" s="399"/>
      <c r="R305" s="399"/>
      <c r="S305" s="399"/>
      <c r="T305" s="399"/>
      <c r="U305" s="400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19"/>
      <c r="O306" s="398" t="s">
        <v>70</v>
      </c>
      <c r="P306" s="399"/>
      <c r="Q306" s="399"/>
      <c r="R306" s="399"/>
      <c r="S306" s="399"/>
      <c r="T306" s="399"/>
      <c r="U306" s="400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5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hidden="1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18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19"/>
      <c r="O310" s="398" t="s">
        <v>70</v>
      </c>
      <c r="P310" s="399"/>
      <c r="Q310" s="399"/>
      <c r="R310" s="399"/>
      <c r="S310" s="399"/>
      <c r="T310" s="399"/>
      <c r="U310" s="400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19"/>
      <c r="O311" s="398" t="s">
        <v>70</v>
      </c>
      <c r="P311" s="399"/>
      <c r="Q311" s="399"/>
      <c r="R311" s="399"/>
      <c r="S311" s="399"/>
      <c r="T311" s="399"/>
      <c r="U311" s="400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418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19"/>
      <c r="O316" s="398" t="s">
        <v>70</v>
      </c>
      <c r="P316" s="399"/>
      <c r="Q316" s="399"/>
      <c r="R316" s="399"/>
      <c r="S316" s="399"/>
      <c r="T316" s="399"/>
      <c r="U316" s="400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hidden="1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19"/>
      <c r="O317" s="398" t="s">
        <v>70</v>
      </c>
      <c r="P317" s="399"/>
      <c r="Q317" s="399"/>
      <c r="R317" s="399"/>
      <c r="S317" s="399"/>
      <c r="T317" s="399"/>
      <c r="U317" s="400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18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19"/>
      <c r="O320" s="398" t="s">
        <v>70</v>
      </c>
      <c r="P320" s="399"/>
      <c r="Q320" s="399"/>
      <c r="R320" s="399"/>
      <c r="S320" s="399"/>
      <c r="T320" s="399"/>
      <c r="U320" s="400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19"/>
      <c r="O321" s="398" t="s">
        <v>70</v>
      </c>
      <c r="P321" s="399"/>
      <c r="Q321" s="399"/>
      <c r="R321" s="399"/>
      <c r="S321" s="399"/>
      <c r="T321" s="399"/>
      <c r="U321" s="400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18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19"/>
      <c r="O324" s="398" t="s">
        <v>70</v>
      </c>
      <c r="P324" s="399"/>
      <c r="Q324" s="399"/>
      <c r="R324" s="399"/>
      <c r="S324" s="399"/>
      <c r="T324" s="399"/>
      <c r="U324" s="400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19"/>
      <c r="O325" s="398" t="s">
        <v>70</v>
      </c>
      <c r="P325" s="399"/>
      <c r="Q325" s="399"/>
      <c r="R325" s="399"/>
      <c r="S325" s="399"/>
      <c r="T325" s="399"/>
      <c r="U325" s="400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5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1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2000</v>
      </c>
      <c r="X330" s="381">
        <f t="shared" si="71"/>
        <v>2010</v>
      </c>
      <c r="Y330" s="36">
        <f>IFERROR(IF(X330=0,"",ROUNDUP(X330/H330,0)*0.02175),"")</f>
        <v>2.9144999999999999</v>
      </c>
      <c r="Z330" s="56"/>
      <c r="AA330" s="57"/>
      <c r="AE330" s="64"/>
      <c r="BB330" s="252" t="s">
        <v>1</v>
      </c>
      <c r="BL330" s="64">
        <f t="shared" si="72"/>
        <v>2064</v>
      </c>
      <c r="BM330" s="64">
        <f t="shared" si="73"/>
        <v>2074.3200000000002</v>
      </c>
      <c r="BN330" s="64">
        <f t="shared" si="74"/>
        <v>2.7777777777777777</v>
      </c>
      <c r="BO330" s="64">
        <f t="shared" si="75"/>
        <v>2.7916666666666665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6000</v>
      </c>
      <c r="X331" s="381">
        <f t="shared" si="71"/>
        <v>6000</v>
      </c>
      <c r="Y331" s="36">
        <f>IFERROR(IF(X331=0,"",ROUNDUP(X331/H331,0)*0.02175),"")</f>
        <v>8.6999999999999993</v>
      </c>
      <c r="Z331" s="56"/>
      <c r="AA331" s="57"/>
      <c r="AE331" s="64"/>
      <c r="BB331" s="253" t="s">
        <v>1</v>
      </c>
      <c r="BL331" s="64">
        <f t="shared" si="72"/>
        <v>6192</v>
      </c>
      <c r="BM331" s="64">
        <f t="shared" si="73"/>
        <v>6192</v>
      </c>
      <c r="BN331" s="64">
        <f t="shared" si="74"/>
        <v>8.3333333333333321</v>
      </c>
      <c r="BO331" s="64">
        <f t="shared" si="75"/>
        <v>8.3333333333333321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47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73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3000</v>
      </c>
      <c r="X334" s="381">
        <f t="shared" si="71"/>
        <v>3000</v>
      </c>
      <c r="Y334" s="36">
        <f>IFERROR(IF(X334=0,"",ROUNDUP(X334/H334,0)*0.02175),"")</f>
        <v>4.3499999999999996</v>
      </c>
      <c r="Z334" s="56"/>
      <c r="AA334" s="57"/>
      <c r="AE334" s="64"/>
      <c r="BB334" s="256" t="s">
        <v>1</v>
      </c>
      <c r="BL334" s="64">
        <f t="shared" si="72"/>
        <v>3096</v>
      </c>
      <c r="BM334" s="64">
        <f t="shared" si="73"/>
        <v>3096</v>
      </c>
      <c r="BN334" s="64">
        <f t="shared" si="74"/>
        <v>4.1666666666666661</v>
      </c>
      <c r="BO334" s="64">
        <f t="shared" si="75"/>
        <v>4.1666666666666661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3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18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19"/>
      <c r="O338" s="398" t="s">
        <v>70</v>
      </c>
      <c r="P338" s="399"/>
      <c r="Q338" s="399"/>
      <c r="R338" s="399"/>
      <c r="S338" s="399"/>
      <c r="T338" s="399"/>
      <c r="U338" s="400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733.33333333333337</v>
      </c>
      <c r="X338" s="382">
        <f>IFERROR(X329/H329,"0")+IFERROR(X330/H330,"0")+IFERROR(X331/H331,"0")+IFERROR(X332/H332,"0")+IFERROR(X333/H333,"0")+IFERROR(X334/H334,"0")+IFERROR(X335/H335,"0")+IFERROR(X336/H336,"0")+IFERROR(X337/H337,"0")</f>
        <v>734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15.964499999999999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19"/>
      <c r="O339" s="398" t="s">
        <v>70</v>
      </c>
      <c r="P339" s="399"/>
      <c r="Q339" s="399"/>
      <c r="R339" s="399"/>
      <c r="S339" s="399"/>
      <c r="T339" s="399"/>
      <c r="U339" s="400"/>
      <c r="V339" s="37" t="s">
        <v>66</v>
      </c>
      <c r="W339" s="382">
        <f>IFERROR(SUM(W329:W337),"0")</f>
        <v>11000</v>
      </c>
      <c r="X339" s="382">
        <f>IFERROR(SUM(X329:X337),"0")</f>
        <v>11010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hidden="1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0</v>
      </c>
      <c r="X341" s="381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70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idden="1" x14ac:dyDescent="0.2">
      <c r="A345" s="418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19"/>
      <c r="O345" s="398" t="s">
        <v>70</v>
      </c>
      <c r="P345" s="399"/>
      <c r="Q345" s="399"/>
      <c r="R345" s="399"/>
      <c r="S345" s="399"/>
      <c r="T345" s="399"/>
      <c r="U345" s="400"/>
      <c r="V345" s="37" t="s">
        <v>71</v>
      </c>
      <c r="W345" s="382">
        <f>IFERROR(W341/H341,"0")+IFERROR(W342/H342,"0")+IFERROR(W343/H343,"0")+IFERROR(W344/H344,"0")</f>
        <v>0</v>
      </c>
      <c r="X345" s="382">
        <f>IFERROR(X341/H341,"0")+IFERROR(X342/H342,"0")+IFERROR(X343/H343,"0")+IFERROR(X344/H344,"0")</f>
        <v>0</v>
      </c>
      <c r="Y345" s="382">
        <f>IFERROR(IF(Y341="",0,Y341),"0")+IFERROR(IF(Y342="",0,Y342),"0")+IFERROR(IF(Y343="",0,Y343),"0")+IFERROR(IF(Y344="",0,Y344),"0")</f>
        <v>0</v>
      </c>
      <c r="Z345" s="383"/>
      <c r="AA345" s="383"/>
    </row>
    <row r="346" spans="1:67" hidden="1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19"/>
      <c r="O346" s="398" t="s">
        <v>70</v>
      </c>
      <c r="P346" s="399"/>
      <c r="Q346" s="399"/>
      <c r="R346" s="399"/>
      <c r="S346" s="399"/>
      <c r="T346" s="399"/>
      <c r="U346" s="400"/>
      <c r="V346" s="37" t="s">
        <v>66</v>
      </c>
      <c r="W346" s="382">
        <f>IFERROR(SUM(W341:W344),"0")</f>
        <v>0</v>
      </c>
      <c r="X346" s="382">
        <f>IFERROR(SUM(X341:X344),"0")</f>
        <v>0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4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418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19"/>
      <c r="O351" s="398" t="s">
        <v>70</v>
      </c>
      <c r="P351" s="399"/>
      <c r="Q351" s="399"/>
      <c r="R351" s="399"/>
      <c r="S351" s="399"/>
      <c r="T351" s="399"/>
      <c r="U351" s="400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19"/>
      <c r="O352" s="398" t="s">
        <v>70</v>
      </c>
      <c r="P352" s="399"/>
      <c r="Q352" s="399"/>
      <c r="R352" s="399"/>
      <c r="S352" s="399"/>
      <c r="T352" s="399"/>
      <c r="U352" s="400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700</v>
      </c>
      <c r="X354" s="381">
        <f>IFERROR(IF(W354="",0,CEILING((W354/$H354),1)*$H354),"")</f>
        <v>702</v>
      </c>
      <c r="Y354" s="36">
        <f>IFERROR(IF(X354=0,"",ROUNDUP(X354/H354,0)*0.02175),"")</f>
        <v>1.9574999999999998</v>
      </c>
      <c r="Z354" s="56"/>
      <c r="AA354" s="57"/>
      <c r="AE354" s="64"/>
      <c r="BB354" s="267" t="s">
        <v>1</v>
      </c>
      <c r="BL354" s="64">
        <f>IFERROR(W354*I354/H354,"0")</f>
        <v>750.61538461538464</v>
      </c>
      <c r="BM354" s="64">
        <f>IFERROR(X354*I354/H354,"0")</f>
        <v>752.7600000000001</v>
      </c>
      <c r="BN354" s="64">
        <f>IFERROR(1/J354*(W354/H354),"0")</f>
        <v>1.6025641025641026</v>
      </c>
      <c r="BO354" s="64">
        <f>IFERROR(1/J354*(X354/H354),"0")</f>
        <v>1.607142857142857</v>
      </c>
    </row>
    <row r="355" spans="1:67" x14ac:dyDescent="0.2">
      <c r="A355" s="418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19"/>
      <c r="O355" s="398" t="s">
        <v>70</v>
      </c>
      <c r="P355" s="399"/>
      <c r="Q355" s="399"/>
      <c r="R355" s="399"/>
      <c r="S355" s="399"/>
      <c r="T355" s="399"/>
      <c r="U355" s="400"/>
      <c r="V355" s="37" t="s">
        <v>71</v>
      </c>
      <c r="W355" s="382">
        <f>IFERROR(W354/H354,"0")</f>
        <v>89.743589743589752</v>
      </c>
      <c r="X355" s="382">
        <f>IFERROR(X354/H354,"0")</f>
        <v>90</v>
      </c>
      <c r="Y355" s="382">
        <f>IFERROR(IF(Y354="",0,Y354),"0")</f>
        <v>1.9574999999999998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19"/>
      <c r="O356" s="398" t="s">
        <v>70</v>
      </c>
      <c r="P356" s="399"/>
      <c r="Q356" s="399"/>
      <c r="R356" s="399"/>
      <c r="S356" s="399"/>
      <c r="T356" s="399"/>
      <c r="U356" s="400"/>
      <c r="V356" s="37" t="s">
        <v>66</v>
      </c>
      <c r="W356" s="382">
        <f>IFERROR(SUM(W354:W354),"0")</f>
        <v>700</v>
      </c>
      <c r="X356" s="382">
        <f>IFERROR(SUM(X354:X354),"0")</f>
        <v>702</v>
      </c>
      <c r="Y356" s="37"/>
      <c r="Z356" s="383"/>
      <c r="AA356" s="383"/>
    </row>
    <row r="357" spans="1:67" ht="16.5" hidden="1" customHeight="1" x14ac:dyDescent="0.25">
      <c r="A357" s="45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418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19"/>
      <c r="O364" s="398" t="s">
        <v>70</v>
      </c>
      <c r="P364" s="399"/>
      <c r="Q364" s="399"/>
      <c r="R364" s="399"/>
      <c r="S364" s="399"/>
      <c r="T364" s="399"/>
      <c r="U364" s="400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19"/>
      <c r="O365" s="398" t="s">
        <v>70</v>
      </c>
      <c r="P365" s="399"/>
      <c r="Q365" s="399"/>
      <c r="R365" s="399"/>
      <c r="S365" s="399"/>
      <c r="T365" s="399"/>
      <c r="U365" s="400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418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19"/>
      <c r="O369" s="398" t="s">
        <v>70</v>
      </c>
      <c r="P369" s="399"/>
      <c r="Q369" s="399"/>
      <c r="R369" s="399"/>
      <c r="S369" s="399"/>
      <c r="T369" s="399"/>
      <c r="U369" s="400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19"/>
      <c r="O370" s="398" t="s">
        <v>70</v>
      </c>
      <c r="P370" s="399"/>
      <c r="Q370" s="399"/>
      <c r="R370" s="399"/>
      <c r="S370" s="399"/>
      <c r="T370" s="399"/>
      <c r="U370" s="400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hidden="1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0</v>
      </c>
      <c r="X372" s="381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418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19"/>
      <c r="O376" s="398" t="s">
        <v>70</v>
      </c>
      <c r="P376" s="399"/>
      <c r="Q376" s="399"/>
      <c r="R376" s="399"/>
      <c r="S376" s="399"/>
      <c r="T376" s="399"/>
      <c r="U376" s="400"/>
      <c r="V376" s="37" t="s">
        <v>71</v>
      </c>
      <c r="W376" s="382">
        <f>IFERROR(W372/H372,"0")+IFERROR(W373/H373,"0")+IFERROR(W374/H374,"0")+IFERROR(W375/H375,"0")</f>
        <v>0</v>
      </c>
      <c r="X376" s="382">
        <f>IFERROR(X372/H372,"0")+IFERROR(X373/H373,"0")+IFERROR(X374/H374,"0")+IFERROR(X375/H375,"0")</f>
        <v>0</v>
      </c>
      <c r="Y376" s="382">
        <f>IFERROR(IF(Y372="",0,Y372),"0")+IFERROR(IF(Y373="",0,Y373),"0")+IFERROR(IF(Y374="",0,Y374),"0")+IFERROR(IF(Y375="",0,Y375),"0")</f>
        <v>0</v>
      </c>
      <c r="Z376" s="383"/>
      <c r="AA376" s="383"/>
    </row>
    <row r="377" spans="1:67" hidden="1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19"/>
      <c r="O377" s="398" t="s">
        <v>70</v>
      </c>
      <c r="P377" s="399"/>
      <c r="Q377" s="399"/>
      <c r="R377" s="399"/>
      <c r="S377" s="399"/>
      <c r="T377" s="399"/>
      <c r="U377" s="400"/>
      <c r="V377" s="37" t="s">
        <v>66</v>
      </c>
      <c r="W377" s="382">
        <f>IFERROR(SUM(W372:W375),"0")</f>
        <v>0</v>
      </c>
      <c r="X377" s="382">
        <f>IFERROR(SUM(X372:X375),"0")</f>
        <v>0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18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19"/>
      <c r="O380" s="398" t="s">
        <v>70</v>
      </c>
      <c r="P380" s="399"/>
      <c r="Q380" s="399"/>
      <c r="R380" s="399"/>
      <c r="S380" s="399"/>
      <c r="T380" s="399"/>
      <c r="U380" s="400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19"/>
      <c r="O381" s="398" t="s">
        <v>70</v>
      </c>
      <c r="P381" s="399"/>
      <c r="Q381" s="399"/>
      <c r="R381" s="399"/>
      <c r="S381" s="399"/>
      <c r="T381" s="399"/>
      <c r="U381" s="400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5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418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19"/>
      <c r="O387" s="398" t="s">
        <v>70</v>
      </c>
      <c r="P387" s="399"/>
      <c r="Q387" s="399"/>
      <c r="R387" s="399"/>
      <c r="S387" s="399"/>
      <c r="T387" s="399"/>
      <c r="U387" s="400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19"/>
      <c r="O388" s="398" t="s">
        <v>70</v>
      </c>
      <c r="P388" s="399"/>
      <c r="Q388" s="399"/>
      <c r="R388" s="399"/>
      <c r="S388" s="399"/>
      <c r="T388" s="399"/>
      <c r="U388" s="400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30</v>
      </c>
      <c r="X390" s="381">
        <f t="shared" ref="X390:X402" si="76">IFERROR(IF(W390="",0,CEILING((W390/$H390),1)*$H390),"")</f>
        <v>33.6</v>
      </c>
      <c r="Y390" s="36">
        <f>IFERROR(IF(X390=0,"",ROUNDUP(X390/H390,0)*0.00753),"")</f>
        <v>6.0240000000000002E-2</v>
      </c>
      <c r="Z390" s="56"/>
      <c r="AA390" s="57"/>
      <c r="AE390" s="64"/>
      <c r="BB390" s="282" t="s">
        <v>1</v>
      </c>
      <c r="BL390" s="64">
        <f t="shared" ref="BL390:BL402" si="77">IFERROR(W390*I390/H390,"0")</f>
        <v>31.642857142857135</v>
      </c>
      <c r="BM390" s="64">
        <f t="shared" ref="BM390:BM402" si="78">IFERROR(X390*I390/H390,"0")</f>
        <v>35.44</v>
      </c>
      <c r="BN390" s="64">
        <f t="shared" ref="BN390:BN402" si="79">IFERROR(1/J390*(W390/H390),"0")</f>
        <v>4.5787545787545784E-2</v>
      </c>
      <c r="BO390" s="64">
        <f t="shared" ref="BO390:BO402" si="80">IFERROR(1/J390*(X390/H390),"0")</f>
        <v>5.128205128205128E-2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50</v>
      </c>
      <c r="X392" s="381">
        <f t="shared" si="76"/>
        <v>50.400000000000006</v>
      </c>
      <c r="Y392" s="36">
        <f>IFERROR(IF(X392=0,"",ROUNDUP(X392/H392,0)*0.00753),"")</f>
        <v>9.0359999999999996E-2</v>
      </c>
      <c r="Z392" s="56"/>
      <c r="AA392" s="57"/>
      <c r="AE392" s="64"/>
      <c r="BB392" s="284" t="s">
        <v>1</v>
      </c>
      <c r="BL392" s="64">
        <f t="shared" si="77"/>
        <v>52.738095238095234</v>
      </c>
      <c r="BM392" s="64">
        <f t="shared" si="78"/>
        <v>53.160000000000004</v>
      </c>
      <c r="BN392" s="64">
        <f t="shared" si="79"/>
        <v>7.6312576312576319E-2</v>
      </c>
      <c r="BO392" s="64">
        <f t="shared" si="80"/>
        <v>7.6923076923076927E-2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16.8</v>
      </c>
      <c r="X401" s="381">
        <f t="shared" si="76"/>
        <v>16.8</v>
      </c>
      <c r="Y401" s="36">
        <f t="shared" si="81"/>
        <v>4.0160000000000001E-2</v>
      </c>
      <c r="Z401" s="56"/>
      <c r="AA401" s="57"/>
      <c r="AE401" s="64"/>
      <c r="BB401" s="293" t="s">
        <v>1</v>
      </c>
      <c r="BL401" s="64">
        <f t="shared" si="77"/>
        <v>17.84</v>
      </c>
      <c r="BM401" s="64">
        <f t="shared" si="78"/>
        <v>17.84</v>
      </c>
      <c r="BN401" s="64">
        <f t="shared" si="79"/>
        <v>3.4188034188034191E-2</v>
      </c>
      <c r="BO401" s="64">
        <f t="shared" si="80"/>
        <v>3.4188034188034191E-2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18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19"/>
      <c r="O403" s="398" t="s">
        <v>70</v>
      </c>
      <c r="P403" s="399"/>
      <c r="Q403" s="399"/>
      <c r="R403" s="399"/>
      <c r="S403" s="399"/>
      <c r="T403" s="399"/>
      <c r="U403" s="400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27.047619047619047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28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0.19076000000000001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19"/>
      <c r="O404" s="398" t="s">
        <v>70</v>
      </c>
      <c r="P404" s="399"/>
      <c r="Q404" s="399"/>
      <c r="R404" s="399"/>
      <c r="S404" s="399"/>
      <c r="T404" s="399"/>
      <c r="U404" s="400"/>
      <c r="V404" s="37" t="s">
        <v>66</v>
      </c>
      <c r="W404" s="382">
        <f>IFERROR(SUM(W390:W402),"0")</f>
        <v>96.8</v>
      </c>
      <c r="X404" s="382">
        <f>IFERROR(SUM(X390:X402),"0")</f>
        <v>100.8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20</v>
      </c>
      <c r="X406" s="381">
        <f>IFERROR(IF(W406="",0,CEILING((W406/$H406),1)*$H406),"")</f>
        <v>23.4</v>
      </c>
      <c r="Y406" s="36">
        <f>IFERROR(IF(X406=0,"",ROUNDUP(X406/H406,0)*0.02175),"")</f>
        <v>6.5250000000000002E-2</v>
      </c>
      <c r="Z406" s="56"/>
      <c r="AA406" s="57"/>
      <c r="AE406" s="64"/>
      <c r="BB406" s="295" t="s">
        <v>1</v>
      </c>
      <c r="BL406" s="64">
        <f>IFERROR(W406*I406/H406,"0")</f>
        <v>21.400000000000002</v>
      </c>
      <c r="BM406" s="64">
        <f>IFERROR(X406*I406/H406,"0")</f>
        <v>25.037999999999997</v>
      </c>
      <c r="BN406" s="64">
        <f>IFERROR(1/J406*(W406/H406),"0")</f>
        <v>4.5787545787545791E-2</v>
      </c>
      <c r="BO406" s="64">
        <f>IFERROR(1/J406*(X406/H406),"0")</f>
        <v>5.3571428571428568E-2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418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19"/>
      <c r="O409" s="398" t="s">
        <v>70</v>
      </c>
      <c r="P409" s="399"/>
      <c r="Q409" s="399"/>
      <c r="R409" s="399"/>
      <c r="S409" s="399"/>
      <c r="T409" s="399"/>
      <c r="U409" s="400"/>
      <c r="V409" s="37" t="s">
        <v>71</v>
      </c>
      <c r="W409" s="382">
        <f>IFERROR(W406/H406,"0")+IFERROR(W407/H407,"0")+IFERROR(W408/H408,"0")</f>
        <v>2.5641025641025643</v>
      </c>
      <c r="X409" s="382">
        <f>IFERROR(X406/H406,"0")+IFERROR(X407/H407,"0")+IFERROR(X408/H408,"0")</f>
        <v>3</v>
      </c>
      <c r="Y409" s="382">
        <f>IFERROR(IF(Y406="",0,Y406),"0")+IFERROR(IF(Y407="",0,Y407),"0")+IFERROR(IF(Y408="",0,Y408),"0")</f>
        <v>6.5250000000000002E-2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19"/>
      <c r="O410" s="398" t="s">
        <v>70</v>
      </c>
      <c r="P410" s="399"/>
      <c r="Q410" s="399"/>
      <c r="R410" s="399"/>
      <c r="S410" s="399"/>
      <c r="T410" s="399"/>
      <c r="U410" s="400"/>
      <c r="V410" s="37" t="s">
        <v>66</v>
      </c>
      <c r="W410" s="382">
        <f>IFERROR(SUM(W406:W408),"0")</f>
        <v>20</v>
      </c>
      <c r="X410" s="382">
        <f>IFERROR(SUM(X406:X408),"0")</f>
        <v>23.4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18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19"/>
      <c r="O413" s="398" t="s">
        <v>70</v>
      </c>
      <c r="P413" s="399"/>
      <c r="Q413" s="399"/>
      <c r="R413" s="399"/>
      <c r="S413" s="399"/>
      <c r="T413" s="399"/>
      <c r="U413" s="400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19"/>
      <c r="O414" s="398" t="s">
        <v>70</v>
      </c>
      <c r="P414" s="399"/>
      <c r="Q414" s="399"/>
      <c r="R414" s="399"/>
      <c r="S414" s="399"/>
      <c r="T414" s="399"/>
      <c r="U414" s="400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18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19"/>
      <c r="O419" s="398" t="s">
        <v>70</v>
      </c>
      <c r="P419" s="399"/>
      <c r="Q419" s="399"/>
      <c r="R419" s="399"/>
      <c r="S419" s="399"/>
      <c r="T419" s="399"/>
      <c r="U419" s="400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19"/>
      <c r="O420" s="398" t="s">
        <v>70</v>
      </c>
      <c r="P420" s="399"/>
      <c r="Q420" s="399"/>
      <c r="R420" s="399"/>
      <c r="S420" s="399"/>
      <c r="T420" s="399"/>
      <c r="U420" s="400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45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18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19"/>
      <c r="O425" s="398" t="s">
        <v>70</v>
      </c>
      <c r="P425" s="399"/>
      <c r="Q425" s="399"/>
      <c r="R425" s="399"/>
      <c r="S425" s="399"/>
      <c r="T425" s="399"/>
      <c r="U425" s="400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19"/>
      <c r="O426" s="398" t="s">
        <v>70</v>
      </c>
      <c r="P426" s="399"/>
      <c r="Q426" s="399"/>
      <c r="R426" s="399"/>
      <c r="S426" s="399"/>
      <c r="T426" s="399"/>
      <c r="U426" s="400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100</v>
      </c>
      <c r="X428" s="381">
        <f t="shared" ref="X428:X434" si="82">IFERROR(IF(W428="",0,CEILING((W428/$H428),1)*$H428),"")</f>
        <v>100.80000000000001</v>
      </c>
      <c r="Y428" s="36">
        <f>IFERROR(IF(X428=0,"",ROUNDUP(X428/H428,0)*0.00753),"")</f>
        <v>0.18071999999999999</v>
      </c>
      <c r="Z428" s="56"/>
      <c r="AA428" s="57"/>
      <c r="AE428" s="64"/>
      <c r="BB428" s="304" t="s">
        <v>1</v>
      </c>
      <c r="BL428" s="64">
        <f t="shared" ref="BL428:BL434" si="83">IFERROR(W428*I428/H428,"0")</f>
        <v>105.47619047619047</v>
      </c>
      <c r="BM428" s="64">
        <f t="shared" ref="BM428:BM434" si="84">IFERROR(X428*I428/H428,"0")</f>
        <v>106.32000000000001</v>
      </c>
      <c r="BN428" s="64">
        <f t="shared" ref="BN428:BN434" si="85">IFERROR(1/J428*(W428/H428),"0")</f>
        <v>0.15262515262515264</v>
      </c>
      <c r="BO428" s="64">
        <f t="shared" ref="BO428:BO434" si="86">IFERROR(1/J428*(X428/H428),"0")</f>
        <v>0.15384615384615385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8.3999999999999986</v>
      </c>
      <c r="X430" s="381">
        <f t="shared" si="82"/>
        <v>8.4</v>
      </c>
      <c r="Y430" s="36">
        <f>IFERROR(IF(X430=0,"",ROUNDUP(X430/H430,0)*0.00502),"")</f>
        <v>2.0080000000000001E-2</v>
      </c>
      <c r="Z430" s="56"/>
      <c r="AA430" s="57"/>
      <c r="AE430" s="64"/>
      <c r="BB430" s="306" t="s">
        <v>1</v>
      </c>
      <c r="BL430" s="64">
        <f t="shared" si="83"/>
        <v>8.9199999999999982</v>
      </c>
      <c r="BM430" s="64">
        <f t="shared" si="84"/>
        <v>8.92</v>
      </c>
      <c r="BN430" s="64">
        <f t="shared" si="85"/>
        <v>1.7094017094017092E-2</v>
      </c>
      <c r="BO430" s="64">
        <f t="shared" si="86"/>
        <v>1.7094017094017096E-2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7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18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19"/>
      <c r="O435" s="398" t="s">
        <v>70</v>
      </c>
      <c r="P435" s="399"/>
      <c r="Q435" s="399"/>
      <c r="R435" s="399"/>
      <c r="S435" s="399"/>
      <c r="T435" s="399"/>
      <c r="U435" s="400"/>
      <c r="V435" s="37" t="s">
        <v>71</v>
      </c>
      <c r="W435" s="382">
        <f>IFERROR(W428/H428,"0")+IFERROR(W429/H429,"0")+IFERROR(W430/H430,"0")+IFERROR(W431/H431,"0")+IFERROR(W432/H432,"0")+IFERROR(W433/H433,"0")+IFERROR(W434/H434,"0")</f>
        <v>27.80952380952381</v>
      </c>
      <c r="X435" s="382">
        <f>IFERROR(X428/H428,"0")+IFERROR(X429/H429,"0")+IFERROR(X430/H430,"0")+IFERROR(X431/H431,"0")+IFERROR(X432/H432,"0")+IFERROR(X433/H433,"0")+IFERROR(X434/H434,"0")</f>
        <v>28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0.20079999999999998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19"/>
      <c r="O436" s="398" t="s">
        <v>70</v>
      </c>
      <c r="P436" s="399"/>
      <c r="Q436" s="399"/>
      <c r="R436" s="399"/>
      <c r="S436" s="399"/>
      <c r="T436" s="399"/>
      <c r="U436" s="400"/>
      <c r="V436" s="37" t="s">
        <v>66</v>
      </c>
      <c r="W436" s="382">
        <f>IFERROR(SUM(W428:W434),"0")</f>
        <v>108.4</v>
      </c>
      <c r="X436" s="382">
        <f>IFERROR(SUM(X428:X434),"0")</f>
        <v>109.20000000000002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0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418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19"/>
      <c r="O440" s="398" t="s">
        <v>70</v>
      </c>
      <c r="P440" s="399"/>
      <c r="Q440" s="399"/>
      <c r="R440" s="399"/>
      <c r="S440" s="399"/>
      <c r="T440" s="399"/>
      <c r="U440" s="400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19"/>
      <c r="O441" s="398" t="s">
        <v>70</v>
      </c>
      <c r="P441" s="399"/>
      <c r="Q441" s="399"/>
      <c r="R441" s="399"/>
      <c r="S441" s="399"/>
      <c r="T441" s="399"/>
      <c r="U441" s="400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18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19"/>
      <c r="O444" s="398" t="s">
        <v>70</v>
      </c>
      <c r="P444" s="399"/>
      <c r="Q444" s="399"/>
      <c r="R444" s="399"/>
      <c r="S444" s="399"/>
      <c r="T444" s="399"/>
      <c r="U444" s="400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19"/>
      <c r="O445" s="398" t="s">
        <v>70</v>
      </c>
      <c r="P445" s="399"/>
      <c r="Q445" s="399"/>
      <c r="R445" s="399"/>
      <c r="S445" s="399"/>
      <c r="T445" s="399"/>
      <c r="U445" s="400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5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18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19"/>
      <c r="O451" s="398" t="s">
        <v>70</v>
      </c>
      <c r="P451" s="399"/>
      <c r="Q451" s="399"/>
      <c r="R451" s="399"/>
      <c r="S451" s="399"/>
      <c r="T451" s="399"/>
      <c r="U451" s="400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19"/>
      <c r="O452" s="398" t="s">
        <v>70</v>
      </c>
      <c r="P452" s="399"/>
      <c r="Q452" s="399"/>
      <c r="R452" s="399"/>
      <c r="S452" s="399"/>
      <c r="T452" s="399"/>
      <c r="U452" s="400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5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18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19"/>
      <c r="O456" s="398" t="s">
        <v>70</v>
      </c>
      <c r="P456" s="399"/>
      <c r="Q456" s="399"/>
      <c r="R456" s="399"/>
      <c r="S456" s="399"/>
      <c r="T456" s="399"/>
      <c r="U456" s="400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19"/>
      <c r="O457" s="398" t="s">
        <v>70</v>
      </c>
      <c r="P457" s="399"/>
      <c r="Q457" s="399"/>
      <c r="R457" s="399"/>
      <c r="S457" s="399"/>
      <c r="T457" s="399"/>
      <c r="U457" s="400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5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120</v>
      </c>
      <c r="X463" s="381">
        <f t="shared" si="87"/>
        <v>121.44000000000001</v>
      </c>
      <c r="Y463" s="36">
        <f t="shared" si="88"/>
        <v>0.27507999999999999</v>
      </c>
      <c r="Z463" s="56"/>
      <c r="AA463" s="57"/>
      <c r="AE463" s="64"/>
      <c r="BB463" s="320" t="s">
        <v>1</v>
      </c>
      <c r="BL463" s="64">
        <f t="shared" si="89"/>
        <v>128.18181818181816</v>
      </c>
      <c r="BM463" s="64">
        <f t="shared" si="90"/>
        <v>129.72</v>
      </c>
      <c r="BN463" s="64">
        <f t="shared" si="91"/>
        <v>0.21853146853146854</v>
      </c>
      <c r="BO463" s="64">
        <f t="shared" si="92"/>
        <v>0.22115384615384617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50</v>
      </c>
      <c r="X464" s="381">
        <f t="shared" si="87"/>
        <v>52.800000000000004</v>
      </c>
      <c r="Y464" s="36">
        <f t="shared" si="88"/>
        <v>0.1196</v>
      </c>
      <c r="Z464" s="56"/>
      <c r="AA464" s="57"/>
      <c r="AE464" s="64"/>
      <c r="BB464" s="321" t="s">
        <v>1</v>
      </c>
      <c r="BL464" s="64">
        <f t="shared" si="89"/>
        <v>53.409090909090907</v>
      </c>
      <c r="BM464" s="64">
        <f t="shared" si="90"/>
        <v>56.400000000000006</v>
      </c>
      <c r="BN464" s="64">
        <f t="shared" si="91"/>
        <v>9.1054778554778545E-2</v>
      </c>
      <c r="BO464" s="64">
        <f t="shared" si="92"/>
        <v>9.6153846153846159E-2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120</v>
      </c>
      <c r="X466" s="381">
        <f t="shared" si="87"/>
        <v>121.44000000000001</v>
      </c>
      <c r="Y466" s="36">
        <f t="shared" si="88"/>
        <v>0.27507999999999999</v>
      </c>
      <c r="Z466" s="56"/>
      <c r="AA466" s="57"/>
      <c r="AE466" s="64"/>
      <c r="BB466" s="323" t="s">
        <v>1</v>
      </c>
      <c r="BL466" s="64">
        <f t="shared" si="89"/>
        <v>128.18181818181816</v>
      </c>
      <c r="BM466" s="64">
        <f t="shared" si="90"/>
        <v>129.72</v>
      </c>
      <c r="BN466" s="64">
        <f t="shared" si="91"/>
        <v>0.21853146853146854</v>
      </c>
      <c r="BO466" s="64">
        <f t="shared" si="92"/>
        <v>0.22115384615384617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418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19"/>
      <c r="O473" s="398" t="s">
        <v>70</v>
      </c>
      <c r="P473" s="399"/>
      <c r="Q473" s="399"/>
      <c r="R473" s="399"/>
      <c r="S473" s="399"/>
      <c r="T473" s="399"/>
      <c r="U473" s="400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54.924242424242422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56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0.66975999999999991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19"/>
      <c r="O474" s="398" t="s">
        <v>70</v>
      </c>
      <c r="P474" s="399"/>
      <c r="Q474" s="399"/>
      <c r="R474" s="399"/>
      <c r="S474" s="399"/>
      <c r="T474" s="399"/>
      <c r="U474" s="400"/>
      <c r="V474" s="37" t="s">
        <v>66</v>
      </c>
      <c r="W474" s="382">
        <f>IFERROR(SUM(W461:W472),"0")</f>
        <v>290</v>
      </c>
      <c r="X474" s="382">
        <f>IFERROR(SUM(X461:X472),"0")</f>
        <v>295.68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50</v>
      </c>
      <c r="X476" s="381">
        <f>IFERROR(IF(W476="",0,CEILING((W476/$H476),1)*$H476),"")</f>
        <v>52.800000000000004</v>
      </c>
      <c r="Y476" s="36">
        <f>IFERROR(IF(X476=0,"",ROUNDUP(X476/H476,0)*0.01196),"")</f>
        <v>0.1196</v>
      </c>
      <c r="Z476" s="56"/>
      <c r="AA476" s="57"/>
      <c r="AE476" s="64"/>
      <c r="BB476" s="330" t="s">
        <v>1</v>
      </c>
      <c r="BL476" s="64">
        <f>IFERROR(W476*I476/H476,"0")</f>
        <v>53.409090909090907</v>
      </c>
      <c r="BM476" s="64">
        <f>IFERROR(X476*I476/H476,"0")</f>
        <v>56.400000000000006</v>
      </c>
      <c r="BN476" s="64">
        <f>IFERROR(1/J476*(W476/H476),"0")</f>
        <v>9.1054778554778545E-2</v>
      </c>
      <c r="BO476" s="64">
        <f>IFERROR(1/J476*(X476/H476),"0")</f>
        <v>9.6153846153846159E-2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18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19"/>
      <c r="O478" s="398" t="s">
        <v>70</v>
      </c>
      <c r="P478" s="399"/>
      <c r="Q478" s="399"/>
      <c r="R478" s="399"/>
      <c r="S478" s="399"/>
      <c r="T478" s="399"/>
      <c r="U478" s="400"/>
      <c r="V478" s="37" t="s">
        <v>71</v>
      </c>
      <c r="W478" s="382">
        <f>IFERROR(W476/H476,"0")+IFERROR(W477/H477,"0")</f>
        <v>9.4696969696969688</v>
      </c>
      <c r="X478" s="382">
        <f>IFERROR(X476/H476,"0")+IFERROR(X477/H477,"0")</f>
        <v>10</v>
      </c>
      <c r="Y478" s="382">
        <f>IFERROR(IF(Y476="",0,Y476),"0")+IFERROR(IF(Y477="",0,Y477),"0")</f>
        <v>0.1196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19"/>
      <c r="O479" s="398" t="s">
        <v>70</v>
      </c>
      <c r="P479" s="399"/>
      <c r="Q479" s="399"/>
      <c r="R479" s="399"/>
      <c r="S479" s="399"/>
      <c r="T479" s="399"/>
      <c r="U479" s="400"/>
      <c r="V479" s="37" t="s">
        <v>66</v>
      </c>
      <c r="W479" s="382">
        <f>IFERROR(SUM(W476:W477),"0")</f>
        <v>50</v>
      </c>
      <c r="X479" s="382">
        <f>IFERROR(SUM(X476:X477),"0")</f>
        <v>52.800000000000004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hidden="1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50</v>
      </c>
      <c r="X483" s="381">
        <f t="shared" si="93"/>
        <v>52.800000000000004</v>
      </c>
      <c r="Y483" s="36">
        <f>IFERROR(IF(X483=0,"",ROUNDUP(X483/H483,0)*0.01196),"")</f>
        <v>0.1196</v>
      </c>
      <c r="Z483" s="56"/>
      <c r="AA483" s="57"/>
      <c r="AE483" s="64"/>
      <c r="BB483" s="334" t="s">
        <v>1</v>
      </c>
      <c r="BL483" s="64">
        <f t="shared" si="94"/>
        <v>53.409090909090907</v>
      </c>
      <c r="BM483" s="64">
        <f t="shared" si="95"/>
        <v>56.400000000000006</v>
      </c>
      <c r="BN483" s="64">
        <f t="shared" si="96"/>
        <v>9.1054778554778545E-2</v>
      </c>
      <c r="BO483" s="64">
        <f t="shared" si="97"/>
        <v>9.6153846153846159E-2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418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19"/>
      <c r="O487" s="398" t="s">
        <v>70</v>
      </c>
      <c r="P487" s="399"/>
      <c r="Q487" s="399"/>
      <c r="R487" s="399"/>
      <c r="S487" s="399"/>
      <c r="T487" s="399"/>
      <c r="U487" s="400"/>
      <c r="V487" s="37" t="s">
        <v>71</v>
      </c>
      <c r="W487" s="382">
        <f>IFERROR(W481/H481,"0")+IFERROR(W482/H482,"0")+IFERROR(W483/H483,"0")+IFERROR(W484/H484,"0")+IFERROR(W485/H485,"0")+IFERROR(W486/H486,"0")</f>
        <v>9.4696969696969688</v>
      </c>
      <c r="X487" s="382">
        <f>IFERROR(X481/H481,"0")+IFERROR(X482/H482,"0")+IFERROR(X483/H483,"0")+IFERROR(X484/H484,"0")+IFERROR(X485/H485,"0")+IFERROR(X486/H486,"0")</f>
        <v>10</v>
      </c>
      <c r="Y487" s="382">
        <f>IFERROR(IF(Y481="",0,Y481),"0")+IFERROR(IF(Y482="",0,Y482),"0")+IFERROR(IF(Y483="",0,Y483),"0")+IFERROR(IF(Y484="",0,Y484),"0")+IFERROR(IF(Y485="",0,Y485),"0")+IFERROR(IF(Y486="",0,Y486),"0")</f>
        <v>0.1196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19"/>
      <c r="O488" s="398" t="s">
        <v>70</v>
      </c>
      <c r="P488" s="399"/>
      <c r="Q488" s="399"/>
      <c r="R488" s="399"/>
      <c r="S488" s="399"/>
      <c r="T488" s="399"/>
      <c r="U488" s="400"/>
      <c r="V488" s="37" t="s">
        <v>66</v>
      </c>
      <c r="W488" s="382">
        <f>IFERROR(SUM(W481:W486),"0")</f>
        <v>50</v>
      </c>
      <c r="X488" s="382">
        <f>IFERROR(SUM(X481:X486),"0")</f>
        <v>52.800000000000004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418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19"/>
      <c r="O493" s="398" t="s">
        <v>70</v>
      </c>
      <c r="P493" s="399"/>
      <c r="Q493" s="399"/>
      <c r="R493" s="399"/>
      <c r="S493" s="399"/>
      <c r="T493" s="399"/>
      <c r="U493" s="400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19"/>
      <c r="O494" s="398" t="s">
        <v>70</v>
      </c>
      <c r="P494" s="399"/>
      <c r="Q494" s="399"/>
      <c r="R494" s="399"/>
      <c r="S494" s="399"/>
      <c r="T494" s="399"/>
      <c r="U494" s="400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418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19"/>
      <c r="O497" s="398" t="s">
        <v>70</v>
      </c>
      <c r="P497" s="399"/>
      <c r="Q497" s="399"/>
      <c r="R497" s="399"/>
      <c r="S497" s="399"/>
      <c r="T497" s="399"/>
      <c r="U497" s="400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19"/>
      <c r="O498" s="398" t="s">
        <v>70</v>
      </c>
      <c r="P498" s="399"/>
      <c r="Q498" s="399"/>
      <c r="R498" s="399"/>
      <c r="S498" s="399"/>
      <c r="T498" s="399"/>
      <c r="U498" s="400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5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61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68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3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3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62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6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49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8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418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19"/>
      <c r="O511" s="398" t="s">
        <v>70</v>
      </c>
      <c r="P511" s="399"/>
      <c r="Q511" s="399"/>
      <c r="R511" s="399"/>
      <c r="S511" s="399"/>
      <c r="T511" s="399"/>
      <c r="U511" s="400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19"/>
      <c r="O512" s="398" t="s">
        <v>70</v>
      </c>
      <c r="P512" s="399"/>
      <c r="Q512" s="399"/>
      <c r="R512" s="399"/>
      <c r="S512" s="399"/>
      <c r="T512" s="399"/>
      <c r="U512" s="400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17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06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4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8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418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19"/>
      <c r="O519" s="398" t="s">
        <v>70</v>
      </c>
      <c r="P519" s="399"/>
      <c r="Q519" s="399"/>
      <c r="R519" s="399"/>
      <c r="S519" s="399"/>
      <c r="T519" s="399"/>
      <c r="U519" s="400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19"/>
      <c r="O520" s="398" t="s">
        <v>70</v>
      </c>
      <c r="P520" s="399"/>
      <c r="Q520" s="399"/>
      <c r="R520" s="399"/>
      <c r="S520" s="399"/>
      <c r="T520" s="399"/>
      <c r="U520" s="400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05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30</v>
      </c>
      <c r="X522" s="381">
        <f t="shared" ref="X522:X527" si="104">IFERROR(IF(W522="",0,CEILING((W522/$H522),1)*$H522),"")</f>
        <v>33.6</v>
      </c>
      <c r="Y522" s="36">
        <f>IFERROR(IF(X522=0,"",ROUNDUP(X522/H522,0)*0.00753),"")</f>
        <v>6.0240000000000002E-2</v>
      </c>
      <c r="Z522" s="56"/>
      <c r="AA522" s="57"/>
      <c r="AE522" s="64"/>
      <c r="BB522" s="356" t="s">
        <v>1</v>
      </c>
      <c r="BL522" s="64">
        <f t="shared" ref="BL522:BL527" si="105">IFERROR(W522*I522/H522,"0")</f>
        <v>31.857142857142858</v>
      </c>
      <c r="BM522" s="64">
        <f t="shared" ref="BM522:BM527" si="106">IFERROR(X522*I522/H522,"0")</f>
        <v>35.68</v>
      </c>
      <c r="BN522" s="64">
        <f t="shared" ref="BN522:BN527" si="107">IFERROR(1/J522*(W522/H522),"0")</f>
        <v>4.5787545787545784E-2</v>
      </c>
      <c r="BO522" s="64">
        <f t="shared" ref="BO522:BO527" si="108">IFERROR(1/J522*(X522/H522),"0")</f>
        <v>5.128205128205128E-2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07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70</v>
      </c>
      <c r="X524" s="381">
        <f t="shared" si="104"/>
        <v>71.400000000000006</v>
      </c>
      <c r="Y524" s="36">
        <f>IFERROR(IF(X524=0,"",ROUNDUP(X524/H524,0)*0.00753),"")</f>
        <v>0.12801000000000001</v>
      </c>
      <c r="Z524" s="56"/>
      <c r="AA524" s="57"/>
      <c r="AE524" s="64"/>
      <c r="BB524" s="358" t="s">
        <v>1</v>
      </c>
      <c r="BL524" s="64">
        <f t="shared" si="105"/>
        <v>74.333333333333329</v>
      </c>
      <c r="BM524" s="64">
        <f t="shared" si="106"/>
        <v>75.820000000000007</v>
      </c>
      <c r="BN524" s="64">
        <f t="shared" si="107"/>
        <v>0.10683760683760682</v>
      </c>
      <c r="BO524" s="64">
        <f t="shared" si="108"/>
        <v>0.10897435897435898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6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418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19"/>
      <c r="O528" s="398" t="s">
        <v>70</v>
      </c>
      <c r="P528" s="399"/>
      <c r="Q528" s="399"/>
      <c r="R528" s="399"/>
      <c r="S528" s="399"/>
      <c r="T528" s="399"/>
      <c r="U528" s="400"/>
      <c r="V528" s="37" t="s">
        <v>71</v>
      </c>
      <c r="W528" s="382">
        <f>IFERROR(W522/H522,"0")+IFERROR(W523/H523,"0")+IFERROR(W524/H524,"0")+IFERROR(W525/H525,"0")+IFERROR(W526/H526,"0")+IFERROR(W527/H527,"0")</f>
        <v>23.809523809523807</v>
      </c>
      <c r="X528" s="382">
        <f>IFERROR(X522/H522,"0")+IFERROR(X523/H523,"0")+IFERROR(X524/H524,"0")+IFERROR(X525/H525,"0")+IFERROR(X526/H526,"0")+IFERROR(X527/H527,"0")</f>
        <v>25</v>
      </c>
      <c r="Y528" s="382">
        <f>IFERROR(IF(Y522="",0,Y522),"0")+IFERROR(IF(Y523="",0,Y523),"0")+IFERROR(IF(Y524="",0,Y524),"0")+IFERROR(IF(Y525="",0,Y525),"0")+IFERROR(IF(Y526="",0,Y526),"0")+IFERROR(IF(Y527="",0,Y527),"0")</f>
        <v>0.18825000000000003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19"/>
      <c r="O529" s="398" t="s">
        <v>70</v>
      </c>
      <c r="P529" s="399"/>
      <c r="Q529" s="399"/>
      <c r="R529" s="399"/>
      <c r="S529" s="399"/>
      <c r="T529" s="399"/>
      <c r="U529" s="400"/>
      <c r="V529" s="37" t="s">
        <v>66</v>
      </c>
      <c r="W529" s="382">
        <f>IFERROR(SUM(W522:W527),"0")</f>
        <v>100</v>
      </c>
      <c r="X529" s="382">
        <f>IFERROR(SUM(X522:X527),"0")</f>
        <v>105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599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1000</v>
      </c>
      <c r="X531" s="381">
        <f>IFERROR(IF(W531="",0,CEILING((W531/$H531),1)*$H531),"")</f>
        <v>1006.1999999999999</v>
      </c>
      <c r="Y531" s="36">
        <f>IFERROR(IF(X531=0,"",ROUNDUP(X531/H531,0)*0.02175),"")</f>
        <v>2.8057499999999997</v>
      </c>
      <c r="Z531" s="56"/>
      <c r="AA531" s="57"/>
      <c r="AE531" s="64"/>
      <c r="BB531" s="362" t="s">
        <v>1</v>
      </c>
      <c r="BL531" s="64">
        <f>IFERROR(W531*I531/H531,"0")</f>
        <v>1072.3076923076924</v>
      </c>
      <c r="BM531" s="64">
        <f>IFERROR(X531*I531/H531,"0")</f>
        <v>1078.9559999999999</v>
      </c>
      <c r="BN531" s="64">
        <f>IFERROR(1/J531*(W531/H531),"0")</f>
        <v>2.2893772893772892</v>
      </c>
      <c r="BO531" s="64">
        <f>IFERROR(1/J531*(X531/H531),"0")</f>
        <v>2.3035714285714284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598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36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0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18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19"/>
      <c r="O536" s="398" t="s">
        <v>70</v>
      </c>
      <c r="P536" s="399"/>
      <c r="Q536" s="399"/>
      <c r="R536" s="399"/>
      <c r="S536" s="399"/>
      <c r="T536" s="399"/>
      <c r="U536" s="400"/>
      <c r="V536" s="37" t="s">
        <v>71</v>
      </c>
      <c r="W536" s="382">
        <f>IFERROR(W531/H531,"0")+IFERROR(W532/H532,"0")+IFERROR(W533/H533,"0")+IFERROR(W534/H534,"0")+IFERROR(W535/H535,"0")</f>
        <v>128.2051282051282</v>
      </c>
      <c r="X536" s="382">
        <f>IFERROR(X531/H531,"0")+IFERROR(X532/H532,"0")+IFERROR(X533/H533,"0")+IFERROR(X534/H534,"0")+IFERROR(X535/H535,"0")</f>
        <v>129</v>
      </c>
      <c r="Y536" s="382">
        <f>IFERROR(IF(Y531="",0,Y531),"0")+IFERROR(IF(Y532="",0,Y532),"0")+IFERROR(IF(Y533="",0,Y533),"0")+IFERROR(IF(Y534="",0,Y534),"0")+IFERROR(IF(Y535="",0,Y535),"0")</f>
        <v>2.8057499999999997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19"/>
      <c r="O537" s="398" t="s">
        <v>70</v>
      </c>
      <c r="P537" s="399"/>
      <c r="Q537" s="399"/>
      <c r="R537" s="399"/>
      <c r="S537" s="399"/>
      <c r="T537" s="399"/>
      <c r="U537" s="400"/>
      <c r="V537" s="37" t="s">
        <v>66</v>
      </c>
      <c r="W537" s="382">
        <f>IFERROR(SUM(W531:W535),"0")</f>
        <v>1000</v>
      </c>
      <c r="X537" s="382">
        <f>IFERROR(SUM(X531:X535),"0")</f>
        <v>1006.1999999999999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8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67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3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2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418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19"/>
      <c r="O543" s="398" t="s">
        <v>70</v>
      </c>
      <c r="P543" s="399"/>
      <c r="Q543" s="399"/>
      <c r="R543" s="399"/>
      <c r="S543" s="399"/>
      <c r="T543" s="399"/>
      <c r="U543" s="400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19"/>
      <c r="O544" s="398" t="s">
        <v>70</v>
      </c>
      <c r="P544" s="399"/>
      <c r="Q544" s="399"/>
      <c r="R544" s="399"/>
      <c r="S544" s="399"/>
      <c r="T544" s="399"/>
      <c r="U544" s="400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32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22"/>
      <c r="O545" s="548" t="s">
        <v>742</v>
      </c>
      <c r="P545" s="428"/>
      <c r="Q545" s="428"/>
      <c r="R545" s="428"/>
      <c r="S545" s="428"/>
      <c r="T545" s="428"/>
      <c r="U545" s="429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16345.599999999999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16427.579999999998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22"/>
      <c r="O546" s="548" t="s">
        <v>743</v>
      </c>
      <c r="P546" s="428"/>
      <c r="Q546" s="428"/>
      <c r="R546" s="428"/>
      <c r="S546" s="428"/>
      <c r="T546" s="428"/>
      <c r="U546" s="429"/>
      <c r="V546" s="37" t="s">
        <v>66</v>
      </c>
      <c r="W546" s="382">
        <f>IFERROR(SUM(BL22:BL542),"0")</f>
        <v>17105.012849781124</v>
      </c>
      <c r="X546" s="382">
        <f>IFERROR(SUM(BM22:BM542),"0")</f>
        <v>17191.807999999997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22"/>
      <c r="O547" s="548" t="s">
        <v>744</v>
      </c>
      <c r="P547" s="428"/>
      <c r="Q547" s="428"/>
      <c r="R547" s="428"/>
      <c r="S547" s="428"/>
      <c r="T547" s="428"/>
      <c r="U547" s="429"/>
      <c r="V547" s="37" t="s">
        <v>745</v>
      </c>
      <c r="W547" s="38">
        <f>ROUNDUP(SUM(BN22:BN542),0)</f>
        <v>27</v>
      </c>
      <c r="X547" s="38">
        <f>ROUNDUP(SUM(BO22:BO542),0)</f>
        <v>28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22"/>
      <c r="O548" s="548" t="s">
        <v>746</v>
      </c>
      <c r="P548" s="428"/>
      <c r="Q548" s="428"/>
      <c r="R548" s="428"/>
      <c r="S548" s="428"/>
      <c r="T548" s="428"/>
      <c r="U548" s="429"/>
      <c r="V548" s="37" t="s">
        <v>66</v>
      </c>
      <c r="W548" s="382">
        <f>GrossWeightTotal+PalletQtyTotal*25</f>
        <v>17780.012849781124</v>
      </c>
      <c r="X548" s="382">
        <f>GrossWeightTotalR+PalletQtyTotalR*25</f>
        <v>17891.807999999997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22"/>
      <c r="O549" s="548" t="s">
        <v>747</v>
      </c>
      <c r="P549" s="428"/>
      <c r="Q549" s="428"/>
      <c r="R549" s="428"/>
      <c r="S549" s="428"/>
      <c r="T549" s="428"/>
      <c r="U549" s="429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1905.1057267551523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1918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22"/>
      <c r="O550" s="548" t="s">
        <v>748</v>
      </c>
      <c r="P550" s="428"/>
      <c r="Q550" s="428"/>
      <c r="R550" s="428"/>
      <c r="S550" s="428"/>
      <c r="T550" s="428"/>
      <c r="U550" s="429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30.068519999999996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35" t="s">
        <v>98</v>
      </c>
      <c r="D552" s="655"/>
      <c r="E552" s="655"/>
      <c r="F552" s="604"/>
      <c r="G552" s="435" t="s">
        <v>229</v>
      </c>
      <c r="H552" s="655"/>
      <c r="I552" s="655"/>
      <c r="J552" s="655"/>
      <c r="K552" s="655"/>
      <c r="L552" s="655"/>
      <c r="M552" s="655"/>
      <c r="N552" s="655"/>
      <c r="O552" s="655"/>
      <c r="P552" s="604"/>
      <c r="Q552" s="435" t="s">
        <v>461</v>
      </c>
      <c r="R552" s="604"/>
      <c r="S552" s="435" t="s">
        <v>522</v>
      </c>
      <c r="T552" s="655"/>
      <c r="U552" s="655"/>
      <c r="V552" s="604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73" t="s">
        <v>751</v>
      </c>
      <c r="B553" s="435" t="s">
        <v>60</v>
      </c>
      <c r="C553" s="435" t="s">
        <v>99</v>
      </c>
      <c r="D553" s="435" t="s">
        <v>107</v>
      </c>
      <c r="E553" s="435" t="s">
        <v>98</v>
      </c>
      <c r="F553" s="435" t="s">
        <v>219</v>
      </c>
      <c r="G553" s="435" t="s">
        <v>230</v>
      </c>
      <c r="H553" s="435" t="s">
        <v>237</v>
      </c>
      <c r="I553" s="435" t="s">
        <v>256</v>
      </c>
      <c r="J553" s="435" t="s">
        <v>326</v>
      </c>
      <c r="K553" s="372"/>
      <c r="L553" s="435" t="s">
        <v>356</v>
      </c>
      <c r="M553" s="372"/>
      <c r="N553" s="435" t="s">
        <v>356</v>
      </c>
      <c r="O553" s="435" t="s">
        <v>431</v>
      </c>
      <c r="P553" s="435" t="s">
        <v>448</v>
      </c>
      <c r="Q553" s="435" t="s">
        <v>462</v>
      </c>
      <c r="R553" s="435" t="s">
        <v>497</v>
      </c>
      <c r="S553" s="435" t="s">
        <v>523</v>
      </c>
      <c r="T553" s="435" t="s">
        <v>570</v>
      </c>
      <c r="U553" s="435" t="s">
        <v>596</v>
      </c>
      <c r="V553" s="435" t="s">
        <v>603</v>
      </c>
      <c r="W553" s="435" t="s">
        <v>607</v>
      </c>
      <c r="X553" s="435" t="s">
        <v>657</v>
      </c>
      <c r="AA553" s="52"/>
      <c r="AD553" s="372"/>
    </row>
    <row r="554" spans="1:30" ht="13.5" customHeight="1" thickBot="1" x14ac:dyDescent="0.25">
      <c r="A554" s="774"/>
      <c r="B554" s="436"/>
      <c r="C554" s="436"/>
      <c r="D554" s="436"/>
      <c r="E554" s="436"/>
      <c r="F554" s="436"/>
      <c r="G554" s="436"/>
      <c r="H554" s="436"/>
      <c r="I554" s="436"/>
      <c r="J554" s="436"/>
      <c r="K554" s="372"/>
      <c r="L554" s="436"/>
      <c r="M554" s="372"/>
      <c r="N554" s="436"/>
      <c r="O554" s="436"/>
      <c r="P554" s="436"/>
      <c r="Q554" s="436"/>
      <c r="R554" s="436"/>
      <c r="S554" s="436"/>
      <c r="T554" s="436"/>
      <c r="U554" s="436"/>
      <c r="V554" s="436"/>
      <c r="W554" s="436"/>
      <c r="X554" s="436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5" s="46">
        <f>IFERROR(X134*1,"0")+IFERROR(X135*1,"0")+IFERROR(X136*1,"0")+IFERROR(X137*1,"0")+IFERROR(X138*1,"0")</f>
        <v>100.80000000000001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117.6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2228.6999999999998</v>
      </c>
      <c r="J555" s="46">
        <f>IFERROR(X214*1,"0")+IFERROR(X215*1,"0")+IFERROR(X216*1,"0")+IFERROR(X217*1,"0")+IFERROR(X218*1,"0")+IFERROR(X219*1,"0")+IFERROR(X223*1,"0")+IFERROR(X224*1,"0")</f>
        <v>0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522.6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522.6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0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11712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0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124.19999999999999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109.20000000000002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401.28000000000003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1111.1999999999998</v>
      </c>
      <c r="AA555" s="52"/>
      <c r="AD555" s="372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270,00"/>
        <filter val="1 905,11"/>
        <filter val="10,67"/>
        <filter val="100,00"/>
        <filter val="108,40"/>
        <filter val="11 000,00"/>
        <filter val="11,90"/>
        <filter val="113,60"/>
        <filter val="114,81"/>
        <filter val="120,00"/>
        <filter val="128,21"/>
        <filter val="144,00"/>
        <filter val="16 345,60"/>
        <filter val="16,80"/>
        <filter val="160,00"/>
        <filter val="17 105,01"/>
        <filter val="17 780,01"/>
        <filter val="180,00"/>
        <filter val="2 000,00"/>
        <filter val="2,56"/>
        <filter val="20,00"/>
        <filter val="216,00"/>
        <filter val="23,81"/>
        <filter val="24,00"/>
        <filter val="240,00"/>
        <filter val="27"/>
        <filter val="27,05"/>
        <filter val="27,81"/>
        <filter val="28,80"/>
        <filter val="288,00"/>
        <filter val="290,00"/>
        <filter val="3 000,00"/>
        <filter val="30,00"/>
        <filter val="300,00"/>
        <filter val="33,60"/>
        <filter val="35,05"/>
        <filter val="436,88"/>
        <filter val="460,00"/>
        <filter val="50,00"/>
        <filter val="54,92"/>
        <filter val="57,51"/>
        <filter val="6 000,00"/>
        <filter val="620,00"/>
        <filter val="70,00"/>
        <filter val="700,00"/>
        <filter val="733,33"/>
        <filter val="8,40"/>
        <filter val="80,00"/>
        <filter val="89,74"/>
        <filter val="9,47"/>
        <filter val="96,00"/>
        <filter val="96,80"/>
      </filters>
    </filterColumn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O543:U543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24:U24"/>
    <mergeCell ref="A261:Y261"/>
    <mergeCell ref="O69:S69"/>
    <mergeCell ref="D244:E244"/>
    <mergeCell ref="O456:U456"/>
    <mergeCell ref="O470:S470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11:U511"/>
    <mergeCell ref="A422:Y422"/>
    <mergeCell ref="D335:E335"/>
    <mergeCell ref="D372:E372"/>
    <mergeCell ref="O277:U277"/>
    <mergeCell ref="D188:E188"/>
    <mergeCell ref="D424:E424"/>
    <mergeCell ref="O252:U252"/>
    <mergeCell ref="D286:E286"/>
    <mergeCell ref="O478:U47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D461:E461"/>
    <mergeCell ref="D522:E522"/>
    <mergeCell ref="O231:S231"/>
    <mergeCell ref="D242:E242"/>
    <mergeCell ref="O407:S407"/>
    <mergeCell ref="O504:S504"/>
    <mergeCell ref="O494:U494"/>
    <mergeCell ref="D234:E234"/>
    <mergeCell ref="D241:E241"/>
    <mergeCell ref="D508:E508"/>
    <mergeCell ref="O403:U403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D159:E159"/>
    <mergeCell ref="O304:S304"/>
    <mergeCell ref="D80:E80"/>
    <mergeCell ref="O98:S98"/>
    <mergeCell ref="O298:S298"/>
    <mergeCell ref="O396:S396"/>
    <mergeCell ref="O390:S390"/>
    <mergeCell ref="O53:U53"/>
    <mergeCell ref="O438:S438"/>
    <mergeCell ref="D138:E138"/>
    <mergeCell ref="O496:S496"/>
    <mergeCell ref="D374:E374"/>
    <mergeCell ref="O77:S77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H10:L10"/>
    <mergeCell ref="A93:N94"/>
    <mergeCell ref="N17:N18"/>
    <mergeCell ref="O131:U131"/>
    <mergeCell ref="F17:F18"/>
    <mergeCell ref="O87:U87"/>
    <mergeCell ref="D107:E107"/>
    <mergeCell ref="O27:S27"/>
    <mergeCell ref="O54:U54"/>
    <mergeCell ref="D74:E74"/>
    <mergeCell ref="D68:E68"/>
    <mergeCell ref="A427:Y427"/>
    <mergeCell ref="O257:S257"/>
    <mergeCell ref="A61:N62"/>
    <mergeCell ref="O232:S232"/>
    <mergeCell ref="O359:S359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D76:E76"/>
    <mergeCell ref="O299:S299"/>
    <mergeCell ref="O274:S274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O493:U493"/>
    <mergeCell ref="D90:E90"/>
    <mergeCell ref="O429:S429"/>
    <mergeCell ref="D193:E193"/>
    <mergeCell ref="D127:E127"/>
    <mergeCell ref="A442:Y442"/>
    <mergeCell ref="O436:U436"/>
    <mergeCell ref="D491:E491"/>
    <mergeCell ref="D176:E176"/>
    <mergeCell ref="O443:S443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249:S249"/>
    <mergeCell ref="D218:E218"/>
    <mergeCell ref="O137:S137"/>
    <mergeCell ref="D41:E41"/>
    <mergeCell ref="O197:S197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A487:N488"/>
    <mergeCell ref="A307:Y307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502:E502"/>
    <mergeCell ref="O380:U380"/>
    <mergeCell ref="A302:Y302"/>
    <mergeCell ref="D429:E429"/>
    <mergeCell ref="O61:U61"/>
    <mergeCell ref="A46:N47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A415:Y415"/>
    <mergeCell ref="O391:S391"/>
    <mergeCell ref="D281:E281"/>
    <mergeCell ref="O334:S334"/>
    <mergeCell ref="A409:N410"/>
    <mergeCell ref="O434:S434"/>
    <mergeCell ref="O169:S16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P12:Q12"/>
    <mergeCell ref="O240:S240"/>
    <mergeCell ref="D251:E251"/>
    <mergeCell ref="O119:S119"/>
    <mergeCell ref="O32:S32"/>
    <mergeCell ref="O330:S330"/>
    <mergeCell ref="P13:Q13"/>
    <mergeCell ref="D114:E114"/>
    <mergeCell ref="O332:S332"/>
    <mergeCell ref="O35:U35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O351:U351"/>
    <mergeCell ref="A273:Y273"/>
    <mergeCell ref="O81:S81"/>
    <mergeCell ref="D129:E129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O91:S91"/>
    <mergeCell ref="O362:S362"/>
    <mergeCell ref="O85:S85"/>
    <mergeCell ref="O305:U305"/>
    <mergeCell ref="O502:S502"/>
    <mergeCell ref="O451:U451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2024-05-30T13:01:19Z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