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975232-79F6-4E7F-AA4D-3A9FA16D69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Y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32" i="1" l="1"/>
  <c r="BM232" i="1"/>
  <c r="Y232" i="1"/>
  <c r="BO251" i="1"/>
  <c r="BM251" i="1"/>
  <c r="Y251" i="1"/>
  <c r="BO274" i="1"/>
  <c r="BM274" i="1"/>
  <c r="Y274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0" i="1"/>
  <c r="Y135" i="1"/>
  <c r="BM135" i="1"/>
  <c r="Y154" i="1"/>
  <c r="BM154" i="1"/>
  <c r="Y175" i="1"/>
  <c r="BM175" i="1"/>
  <c r="BO181" i="1"/>
  <c r="BM181" i="1"/>
  <c r="BO217" i="1"/>
  <c r="BM217" i="1"/>
  <c r="Y217" i="1"/>
  <c r="BO243" i="1"/>
  <c r="BM243" i="1"/>
  <c r="Y243" i="1"/>
  <c r="BO265" i="1"/>
  <c r="BM265" i="1"/>
  <c r="Y265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B555" i="1"/>
  <c r="W547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E555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X120" i="1"/>
  <c r="Y108" i="1"/>
  <c r="BM108" i="1"/>
  <c r="Y112" i="1"/>
  <c r="BM112" i="1"/>
  <c r="Y116" i="1"/>
  <c r="BM116" i="1"/>
  <c r="Y124" i="1"/>
  <c r="BM124" i="1"/>
  <c r="Y128" i="1"/>
  <c r="BM128" i="1"/>
  <c r="F555" i="1"/>
  <c r="Y137" i="1"/>
  <c r="BM137" i="1"/>
  <c r="G555" i="1"/>
  <c r="Y152" i="1"/>
  <c r="BM152" i="1"/>
  <c r="BO165" i="1"/>
  <c r="BM165" i="1"/>
  <c r="Y165" i="1"/>
  <c r="BO169" i="1"/>
  <c r="BM169" i="1"/>
  <c r="Y169" i="1"/>
  <c r="BO183" i="1"/>
  <c r="BM183" i="1"/>
  <c r="Y183" i="1"/>
  <c r="BO189" i="1"/>
  <c r="BM189" i="1"/>
  <c r="Y189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X259" i="1"/>
  <c r="BO255" i="1"/>
  <c r="BM255" i="1"/>
  <c r="Y255" i="1"/>
  <c r="BO276" i="1"/>
  <c r="BM276" i="1"/>
  <c r="Y276" i="1"/>
  <c r="BO295" i="1"/>
  <c r="BM295" i="1"/>
  <c r="Y295" i="1"/>
  <c r="BO156" i="1"/>
  <c r="BM156" i="1"/>
  <c r="Y156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369" i="1"/>
  <c r="Y171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93" i="1" l="1"/>
  <c r="Y478" i="1"/>
  <c r="Y419" i="1"/>
  <c r="Y528" i="1"/>
  <c r="Y351" i="1"/>
  <c r="Y345" i="1"/>
  <c r="Y252" i="1"/>
  <c r="Y34" i="1"/>
  <c r="Y289" i="1"/>
  <c r="W548" i="1"/>
  <c r="Y519" i="1"/>
  <c r="Y435" i="1"/>
  <c r="Y338" i="1"/>
  <c r="Y305" i="1"/>
  <c r="Y283" i="1"/>
  <c r="Y440" i="1"/>
  <c r="Y300" i="1"/>
  <c r="Y210" i="1"/>
  <c r="Y201" i="1"/>
  <c r="Y130" i="1"/>
  <c r="Y120" i="1"/>
  <c r="Y103" i="1"/>
  <c r="Y53" i="1"/>
  <c r="Y536" i="1"/>
  <c r="Y403" i="1"/>
  <c r="X545" i="1"/>
  <c r="X547" i="1"/>
  <c r="Y178" i="1"/>
  <c r="Y487" i="1"/>
  <c r="Y473" i="1"/>
  <c r="Y511" i="1"/>
  <c r="Y376" i="1"/>
  <c r="Y316" i="1"/>
  <c r="Y451" i="1"/>
  <c r="Y259" i="1"/>
  <c r="Y220" i="1"/>
  <c r="Y160" i="1"/>
  <c r="Y147" i="1"/>
  <c r="Y139" i="1"/>
  <c r="Y93" i="1"/>
  <c r="Y86" i="1"/>
  <c r="Y61" i="1"/>
  <c r="X546" i="1"/>
  <c r="Y271" i="1"/>
  <c r="Y235" i="1"/>
  <c r="X549" i="1"/>
  <c r="Y550" i="1" l="1"/>
  <c r="X548" i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<sst xmlns="http://schemas.openxmlformats.org/spreadsheetml/2006/main" count="2380" uniqueCount="790">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</sst>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topLeftCell="A435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45444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0.41666666666666669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16</v>
      </c>
      <c r="X60" s="381">
        <f>IFERROR(IF(W60="",0,CEILING((W60/$H60),1)*$H60),"")</f>
        <v>16</v>
      </c>
      <c r="Y60" s="36">
        <f>IFERROR(IF(X60=0,"",ROUNDUP(X60/H60,0)*0.00937),"")</f>
        <v>3.7479999999999999E-2</v>
      </c>
      <c r="Z60" s="56"/>
      <c r="AA60" s="57"/>
      <c r="AE60" s="64"/>
      <c r="BB60" s="82" t="s">
        <v>1</v>
      </c>
      <c r="BL60" s="64">
        <f>IFERROR(W60*I60/H60,"0")</f>
        <v>16.96</v>
      </c>
      <c r="BM60" s="64">
        <f>IFERROR(X60*I60/H60,"0")</f>
        <v>16.96</v>
      </c>
      <c r="BN60" s="64">
        <f>IFERROR(1/J60*(W60/H60),"0")</f>
        <v>3.3333333333333333E-2</v>
      </c>
      <c r="BO60" s="64">
        <f>IFERROR(1/J60*(X60/H60),"0")</f>
        <v>3.3333333333333333E-2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4</v>
      </c>
      <c r="X61" s="382">
        <f>IFERROR(X57/H57,"0")+IFERROR(X58/H58,"0")+IFERROR(X59/H59,"0")+IFERROR(X60/H60,"0")</f>
        <v>4</v>
      </c>
      <c r="Y61" s="382">
        <f>IFERROR(IF(Y57="",0,Y57),"0")+IFERROR(IF(Y58="",0,Y58),"0")+IFERROR(IF(Y59="",0,Y59),"0")+IFERROR(IF(Y60="",0,Y60),"0")</f>
        <v>3.7479999999999999E-2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16</v>
      </c>
      <c r="X62" s="382">
        <f>IFERROR(SUM(X57:X60),"0")</f>
        <v>16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9</v>
      </c>
      <c r="X79" s="381">
        <f t="shared" si="6"/>
        <v>9</v>
      </c>
      <c r="Y79" s="36">
        <f t="shared" si="12"/>
        <v>1.874E-2</v>
      </c>
      <c r="Z79" s="56"/>
      <c r="AA79" s="57"/>
      <c r="AE79" s="64"/>
      <c r="BB79" s="97" t="s">
        <v>1</v>
      </c>
      <c r="BL79" s="64">
        <f t="shared" si="8"/>
        <v>9.42</v>
      </c>
      <c r="BM79" s="64">
        <f t="shared" si="9"/>
        <v>9.42</v>
      </c>
      <c r="BN79" s="64">
        <f t="shared" si="10"/>
        <v>1.6666666666666666E-2</v>
      </c>
      <c r="BO79" s="64">
        <f t="shared" si="11"/>
        <v>1.6666666666666666E-2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1.874E-2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9</v>
      </c>
      <c r="X87" s="382">
        <f>IFERROR(SUM(X65:X85),"0")</f>
        <v>9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19</v>
      </c>
      <c r="X89" s="381">
        <f>IFERROR(IF(W89="",0,CEILING((W89/$H89),1)*$H89),"")</f>
        <v>21.6</v>
      </c>
      <c r="Y89" s="36">
        <f>IFERROR(IF(X89=0,"",ROUNDUP(X89/H89,0)*0.02175),"")</f>
        <v>4.3499999999999997E-2</v>
      </c>
      <c r="Z89" s="56"/>
      <c r="AA89" s="57"/>
      <c r="AE89" s="64"/>
      <c r="BB89" s="104" t="s">
        <v>1</v>
      </c>
      <c r="BL89" s="64">
        <f>IFERROR(W89*I89/H89,"0")</f>
        <v>19.844444444444441</v>
      </c>
      <c r="BM89" s="64">
        <f>IFERROR(X89*I89/H89,"0")</f>
        <v>22.56</v>
      </c>
      <c r="BN89" s="64">
        <f>IFERROR(1/J89*(W89/H89),"0")</f>
        <v>3.6651234567901231E-2</v>
      </c>
      <c r="BO89" s="64">
        <f>IFERROR(1/J89*(X89/H89),"0")</f>
        <v>4.1666666666666664E-2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1.7592592592592591</v>
      </c>
      <c r="X93" s="382">
        <f>IFERROR(X89/H89,"0")+IFERROR(X90/H90,"0")+IFERROR(X91/H91,"0")+IFERROR(X92/H92,"0")</f>
        <v>2</v>
      </c>
      <c r="Y93" s="382">
        <f>IFERROR(IF(Y89="",0,Y89),"0")+IFERROR(IF(Y90="",0,Y90),"0")+IFERROR(IF(Y91="",0,Y91),"0")+IFERROR(IF(Y92="",0,Y92),"0")</f>
        <v>4.3499999999999997E-2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19</v>
      </c>
      <c r="X94" s="382">
        <f>IFERROR(SUM(X89:X92),"0")</f>
        <v>21.6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83</v>
      </c>
      <c r="X106" s="381">
        <f t="shared" ref="X106:X119" si="18">IFERROR(IF(W106="",0,CEILING((W106/$H106),1)*$H106),"")</f>
        <v>84</v>
      </c>
      <c r="Y106" s="36">
        <f>IFERROR(IF(X106=0,"",ROUNDUP(X106/H106,0)*0.02175),"")</f>
        <v>0.21749999999999997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88.572857142857146</v>
      </c>
      <c r="BM106" s="64">
        <f t="shared" ref="BM106:BM119" si="20">IFERROR(X106*I106/H106,"0")</f>
        <v>89.64</v>
      </c>
      <c r="BN106" s="64">
        <f t="shared" ref="BN106:BN119" si="21">IFERROR(1/J106*(W106/H106),"0")</f>
        <v>0.1764455782312925</v>
      </c>
      <c r="BO106" s="64">
        <f t="shared" ref="BO106:BO119" si="22">IFERROR(1/J106*(X106/H106),"0")</f>
        <v>0.17857142857142855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24</v>
      </c>
      <c r="X112" s="381">
        <f t="shared" si="18"/>
        <v>24.3</v>
      </c>
      <c r="Y112" s="36">
        <f>IFERROR(IF(X112=0,"",ROUNDUP(X112/H112,0)*0.00753),"")</f>
        <v>6.7769999999999997E-2</v>
      </c>
      <c r="Z112" s="56"/>
      <c r="AA112" s="57"/>
      <c r="AE112" s="64"/>
      <c r="BB112" s="121" t="s">
        <v>1</v>
      </c>
      <c r="BL112" s="64">
        <f t="shared" si="19"/>
        <v>26.417777777777776</v>
      </c>
      <c r="BM112" s="64">
        <f t="shared" si="20"/>
        <v>26.747999999999998</v>
      </c>
      <c r="BN112" s="64">
        <f t="shared" si="21"/>
        <v>5.6980056980056967E-2</v>
      </c>
      <c r="BO112" s="64">
        <f t="shared" si="22"/>
        <v>5.7692307692307689E-2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12</v>
      </c>
      <c r="X113" s="381">
        <f t="shared" si="18"/>
        <v>13.5</v>
      </c>
      <c r="Y113" s="36">
        <f>IFERROR(IF(X113=0,"",ROUNDUP(X113/H113,0)*0.00937),"")</f>
        <v>4.6850000000000003E-2</v>
      </c>
      <c r="Z113" s="56"/>
      <c r="AA113" s="57"/>
      <c r="AE113" s="64"/>
      <c r="BB113" s="122" t="s">
        <v>1</v>
      </c>
      <c r="BL113" s="64">
        <f t="shared" si="19"/>
        <v>13.28</v>
      </c>
      <c r="BM113" s="64">
        <f t="shared" si="20"/>
        <v>14.94</v>
      </c>
      <c r="BN113" s="64">
        <f t="shared" si="21"/>
        <v>3.7037037037037028E-2</v>
      </c>
      <c r="BO113" s="64">
        <f t="shared" si="22"/>
        <v>4.1666666666666664E-2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23.214285714285712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24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0.33211999999999997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119</v>
      </c>
      <c r="X121" s="382">
        <f>IFERROR(SUM(X106:X119),"0")</f>
        <v>121.8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102</v>
      </c>
      <c r="X137" s="381">
        <f>IFERROR(IF(W137="",0,CEILING((W137/$H137),1)*$H137),"")</f>
        <v>102.60000000000001</v>
      </c>
      <c r="Y137" s="36">
        <f>IFERROR(IF(X137=0,"",ROUNDUP(X137/H137,0)*0.00753),"")</f>
        <v>0.28614000000000001</v>
      </c>
      <c r="Z137" s="56"/>
      <c r="AA137" s="57"/>
      <c r="AE137" s="64"/>
      <c r="BB137" s="139" t="s">
        <v>1</v>
      </c>
      <c r="BL137" s="64">
        <f>IFERROR(W137*I137/H137,"0")</f>
        <v>112.27555555555556</v>
      </c>
      <c r="BM137" s="64">
        <f>IFERROR(X137*I137/H137,"0")</f>
        <v>112.93600000000001</v>
      </c>
      <c r="BN137" s="64">
        <f>IFERROR(1/J137*(W137/H137),"0")</f>
        <v>0.24216524216524216</v>
      </c>
      <c r="BO137" s="64">
        <f>IFERROR(1/J137*(X137/H137),"0")</f>
        <v>0.24358974358974358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37.777777777777779</v>
      </c>
      <c r="X139" s="382">
        <f>IFERROR(X134/H134,"0")+IFERROR(X135/H135,"0")+IFERROR(X136/H136,"0")+IFERROR(X137/H137,"0")+IFERROR(X138/H138,"0")</f>
        <v>38</v>
      </c>
      <c r="Y139" s="382">
        <f>IFERROR(IF(Y134="",0,Y134),"0")+IFERROR(IF(Y135="",0,Y135),"0")+IFERROR(IF(Y136="",0,Y136),"0")+IFERROR(IF(Y137="",0,Y137),"0")+IFERROR(IF(Y138="",0,Y138),"0")</f>
        <v>0.28614000000000001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102</v>
      </c>
      <c r="X140" s="382">
        <f>IFERROR(SUM(X134:X138),"0")</f>
        <v>102.60000000000001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52</v>
      </c>
      <c r="X151" s="381">
        <f t="shared" ref="X151:X159" si="29">IFERROR(IF(W151="",0,CEILING((W151/$H151),1)*$H151),"")</f>
        <v>54.6</v>
      </c>
      <c r="Y151" s="36">
        <f>IFERROR(IF(X151=0,"",ROUNDUP(X151/H151,0)*0.00753),"")</f>
        <v>9.7890000000000005E-2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55.219047619047615</v>
      </c>
      <c r="BM151" s="64">
        <f t="shared" ref="BM151:BM159" si="31">IFERROR(X151*I151/H151,"0")</f>
        <v>57.98</v>
      </c>
      <c r="BN151" s="64">
        <f t="shared" ref="BN151:BN159" si="32">IFERROR(1/J151*(W151/H151),"0")</f>
        <v>7.9365079365079347E-2</v>
      </c>
      <c r="BO151" s="64">
        <f t="shared" ref="BO151:BO159" si="33">IFERROR(1/J151*(X151/H151),"0")</f>
        <v>8.3333333333333329E-2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17</v>
      </c>
      <c r="X154" s="381">
        <f t="shared" si="29"/>
        <v>18.900000000000002</v>
      </c>
      <c r="Y154" s="36">
        <f>IFERROR(IF(X154=0,"",ROUNDUP(X154/H154,0)*0.00502),"")</f>
        <v>4.5179999999999998E-2</v>
      </c>
      <c r="Z154" s="56"/>
      <c r="AA154" s="57"/>
      <c r="AE154" s="64"/>
      <c r="BB154" s="147" t="s">
        <v>1</v>
      </c>
      <c r="BL154" s="64">
        <f t="shared" si="30"/>
        <v>18.05238095238095</v>
      </c>
      <c r="BM154" s="64">
        <f t="shared" si="31"/>
        <v>20.07</v>
      </c>
      <c r="BN154" s="64">
        <f t="shared" si="32"/>
        <v>3.4595034595034595E-2</v>
      </c>
      <c r="BO154" s="64">
        <f t="shared" si="33"/>
        <v>3.8461538461538464E-2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8</v>
      </c>
      <c r="X157" s="381">
        <f t="shared" si="29"/>
        <v>8.4</v>
      </c>
      <c r="Y157" s="36">
        <f>IFERROR(IF(X157=0,"",ROUNDUP(X157/H157,0)*0.00502),"")</f>
        <v>2.0080000000000001E-2</v>
      </c>
      <c r="Z157" s="56"/>
      <c r="AA157" s="57"/>
      <c r="AE157" s="64"/>
      <c r="BB157" s="150" t="s">
        <v>1</v>
      </c>
      <c r="BL157" s="64">
        <f t="shared" si="30"/>
        <v>8.3809523809523814</v>
      </c>
      <c r="BM157" s="64">
        <f t="shared" si="31"/>
        <v>8.8000000000000007</v>
      </c>
      <c r="BN157" s="64">
        <f t="shared" si="32"/>
        <v>1.6280016280016282E-2</v>
      </c>
      <c r="BO157" s="64">
        <f t="shared" si="33"/>
        <v>1.7094017094017096E-2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24.285714285714285</v>
      </c>
      <c r="X160" s="382">
        <f>IFERROR(X151/H151,"0")+IFERROR(X152/H152,"0")+IFERROR(X153/H153,"0")+IFERROR(X154/H154,"0")+IFERROR(X155/H155,"0")+IFERROR(X156/H156,"0")+IFERROR(X157/H157,"0")+IFERROR(X158/H158,"0")+IFERROR(X159/H159,"0")</f>
        <v>26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0.16315000000000002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77</v>
      </c>
      <c r="X161" s="382">
        <f>IFERROR(SUM(X151:X159),"0")</f>
        <v>81.900000000000006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223</v>
      </c>
      <c r="X175" s="381">
        <f>IFERROR(IF(W175="",0,CEILING((W175/$H175),1)*$H175),"")</f>
        <v>226.8</v>
      </c>
      <c r="Y175" s="36">
        <f>IFERROR(IF(X175=0,"",ROUNDUP(X175/H175,0)*0.00937),"")</f>
        <v>0.39354</v>
      </c>
      <c r="Z175" s="56"/>
      <c r="AA175" s="57"/>
      <c r="AE175" s="64"/>
      <c r="BB175" s="158" t="s">
        <v>1</v>
      </c>
      <c r="BL175" s="64">
        <f>IFERROR(W175*I175/H175,"0")</f>
        <v>231.67222222222219</v>
      </c>
      <c r="BM175" s="64">
        <f>IFERROR(X175*I175/H175,"0")</f>
        <v>235.62</v>
      </c>
      <c r="BN175" s="64">
        <f>IFERROR(1/J175*(W175/H175),"0")</f>
        <v>0.34413580246913578</v>
      </c>
      <c r="BO175" s="64">
        <f>IFERROR(1/J175*(X175/H175),"0")</f>
        <v>0.35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41.296296296296291</v>
      </c>
      <c r="X178" s="382">
        <f>IFERROR(X174/H174,"0")+IFERROR(X175/H175,"0")+IFERROR(X176/H176,"0")+IFERROR(X177/H177,"0")</f>
        <v>42</v>
      </c>
      <c r="Y178" s="382">
        <f>IFERROR(IF(Y174="",0,Y174),"0")+IFERROR(IF(Y175="",0,Y175),"0")+IFERROR(IF(Y176="",0,Y176),"0")+IFERROR(IF(Y177="",0,Y177),"0")</f>
        <v>0.39354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223</v>
      </c>
      <c r="X179" s="382">
        <f>IFERROR(SUM(X174:X177),"0")</f>
        <v>226.8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42</v>
      </c>
      <c r="X187" s="381">
        <f t="shared" si="34"/>
        <v>43.5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5"/>
        <v>44.722758620689653</v>
      </c>
      <c r="BM187" s="64">
        <f t="shared" si="36"/>
        <v>46.32</v>
      </c>
      <c r="BN187" s="64">
        <f t="shared" si="37"/>
        <v>8.6206896551724144E-2</v>
      </c>
      <c r="BO187" s="64">
        <f t="shared" si="38"/>
        <v>8.9285714285714274E-2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361</v>
      </c>
      <c r="X191" s="381">
        <f t="shared" si="34"/>
        <v>362.4</v>
      </c>
      <c r="Y191" s="36">
        <f>IFERROR(IF(X191=0,"",ROUNDUP(X191/H191,0)*0.00753),"")</f>
        <v>1.13703</v>
      </c>
      <c r="Z191" s="56"/>
      <c r="AA191" s="57"/>
      <c r="AE191" s="64"/>
      <c r="BB191" s="171" t="s">
        <v>1</v>
      </c>
      <c r="BL191" s="64">
        <f t="shared" si="35"/>
        <v>391.08333333333337</v>
      </c>
      <c r="BM191" s="64">
        <f t="shared" si="36"/>
        <v>392.6</v>
      </c>
      <c r="BN191" s="64">
        <f t="shared" si="37"/>
        <v>0.96420940170940184</v>
      </c>
      <c r="BO191" s="64">
        <f t="shared" si="38"/>
        <v>0.96794871794871795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258</v>
      </c>
      <c r="X193" s="381">
        <f t="shared" si="34"/>
        <v>259.2</v>
      </c>
      <c r="Y193" s="36">
        <f t="shared" ref="Y193:Y200" si="39">IFERROR(IF(X193=0,"",ROUNDUP(X193/H193,0)*0.00753),"")</f>
        <v>0.81324000000000007</v>
      </c>
      <c r="Z193" s="56"/>
      <c r="AA193" s="57"/>
      <c r="AE193" s="64"/>
      <c r="BB193" s="173" t="s">
        <v>1</v>
      </c>
      <c r="BL193" s="64">
        <f t="shared" si="35"/>
        <v>289.17500000000001</v>
      </c>
      <c r="BM193" s="64">
        <f t="shared" si="36"/>
        <v>290.52</v>
      </c>
      <c r="BN193" s="64">
        <f t="shared" si="37"/>
        <v>0.6891025641025641</v>
      </c>
      <c r="BO193" s="64">
        <f t="shared" si="38"/>
        <v>0.69230769230769229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413</v>
      </c>
      <c r="X194" s="381">
        <f t="shared" si="34"/>
        <v>415.2</v>
      </c>
      <c r="Y194" s="36">
        <f t="shared" si="39"/>
        <v>1.3026900000000001</v>
      </c>
      <c r="Z194" s="56"/>
      <c r="AA194" s="57"/>
      <c r="AE194" s="64"/>
      <c r="BB194" s="174" t="s">
        <v>1</v>
      </c>
      <c r="BL194" s="64">
        <f t="shared" si="35"/>
        <v>459.80666666666673</v>
      </c>
      <c r="BM194" s="64">
        <f t="shared" si="36"/>
        <v>462.25600000000009</v>
      </c>
      <c r="BN194" s="64">
        <f t="shared" si="37"/>
        <v>1.1030982905982907</v>
      </c>
      <c r="BO194" s="64">
        <f t="shared" si="38"/>
        <v>1.108974358974359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153</v>
      </c>
      <c r="X198" s="381">
        <f t="shared" si="34"/>
        <v>153.6</v>
      </c>
      <c r="Y198" s="36">
        <f t="shared" si="39"/>
        <v>0.48192000000000002</v>
      </c>
      <c r="Z198" s="56"/>
      <c r="AA198" s="57"/>
      <c r="AE198" s="64"/>
      <c r="BB198" s="178" t="s">
        <v>1</v>
      </c>
      <c r="BL198" s="64">
        <f t="shared" si="35"/>
        <v>170.34000000000003</v>
      </c>
      <c r="BM198" s="64">
        <f t="shared" si="36"/>
        <v>171.00800000000001</v>
      </c>
      <c r="BN198" s="64">
        <f t="shared" si="37"/>
        <v>0.40865384615384615</v>
      </c>
      <c r="BO198" s="64">
        <f t="shared" si="38"/>
        <v>0.41025641025641024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126</v>
      </c>
      <c r="X200" s="381">
        <f t="shared" si="34"/>
        <v>127.19999999999999</v>
      </c>
      <c r="Y200" s="36">
        <f t="shared" si="39"/>
        <v>0.39909</v>
      </c>
      <c r="Z200" s="56"/>
      <c r="AA200" s="57"/>
      <c r="AE200" s="64"/>
      <c r="BB200" s="180" t="s">
        <v>1</v>
      </c>
      <c r="BL200" s="64">
        <f t="shared" si="35"/>
        <v>140.595</v>
      </c>
      <c r="BM200" s="64">
        <f t="shared" si="36"/>
        <v>141.934</v>
      </c>
      <c r="BN200" s="64">
        <f t="shared" si="37"/>
        <v>0.33653846153846151</v>
      </c>
      <c r="BO200" s="64">
        <f t="shared" si="38"/>
        <v>0.33974358974358976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551.07758620689663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554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4.2427200000000003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1353</v>
      </c>
      <c r="X202" s="382">
        <f>IFERROR(SUM(X181:X200),"0")</f>
        <v>1361.1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15</v>
      </c>
      <c r="X208" s="381">
        <f t="shared" si="40"/>
        <v>16.8</v>
      </c>
      <c r="Y208" s="36">
        <f>IFERROR(IF(X208=0,"",ROUNDUP(X208/H208,0)*0.00753),"")</f>
        <v>5.271E-2</v>
      </c>
      <c r="Z208" s="56"/>
      <c r="AA208" s="57"/>
      <c r="AE208" s="64"/>
      <c r="BB208" s="185" t="s">
        <v>1</v>
      </c>
      <c r="BL208" s="64">
        <f t="shared" si="41"/>
        <v>16.700000000000003</v>
      </c>
      <c r="BM208" s="64">
        <f t="shared" si="42"/>
        <v>18.704000000000001</v>
      </c>
      <c r="BN208" s="64">
        <f t="shared" si="43"/>
        <v>4.0064102564102561E-2</v>
      </c>
      <c r="BO208" s="64">
        <f t="shared" si="44"/>
        <v>4.4871794871794879E-2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6.25</v>
      </c>
      <c r="X210" s="382">
        <f>IFERROR(X204/H204,"0")+IFERROR(X205/H205,"0")+IFERROR(X206/H206,"0")+IFERROR(X207/H207,"0")+IFERROR(X208/H208,"0")+IFERROR(X209/H209,"0")</f>
        <v>7.0000000000000009</v>
      </c>
      <c r="Y210" s="382">
        <f>IFERROR(IF(Y204="",0,Y204),"0")+IFERROR(IF(Y205="",0,Y205),"0")+IFERROR(IF(Y206="",0,Y206),"0")+IFERROR(IF(Y207="",0,Y207),"0")+IFERROR(IF(Y208="",0,Y208),"0")+IFERROR(IF(Y209="",0,Y209),"0")</f>
        <v>5.271E-2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15</v>
      </c>
      <c r="X211" s="382">
        <f>IFERROR(SUM(X204:X209),"0")</f>
        <v>16.8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22</v>
      </c>
      <c r="X216" s="381">
        <f t="shared" si="45"/>
        <v>23.2</v>
      </c>
      <c r="Y216" s="36">
        <f>IFERROR(IF(X216=0,"",ROUNDUP(X216/H216,0)*0.02175),"")</f>
        <v>4.3499999999999997E-2</v>
      </c>
      <c r="Z216" s="56"/>
      <c r="AA216" s="57"/>
      <c r="AE216" s="64"/>
      <c r="BB216" s="189" t="s">
        <v>1</v>
      </c>
      <c r="BL216" s="64">
        <f t="shared" si="46"/>
        <v>22.910344827586208</v>
      </c>
      <c r="BM216" s="64">
        <f t="shared" si="47"/>
        <v>24.159999999999997</v>
      </c>
      <c r="BN216" s="64">
        <f t="shared" si="48"/>
        <v>3.3866995073891626E-2</v>
      </c>
      <c r="BO216" s="64">
        <f t="shared" si="49"/>
        <v>3.5714285714285712E-2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1.896551724137931</v>
      </c>
      <c r="X220" s="382">
        <f>IFERROR(X214/H214,"0")+IFERROR(X215/H215,"0")+IFERROR(X216/H216,"0")+IFERROR(X217/H217,"0")+IFERROR(X218/H218,"0")+IFERROR(X219/H219,"0")</f>
        <v>2</v>
      </c>
      <c r="Y220" s="382">
        <f>IFERROR(IF(Y214="",0,Y214),"0")+IFERROR(IF(Y215="",0,Y215),"0")+IFERROR(IF(Y216="",0,Y216),"0")+IFERROR(IF(Y217="",0,Y217),"0")+IFERROR(IF(Y218="",0,Y218),"0")+IFERROR(IF(Y219="",0,Y219),"0")</f>
        <v>4.3499999999999997E-2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22</v>
      </c>
      <c r="X221" s="382">
        <f>IFERROR(SUM(X214:X219),"0")</f>
        <v>23.2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140</v>
      </c>
      <c r="X275" s="381">
        <f>IFERROR(IF(W275="",0,CEILING((W275/$H275),1)*$H275),"")</f>
        <v>140.4</v>
      </c>
      <c r="Y275" s="36">
        <f>IFERROR(IF(X275=0,"",ROUNDUP(X275/H275,0)*0.02175),"")</f>
        <v>0.39149999999999996</v>
      </c>
      <c r="Z275" s="56"/>
      <c r="AA275" s="57"/>
      <c r="AE275" s="64"/>
      <c r="BB275" s="228" t="s">
        <v>1</v>
      </c>
      <c r="BL275" s="64">
        <f>IFERROR(W275*I275/H275,"0")</f>
        <v>150.12307692307692</v>
      </c>
      <c r="BM275" s="64">
        <f>IFERROR(X275*I275/H275,"0")</f>
        <v>150.55200000000002</v>
      </c>
      <c r="BN275" s="64">
        <f>IFERROR(1/J275*(W275/H275),"0")</f>
        <v>0.32051282051282048</v>
      </c>
      <c r="BO275" s="64">
        <f>IFERROR(1/J275*(X275/H275),"0")</f>
        <v>0.3214285714285714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31</v>
      </c>
      <c r="X276" s="381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64"/>
      <c r="BB276" s="229" t="s">
        <v>1</v>
      </c>
      <c r="BL276" s="64">
        <f>IFERROR(W276*I276/H276,"0")</f>
        <v>33.081428571428575</v>
      </c>
      <c r="BM276" s="64">
        <f>IFERROR(X276*I276/H276,"0")</f>
        <v>35.856000000000002</v>
      </c>
      <c r="BN276" s="64">
        <f>IFERROR(1/J276*(W276/H276),"0")</f>
        <v>6.5901360544217677E-2</v>
      </c>
      <c r="BO276" s="64">
        <f>IFERROR(1/J276*(X276/H276),"0")</f>
        <v>7.1428571428571425E-2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21.639194139194139</v>
      </c>
      <c r="X277" s="382">
        <f>IFERROR(X274/H274,"0")+IFERROR(X275/H275,"0")+IFERROR(X276/H276,"0")</f>
        <v>22</v>
      </c>
      <c r="Y277" s="382">
        <f>IFERROR(IF(Y274="",0,Y274),"0")+IFERROR(IF(Y275="",0,Y275),"0")+IFERROR(IF(Y276="",0,Y276),"0")</f>
        <v>0.47849999999999993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171</v>
      </c>
      <c r="X278" s="382">
        <f>IFERROR(SUM(X274:X276),"0")</f>
        <v>174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4</v>
      </c>
      <c r="X282" s="381">
        <f>IFERROR(IF(W282="",0,CEILING((W282/$H282),1)*$H282),"")</f>
        <v>5.0999999999999996</v>
      </c>
      <c r="Y282" s="36">
        <f>IFERROR(IF(X282=0,"",ROUNDUP(X282/H282,0)*0.00753),"")</f>
        <v>1.506E-2</v>
      </c>
      <c r="Z282" s="56"/>
      <c r="AA282" s="57"/>
      <c r="AE282" s="64"/>
      <c r="BB282" s="232" t="s">
        <v>1</v>
      </c>
      <c r="BL282" s="64">
        <f>IFERROR(W282*I282/H282,"0")</f>
        <v>4.5490196078431371</v>
      </c>
      <c r="BM282" s="64">
        <f>IFERROR(X282*I282/H282,"0")</f>
        <v>5.8</v>
      </c>
      <c r="BN282" s="64">
        <f>IFERROR(1/J282*(W282/H282),"0")</f>
        <v>1.0055304172951232E-2</v>
      </c>
      <c r="BO282" s="64">
        <f>IFERROR(1/J282*(X282/H282),"0")</f>
        <v>1.282051282051282E-2</v>
      </c>
    </row>
    <row r="283" spans="1:67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1.5686274509803924</v>
      </c>
      <c r="X283" s="382">
        <f>IFERROR(X280/H280,"0")+IFERROR(X281/H281,"0")+IFERROR(X282/H282,"0")</f>
        <v>2</v>
      </c>
      <c r="Y283" s="382">
        <f>IFERROR(IF(Y280="",0,Y280),"0")+IFERROR(IF(Y281="",0,Y281),"0")+IFERROR(IF(Y282="",0,Y282),"0")</f>
        <v>1.506E-2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4</v>
      </c>
      <c r="X284" s="382">
        <f>IFERROR(SUM(X280:X282),"0")</f>
        <v>5.0999999999999996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2</v>
      </c>
      <c r="X323" s="381">
        <f>IFERROR(IF(W323="",0,CEILING((W323/$H323),1)*$H323),"")</f>
        <v>2.5499999999999998</v>
      </c>
      <c r="Y323" s="36">
        <f>IFERROR(IF(X323=0,"",ROUNDUP(X323/H323,0)*0.00753),"")</f>
        <v>7.5300000000000002E-3</v>
      </c>
      <c r="Z323" s="56"/>
      <c r="AA323" s="57"/>
      <c r="AE323" s="64"/>
      <c r="BB323" s="250" t="s">
        <v>1</v>
      </c>
      <c r="BL323" s="64">
        <f>IFERROR(W323*I323/H323,"0")</f>
        <v>2.3333333333333335</v>
      </c>
      <c r="BM323" s="64">
        <f>IFERROR(X323*I323/H323,"0")</f>
        <v>2.9750000000000001</v>
      </c>
      <c r="BN323" s="64">
        <f>IFERROR(1/J323*(W323/H323),"0")</f>
        <v>5.0276520864756162E-3</v>
      </c>
      <c r="BO323" s="64">
        <f>IFERROR(1/J323*(X323/H323),"0")</f>
        <v>6.41025641025641E-3</v>
      </c>
    </row>
    <row r="324" spans="1:67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0.78431372549019618</v>
      </c>
      <c r="X324" s="382">
        <f>IFERROR(X323/H323,"0")</f>
        <v>1</v>
      </c>
      <c r="Y324" s="382">
        <f>IFERROR(IF(Y323="",0,Y323),"0")</f>
        <v>7.5300000000000002E-3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2</v>
      </c>
      <c r="X325" s="382">
        <f>IFERROR(SUM(X323:X323),"0")</f>
        <v>2.5499999999999998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926</v>
      </c>
      <c r="X330" s="381">
        <f t="shared" si="71"/>
        <v>930</v>
      </c>
      <c r="Y330" s="36">
        <f>IFERROR(IF(X330=0,"",ROUNDUP(X330/H330,0)*0.02175),"")</f>
        <v>1.3484999999999998</v>
      </c>
      <c r="Z330" s="56"/>
      <c r="AA330" s="57"/>
      <c r="AE330" s="64"/>
      <c r="BB330" s="252" t="s">
        <v>1</v>
      </c>
      <c r="BL330" s="64">
        <f t="shared" si="72"/>
        <v>955.63199999999995</v>
      </c>
      <c r="BM330" s="64">
        <f t="shared" si="73"/>
        <v>959.76</v>
      </c>
      <c r="BN330" s="64">
        <f t="shared" si="74"/>
        <v>1.286111111111111</v>
      </c>
      <c r="BO330" s="64">
        <f t="shared" si="75"/>
        <v>1.2916666666666665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1783</v>
      </c>
      <c r="X331" s="381">
        <f t="shared" si="71"/>
        <v>1785</v>
      </c>
      <c r="Y331" s="36">
        <f>IFERROR(IF(X331=0,"",ROUNDUP(X331/H331,0)*0.02175),"")</f>
        <v>2.5882499999999999</v>
      </c>
      <c r="Z331" s="56"/>
      <c r="AA331" s="57"/>
      <c r="AE331" s="64"/>
      <c r="BB331" s="253" t="s">
        <v>1</v>
      </c>
      <c r="BL331" s="64">
        <f t="shared" si="72"/>
        <v>1840.056</v>
      </c>
      <c r="BM331" s="64">
        <f t="shared" si="73"/>
        <v>1842.12</v>
      </c>
      <c r="BN331" s="64">
        <f t="shared" si="74"/>
        <v>2.4763888888888888</v>
      </c>
      <c r="BO331" s="64">
        <f t="shared" si="75"/>
        <v>2.4791666666666665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903</v>
      </c>
      <c r="X334" s="381">
        <f t="shared" si="71"/>
        <v>915</v>
      </c>
      <c r="Y334" s="36">
        <f>IFERROR(IF(X334=0,"",ROUNDUP(X334/H334,0)*0.02175),"")</f>
        <v>1.3267499999999999</v>
      </c>
      <c r="Z334" s="56"/>
      <c r="AA334" s="57"/>
      <c r="AE334" s="64"/>
      <c r="BB334" s="256" t="s">
        <v>1</v>
      </c>
      <c r="BL334" s="64">
        <f t="shared" si="72"/>
        <v>931.89600000000007</v>
      </c>
      <c r="BM334" s="64">
        <f t="shared" si="73"/>
        <v>944.28000000000009</v>
      </c>
      <c r="BN334" s="64">
        <f t="shared" si="74"/>
        <v>1.2541666666666667</v>
      </c>
      <c r="BO334" s="64">
        <f t="shared" si="75"/>
        <v>1.2708333333333333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240.8</v>
      </c>
      <c r="X338" s="382">
        <f>IFERROR(X329/H329,"0")+IFERROR(X330/H330,"0")+IFERROR(X331/H331,"0")+IFERROR(X332/H332,"0")+IFERROR(X333/H333,"0")+IFERROR(X334/H334,"0")+IFERROR(X335/H335,"0")+IFERROR(X336/H336,"0")+IFERROR(X337/H337,"0")</f>
        <v>242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5.2634999999999996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3612</v>
      </c>
      <c r="X339" s="382">
        <f>IFERROR(SUM(X329:X337),"0")</f>
        <v>3630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1267</v>
      </c>
      <c r="X341" s="381">
        <f>IFERROR(IF(W341="",0,CEILING((W341/$H341),1)*$H341),"")</f>
        <v>1275</v>
      </c>
      <c r="Y341" s="36">
        <f>IFERROR(IF(X341=0,"",ROUNDUP(X341/H341,0)*0.02175),"")</f>
        <v>1.8487499999999999</v>
      </c>
      <c r="Z341" s="56"/>
      <c r="AA341" s="57"/>
      <c r="AE341" s="64"/>
      <c r="BB341" s="260" t="s">
        <v>1</v>
      </c>
      <c r="BL341" s="64">
        <f>IFERROR(W341*I341/H341,"0")</f>
        <v>1307.5440000000001</v>
      </c>
      <c r="BM341" s="64">
        <f>IFERROR(X341*I341/H341,"0")</f>
        <v>1315.8</v>
      </c>
      <c r="BN341" s="64">
        <f>IFERROR(1/J341*(W341/H341),"0")</f>
        <v>1.7597222222222222</v>
      </c>
      <c r="BO341" s="64">
        <f>IFERROR(1/J341*(X341/H341),"0")</f>
        <v>1.7708333333333333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84.466666666666669</v>
      </c>
      <c r="X345" s="382">
        <f>IFERROR(X341/H341,"0")+IFERROR(X342/H342,"0")+IFERROR(X343/H343,"0")+IFERROR(X344/H344,"0")</f>
        <v>85</v>
      </c>
      <c r="Y345" s="382">
        <f>IFERROR(IF(Y341="",0,Y341),"0")+IFERROR(IF(Y342="",0,Y342),"0")+IFERROR(IF(Y343="",0,Y343),"0")+IFERROR(IF(Y344="",0,Y344),"0")</f>
        <v>1.8487499999999999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1267</v>
      </c>
      <c r="X346" s="382">
        <f>IFERROR(SUM(X341:X344),"0")</f>
        <v>1275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91</v>
      </c>
      <c r="X354" s="381">
        <f>IFERROR(IF(W354="",0,CEILING((W354/$H354),1)*$H354),"")</f>
        <v>93.6</v>
      </c>
      <c r="Y354" s="36">
        <f>IFERROR(IF(X354=0,"",ROUNDUP(X354/H354,0)*0.02175),"")</f>
        <v>0.26100000000000001</v>
      </c>
      <c r="Z354" s="56"/>
      <c r="AA354" s="57"/>
      <c r="AE354" s="64"/>
      <c r="BB354" s="267" t="s">
        <v>1</v>
      </c>
      <c r="BL354" s="64">
        <f>IFERROR(W354*I354/H354,"0")</f>
        <v>97.58</v>
      </c>
      <c r="BM354" s="64">
        <f>IFERROR(X354*I354/H354,"0")</f>
        <v>100.36800000000001</v>
      </c>
      <c r="BN354" s="64">
        <f>IFERROR(1/J354*(W354/H354),"0")</f>
        <v>0.20833333333333331</v>
      </c>
      <c r="BO354" s="64">
        <f>IFERROR(1/J354*(X354/H354),"0")</f>
        <v>0.21428571428571427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11.666666666666666</v>
      </c>
      <c r="X355" s="382">
        <f>IFERROR(X354/H354,"0")</f>
        <v>12</v>
      </c>
      <c r="Y355" s="382">
        <f>IFERROR(IF(Y354="",0,Y354),"0")</f>
        <v>0.26100000000000001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91</v>
      </c>
      <c r="X356" s="382">
        <f>IFERROR(SUM(X354:X354),"0")</f>
        <v>93.6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323</v>
      </c>
      <c r="X372" s="381">
        <f>IFERROR(IF(W372="",0,CEILING((W372/$H372),1)*$H372),"")</f>
        <v>327.59999999999997</v>
      </c>
      <c r="Y372" s="36">
        <f>IFERROR(IF(X372=0,"",ROUNDUP(X372/H372,0)*0.02175),"")</f>
        <v>0.91349999999999998</v>
      </c>
      <c r="Z372" s="56"/>
      <c r="AA372" s="57"/>
      <c r="AE372" s="64"/>
      <c r="BB372" s="275" t="s">
        <v>1</v>
      </c>
      <c r="BL372" s="64">
        <f>IFERROR(W372*I372/H372,"0")</f>
        <v>346.35538461538465</v>
      </c>
      <c r="BM372" s="64">
        <f>IFERROR(X372*I372/H372,"0")</f>
        <v>351.28800000000001</v>
      </c>
      <c r="BN372" s="64">
        <f>IFERROR(1/J372*(W372/H372),"0")</f>
        <v>0.7394688644688644</v>
      </c>
      <c r="BO372" s="64">
        <f>IFERROR(1/J372*(X372/H372),"0")</f>
        <v>0.75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41.410256410256409</v>
      </c>
      <c r="X376" s="382">
        <f>IFERROR(X372/H372,"0")+IFERROR(X373/H373,"0")+IFERROR(X374/H374,"0")+IFERROR(X375/H375,"0")</f>
        <v>42</v>
      </c>
      <c r="Y376" s="382">
        <f>IFERROR(IF(Y372="",0,Y372),"0")+IFERROR(IF(Y373="",0,Y373),"0")+IFERROR(IF(Y374="",0,Y374),"0")+IFERROR(IF(Y375="",0,Y375),"0")</f>
        <v>0.91349999999999998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323</v>
      </c>
      <c r="X377" s="382">
        <f>IFERROR(SUM(X372:X375),"0")</f>
        <v>327.59999999999997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16</v>
      </c>
      <c r="X390" s="381">
        <f t="shared" ref="X390:X402" si="76">IFERROR(IF(W390="",0,CEILING((W390/$H390),1)*$H390),"")</f>
        <v>16.8</v>
      </c>
      <c r="Y390" s="36">
        <f>IFERROR(IF(X390=0,"",ROUNDUP(X390/H390,0)*0.00753),"")</f>
        <v>3.0120000000000001E-2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16.876190476190473</v>
      </c>
      <c r="BM390" s="64">
        <f t="shared" ref="BM390:BM402" si="78">IFERROR(X390*I390/H390,"0")</f>
        <v>17.72</v>
      </c>
      <c r="BN390" s="64">
        <f t="shared" ref="BN390:BN402" si="79">IFERROR(1/J390*(W390/H390),"0")</f>
        <v>2.4420024420024417E-2</v>
      </c>
      <c r="BO390" s="64">
        <f t="shared" ref="BO390:BO402" si="80">IFERROR(1/J390*(X390/H390),"0")</f>
        <v>2.564102564102564E-2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168</v>
      </c>
      <c r="X392" s="381">
        <f t="shared" si="76"/>
        <v>168</v>
      </c>
      <c r="Y392" s="36">
        <f>IFERROR(IF(X392=0,"",ROUNDUP(X392/H392,0)*0.00753),"")</f>
        <v>0.30120000000000002</v>
      </c>
      <c r="Z392" s="56"/>
      <c r="AA392" s="57"/>
      <c r="AE392" s="64"/>
      <c r="BB392" s="284" t="s">
        <v>1</v>
      </c>
      <c r="BL392" s="64">
        <f t="shared" si="77"/>
        <v>177.2</v>
      </c>
      <c r="BM392" s="64">
        <f t="shared" si="78"/>
        <v>177.2</v>
      </c>
      <c r="BN392" s="64">
        <f t="shared" si="79"/>
        <v>0.25641025641025639</v>
      </c>
      <c r="BO392" s="64">
        <f t="shared" si="80"/>
        <v>0.25641025641025639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43.80952380952381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44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0.33132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184</v>
      </c>
      <c r="X404" s="382">
        <f>IFERROR(SUM(X390:X402),"0")</f>
        <v>184.8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248</v>
      </c>
      <c r="X428" s="381">
        <f t="shared" ref="X428:X434" si="82">IFERROR(IF(W428="",0,CEILING((W428/$H428),1)*$H428),"")</f>
        <v>252</v>
      </c>
      <c r="Y428" s="36">
        <f>IFERROR(IF(X428=0,"",ROUNDUP(X428/H428,0)*0.00753),"")</f>
        <v>0.45180000000000003</v>
      </c>
      <c r="Z428" s="56"/>
      <c r="AA428" s="57"/>
      <c r="AE428" s="64"/>
      <c r="BB428" s="304" t="s">
        <v>1</v>
      </c>
      <c r="BL428" s="64">
        <f t="shared" ref="BL428:BL434" si="83">IFERROR(W428*I428/H428,"0")</f>
        <v>261.58095238095234</v>
      </c>
      <c r="BM428" s="64">
        <f t="shared" ref="BM428:BM434" si="84">IFERROR(X428*I428/H428,"0")</f>
        <v>265.79999999999995</v>
      </c>
      <c r="BN428" s="64">
        <f t="shared" ref="BN428:BN434" si="85">IFERROR(1/J428*(W428/H428),"0")</f>
        <v>0.3785103785103785</v>
      </c>
      <c r="BO428" s="64">
        <f t="shared" ref="BO428:BO434" si="86">IFERROR(1/J428*(X428/H428),"0")</f>
        <v>0.38461538461538458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59.047619047619044</v>
      </c>
      <c r="X435" s="382">
        <f>IFERROR(X428/H428,"0")+IFERROR(X429/H429,"0")+IFERROR(X430/H430,"0")+IFERROR(X431/H431,"0")+IFERROR(X432/H432,"0")+IFERROR(X433/H433,"0")+IFERROR(X434/H434,"0")</f>
        <v>60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0.45180000000000003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248</v>
      </c>
      <c r="X436" s="382">
        <f>IFERROR(SUM(X428:X434),"0")</f>
        <v>252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5</v>
      </c>
      <c r="X439" s="381">
        <f>IFERROR(IF(W439="",0,CEILING((W439/$H439),1)*$H439),"")</f>
        <v>6</v>
      </c>
      <c r="Y439" s="36">
        <f>IFERROR(IF(X439=0,"",ROUNDUP(X439/H439,0)*0.00627),"")</f>
        <v>1.881E-2</v>
      </c>
      <c r="Z439" s="56"/>
      <c r="AA439" s="57"/>
      <c r="AE439" s="64"/>
      <c r="BB439" s="312" t="s">
        <v>1</v>
      </c>
      <c r="BL439" s="64">
        <f>IFERROR(W439*I439/H439,"0")</f>
        <v>6.5</v>
      </c>
      <c r="BM439" s="64">
        <f>IFERROR(X439*I439/H439,"0")</f>
        <v>7.8000000000000007</v>
      </c>
      <c r="BN439" s="64">
        <f>IFERROR(1/J439*(W439/H439),"0")</f>
        <v>1.2500000000000001E-2</v>
      </c>
      <c r="BO439" s="64">
        <f>IFERROR(1/J439*(X439/H439),"0")</f>
        <v>1.4999999999999999E-2</v>
      </c>
    </row>
    <row r="440" spans="1:67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5</v>
      </c>
      <c r="X441" s="382">
        <f>IFERROR(SUM(X438:X439),"0")</f>
        <v>6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283</v>
      </c>
      <c r="X463" s="381">
        <f t="shared" si="87"/>
        <v>285.12</v>
      </c>
      <c r="Y463" s="36">
        <f t="shared" si="88"/>
        <v>0.64583999999999997</v>
      </c>
      <c r="Z463" s="56"/>
      <c r="AA463" s="57"/>
      <c r="AE463" s="64"/>
      <c r="BB463" s="320" t="s">
        <v>1</v>
      </c>
      <c r="BL463" s="64">
        <f t="shared" si="89"/>
        <v>302.2954545454545</v>
      </c>
      <c r="BM463" s="64">
        <f t="shared" si="90"/>
        <v>304.55999999999995</v>
      </c>
      <c r="BN463" s="64">
        <f t="shared" si="91"/>
        <v>0.5153700466200466</v>
      </c>
      <c r="BO463" s="64">
        <f t="shared" si="92"/>
        <v>0.51923076923076927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12</v>
      </c>
      <c r="X464" s="381">
        <f t="shared" si="87"/>
        <v>15.84</v>
      </c>
      <c r="Y464" s="36">
        <f t="shared" si="88"/>
        <v>3.5880000000000002E-2</v>
      </c>
      <c r="Z464" s="56"/>
      <c r="AA464" s="57"/>
      <c r="AE464" s="64"/>
      <c r="BB464" s="321" t="s">
        <v>1</v>
      </c>
      <c r="BL464" s="64">
        <f t="shared" si="89"/>
        <v>12.818181818181817</v>
      </c>
      <c r="BM464" s="64">
        <f t="shared" si="90"/>
        <v>16.919999999999998</v>
      </c>
      <c r="BN464" s="64">
        <f t="shared" si="91"/>
        <v>2.1853146853146852E-2</v>
      </c>
      <c r="BO464" s="64">
        <f t="shared" si="92"/>
        <v>2.8846153846153848E-2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185</v>
      </c>
      <c r="X466" s="381">
        <f t="shared" si="87"/>
        <v>190.08</v>
      </c>
      <c r="Y466" s="36">
        <f t="shared" si="88"/>
        <v>0.43056</v>
      </c>
      <c r="Z466" s="56"/>
      <c r="AA466" s="57"/>
      <c r="AE466" s="64"/>
      <c r="BB466" s="323" t="s">
        <v>1</v>
      </c>
      <c r="BL466" s="64">
        <f t="shared" si="89"/>
        <v>197.61363636363632</v>
      </c>
      <c r="BM466" s="64">
        <f t="shared" si="90"/>
        <v>203.04000000000002</v>
      </c>
      <c r="BN466" s="64">
        <f t="shared" si="91"/>
        <v>0.3369026806526807</v>
      </c>
      <c r="BO466" s="64">
        <f t="shared" si="92"/>
        <v>0.34615384615384615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6</v>
      </c>
      <c r="X468" s="381">
        <f t="shared" si="87"/>
        <v>7.2</v>
      </c>
      <c r="Y468" s="36">
        <f>IFERROR(IF(X468=0,"",ROUNDUP(X468/H468,0)*0.00937),"")</f>
        <v>1.874E-2</v>
      </c>
      <c r="Z468" s="56"/>
      <c r="AA468" s="57"/>
      <c r="AE468" s="64"/>
      <c r="BB468" s="325" t="s">
        <v>1</v>
      </c>
      <c r="BL468" s="64">
        <f t="shared" si="89"/>
        <v>6.3999999999999995</v>
      </c>
      <c r="BM468" s="64">
        <f t="shared" si="90"/>
        <v>7.68</v>
      </c>
      <c r="BN468" s="64">
        <f t="shared" si="91"/>
        <v>1.3888888888888888E-2</v>
      </c>
      <c r="BO468" s="64">
        <f t="shared" si="92"/>
        <v>1.6666666666666666E-2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92.575757575757578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95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1.1310199999999999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486</v>
      </c>
      <c r="X474" s="382">
        <f>IFERROR(SUM(X461:X472),"0")</f>
        <v>498.23999999999995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136</v>
      </c>
      <c r="X476" s="381">
        <f>IFERROR(IF(W476="",0,CEILING((W476/$H476),1)*$H476),"")</f>
        <v>137.28</v>
      </c>
      <c r="Y476" s="36">
        <f>IFERROR(IF(X476=0,"",ROUNDUP(X476/H476,0)*0.01196),"")</f>
        <v>0.31096000000000001</v>
      </c>
      <c r="Z476" s="56"/>
      <c r="AA476" s="57"/>
      <c r="AE476" s="64"/>
      <c r="BB476" s="330" t="s">
        <v>1</v>
      </c>
      <c r="BL476" s="64">
        <f>IFERROR(W476*I476/H476,"0")</f>
        <v>145.27272727272725</v>
      </c>
      <c r="BM476" s="64">
        <f>IFERROR(X476*I476/H476,"0")</f>
        <v>146.63999999999999</v>
      </c>
      <c r="BN476" s="64">
        <f>IFERROR(1/J476*(W476/H476),"0")</f>
        <v>0.24766899766899769</v>
      </c>
      <c r="BO476" s="64">
        <f>IFERROR(1/J476*(X476/H476),"0")</f>
        <v>0.25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25.757575757575758</v>
      </c>
      <c r="X478" s="382">
        <f>IFERROR(X476/H476,"0")+IFERROR(X477/H477,"0")</f>
        <v>26</v>
      </c>
      <c r="Y478" s="382">
        <f>IFERROR(IF(Y476="",0,Y476),"0")+IFERROR(IF(Y477="",0,Y477),"0")</f>
        <v>0.31096000000000001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136</v>
      </c>
      <c r="X479" s="382">
        <f>IFERROR(SUM(X476:X477),"0")</f>
        <v>137.28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122</v>
      </c>
      <c r="X481" s="381">
        <f t="shared" ref="X481:X486" si="93">IFERROR(IF(W481="",0,CEILING((W481/$H481),1)*$H481),"")</f>
        <v>126.72</v>
      </c>
      <c r="Y481" s="36">
        <f>IFERROR(IF(X481=0,"",ROUNDUP(X481/H481,0)*0.01196),"")</f>
        <v>0.28704000000000002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130.31818181818178</v>
      </c>
      <c r="BM481" s="64">
        <f t="shared" ref="BM481:BM486" si="95">IFERROR(X481*I481/H481,"0")</f>
        <v>135.35999999999999</v>
      </c>
      <c r="BN481" s="64">
        <f t="shared" ref="BN481:BN486" si="96">IFERROR(1/J481*(W481/H481),"0")</f>
        <v>0.22217365967365968</v>
      </c>
      <c r="BO481" s="64">
        <f t="shared" ref="BO481:BO486" si="97">IFERROR(1/J481*(X481/H481),"0")</f>
        <v>0.23076923076923078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11</v>
      </c>
      <c r="X482" s="381">
        <f t="shared" si="93"/>
        <v>15.84</v>
      </c>
      <c r="Y482" s="36">
        <f>IFERROR(IF(X482=0,"",ROUNDUP(X482/H482,0)*0.01196),"")</f>
        <v>3.5880000000000002E-2</v>
      </c>
      <c r="Z482" s="56"/>
      <c r="AA482" s="57"/>
      <c r="AE482" s="64"/>
      <c r="BB482" s="333" t="s">
        <v>1</v>
      </c>
      <c r="BL482" s="64">
        <f t="shared" si="94"/>
        <v>11.75</v>
      </c>
      <c r="BM482" s="64">
        <f t="shared" si="95"/>
        <v>16.919999999999998</v>
      </c>
      <c r="BN482" s="64">
        <f t="shared" si="96"/>
        <v>2.003205128205128E-2</v>
      </c>
      <c r="BO482" s="64">
        <f t="shared" si="97"/>
        <v>2.8846153846153848E-2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129</v>
      </c>
      <c r="X483" s="381">
        <f t="shared" si="93"/>
        <v>132</v>
      </c>
      <c r="Y483" s="36">
        <f>IFERROR(IF(X483=0,"",ROUNDUP(X483/H483,0)*0.01196),"")</f>
        <v>0.29899999999999999</v>
      </c>
      <c r="Z483" s="56"/>
      <c r="AA483" s="57"/>
      <c r="AE483" s="64"/>
      <c r="BB483" s="334" t="s">
        <v>1</v>
      </c>
      <c r="BL483" s="64">
        <f t="shared" si="94"/>
        <v>137.79545454545453</v>
      </c>
      <c r="BM483" s="64">
        <f t="shared" si="95"/>
        <v>140.99999999999997</v>
      </c>
      <c r="BN483" s="64">
        <f t="shared" si="96"/>
        <v>0.23492132867132867</v>
      </c>
      <c r="BO483" s="64">
        <f t="shared" si="97"/>
        <v>0.24038461538461539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49.621212121212118</v>
      </c>
      <c r="X487" s="382">
        <f>IFERROR(X481/H481,"0")+IFERROR(X482/H482,"0")+IFERROR(X483/H483,"0")+IFERROR(X484/H484,"0")+IFERROR(X485/H485,"0")+IFERROR(X486/H486,"0")</f>
        <v>52</v>
      </c>
      <c r="Y487" s="382">
        <f>IFERROR(IF(Y481="",0,Y481),"0")+IFERROR(IF(Y482="",0,Y482),"0")+IFERROR(IF(Y483="",0,Y483),"0")+IFERROR(IF(Y484="",0,Y484),"0")+IFERROR(IF(Y485="",0,Y485),"0")+IFERROR(IF(Y486="",0,Y486),"0")</f>
        <v>0.62192000000000003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262</v>
      </c>
      <c r="X488" s="382">
        <f>IFERROR(SUM(X481:X486),"0")</f>
        <v>274.56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265</v>
      </c>
      <c r="X531" s="381">
        <f>IFERROR(IF(W531="",0,CEILING((W531/$H531),1)*$H531),"")</f>
        <v>265.2</v>
      </c>
      <c r="Y531" s="36">
        <f>IFERROR(IF(X531=0,"",ROUNDUP(X531/H531,0)*0.02175),"")</f>
        <v>0.73949999999999994</v>
      </c>
      <c r="Z531" s="56"/>
      <c r="AA531" s="57"/>
      <c r="AE531" s="64"/>
      <c r="BB531" s="362" t="s">
        <v>1</v>
      </c>
      <c r="BL531" s="64">
        <f>IFERROR(W531*I531/H531,"0")</f>
        <v>284.1615384615385</v>
      </c>
      <c r="BM531" s="64">
        <f>IFERROR(X531*I531/H531,"0")</f>
        <v>284.37600000000003</v>
      </c>
      <c r="BN531" s="64">
        <f>IFERROR(1/J531*(W531/H531),"0")</f>
        <v>0.60668498168498175</v>
      </c>
      <c r="BO531" s="64">
        <f>IFERROR(1/J531*(X531/H531),"0")</f>
        <v>0.6071428571428571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33.974358974358978</v>
      </c>
      <c r="X536" s="382">
        <f>IFERROR(X531/H531,"0")+IFERROR(X532/H532,"0")+IFERROR(X533/H533,"0")+IFERROR(X534/H534,"0")+IFERROR(X535/H535,"0")</f>
        <v>34</v>
      </c>
      <c r="Y536" s="382">
        <f>IFERROR(IF(Y531="",0,Y531),"0")+IFERROR(IF(Y532="",0,Y532),"0")+IFERROR(IF(Y533="",0,Y533),"0")+IFERROR(IF(Y534="",0,Y534),"0")+IFERROR(IF(Y535="",0,Y535),"0")</f>
        <v>0.73949999999999994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265</v>
      </c>
      <c r="X537" s="382">
        <f>IFERROR(SUM(X531:X535),"0")</f>
        <v>265.2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9011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9106.7300000000032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9495.1609022768971</v>
      </c>
      <c r="X546" s="382">
        <f>IFERROR(SUM(BM22:BM542),"0")</f>
        <v>9596.991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16</v>
      </c>
      <c r="X547" s="38">
        <f>ROUNDUP(SUM(BO22:BO542),0)</f>
        <v>16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9895.1609022768971</v>
      </c>
      <c r="X548" s="382">
        <f>GrossWeightTotalR+PalletQtyTotalR*25</f>
        <v>9996.991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1403.1792436096696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1421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18.006769999999999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16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152.4</v>
      </c>
      <c r="F555" s="46">
        <f>IFERROR(X134*1,"0")+IFERROR(X135*1,"0")+IFERROR(X136*1,"0")+IFERROR(X137*1,"0")+IFERROR(X138*1,"0")</f>
        <v>102.60000000000001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81.900000000000006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1604.7</v>
      </c>
      <c r="J555" s="46">
        <f>IFERROR(X214*1,"0")+IFERROR(X215*1,"0")+IFERROR(X216*1,"0")+IFERROR(X217*1,"0")+IFERROR(X218*1,"0")+IFERROR(X219*1,"0")+IFERROR(X223*1,"0")+IFERROR(X224*1,"0")</f>
        <v>23.2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179.1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179.1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2.5499999999999998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4998.6000000000004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327.59999999999997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184.8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258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910.08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265.2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267,00"/>
        <filter val="1 353,00"/>
        <filter val="1 403,18"/>
        <filter val="1 783,00"/>
        <filter val="1,57"/>
        <filter val="1,76"/>
        <filter val="1,90"/>
        <filter val="102,00"/>
        <filter val="11,00"/>
        <filter val="11,67"/>
        <filter val="119,00"/>
        <filter val="12,00"/>
        <filter val="122,00"/>
        <filter val="126,00"/>
        <filter val="129,00"/>
        <filter val="136,00"/>
        <filter val="140,00"/>
        <filter val="15,00"/>
        <filter val="153,00"/>
        <filter val="16"/>
        <filter val="16,00"/>
        <filter val="168,00"/>
        <filter val="17,00"/>
        <filter val="171,00"/>
        <filter val="184,00"/>
        <filter val="185,00"/>
        <filter val="19,00"/>
        <filter val="2,00"/>
        <filter val="2,50"/>
        <filter val="21,64"/>
        <filter val="22,00"/>
        <filter val="223,00"/>
        <filter val="23,21"/>
        <filter val="24,00"/>
        <filter val="24,29"/>
        <filter val="240,80"/>
        <filter val="248,00"/>
        <filter val="25,76"/>
        <filter val="258,00"/>
        <filter val="262,00"/>
        <filter val="265,00"/>
        <filter val="283,00"/>
        <filter val="3 612,00"/>
        <filter val="31,00"/>
        <filter val="323,00"/>
        <filter val="33,97"/>
        <filter val="361,00"/>
        <filter val="37,78"/>
        <filter val="4,00"/>
        <filter val="41,30"/>
        <filter val="41,41"/>
        <filter val="413,00"/>
        <filter val="42,00"/>
        <filter val="43,81"/>
        <filter val="486,00"/>
        <filter val="49,62"/>
        <filter val="5,00"/>
        <filter val="52,00"/>
        <filter val="551,08"/>
        <filter val="59,05"/>
        <filter val="6,00"/>
        <filter val="6,25"/>
        <filter val="77,00"/>
        <filter val="8,00"/>
        <filter val="83,00"/>
        <filter val="84,47"/>
        <filter val="9 011,00"/>
        <filter val="9 495,16"/>
        <filter val="9 895,16"/>
        <filter val="9,00"/>
        <filter val="903,00"/>
        <filter val="91,00"/>
        <filter val="92,58"/>
        <filter val="926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2024-05-30T09:16:26Z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