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EAB0986-13FC-4D8F-9417-B9A5EF1E46B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O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W497" i="1"/>
  <c r="BN496" i="1"/>
  <c r="BL496" i="1"/>
  <c r="X496" i="1"/>
  <c r="O496" i="1"/>
  <c r="W494" i="1"/>
  <c r="W493" i="1"/>
  <c r="BO492" i="1"/>
  <c r="BN492" i="1"/>
  <c r="BM492" i="1"/>
  <c r="BL492" i="1"/>
  <c r="Y492" i="1"/>
  <c r="X492" i="1"/>
  <c r="O492" i="1"/>
  <c r="BN491" i="1"/>
  <c r="BL491" i="1"/>
  <c r="X491" i="1"/>
  <c r="O491" i="1"/>
  <c r="BN490" i="1"/>
  <c r="BL490" i="1"/>
  <c r="X490" i="1"/>
  <c r="O490" i="1"/>
  <c r="W488" i="1"/>
  <c r="W487" i="1"/>
  <c r="BN486" i="1"/>
  <c r="BL486" i="1"/>
  <c r="X486" i="1"/>
  <c r="O486" i="1"/>
  <c r="BN485" i="1"/>
  <c r="BL485" i="1"/>
  <c r="X485" i="1"/>
  <c r="O485" i="1"/>
  <c r="BN484" i="1"/>
  <c r="BL484" i="1"/>
  <c r="X484" i="1"/>
  <c r="O484" i="1"/>
  <c r="BN483" i="1"/>
  <c r="BL483" i="1"/>
  <c r="X483" i="1"/>
  <c r="O483" i="1"/>
  <c r="BO482" i="1"/>
  <c r="BN482" i="1"/>
  <c r="BM482" i="1"/>
  <c r="BL482" i="1"/>
  <c r="Y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N476" i="1"/>
  <c r="BL476" i="1"/>
  <c r="X476" i="1"/>
  <c r="O476" i="1"/>
  <c r="W474" i="1"/>
  <c r="W473" i="1"/>
  <c r="BN472" i="1"/>
  <c r="BL472" i="1"/>
  <c r="X472" i="1"/>
  <c r="O472" i="1"/>
  <c r="BN471" i="1"/>
  <c r="BL471" i="1"/>
  <c r="X471" i="1"/>
  <c r="O471" i="1"/>
  <c r="BN470" i="1"/>
  <c r="BL470" i="1"/>
  <c r="X470" i="1"/>
  <c r="O470" i="1"/>
  <c r="BN469" i="1"/>
  <c r="BL469" i="1"/>
  <c r="X469" i="1"/>
  <c r="O469" i="1"/>
  <c r="BO468" i="1"/>
  <c r="BN468" i="1"/>
  <c r="BM468" i="1"/>
  <c r="BL468" i="1"/>
  <c r="Y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O449" i="1"/>
  <c r="BN449" i="1"/>
  <c r="BM449" i="1"/>
  <c r="BL449" i="1"/>
  <c r="Y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O438" i="1"/>
  <c r="W436" i="1"/>
  <c r="W435" i="1"/>
  <c r="BN434" i="1"/>
  <c r="BL434" i="1"/>
  <c r="X434" i="1"/>
  <c r="O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N428" i="1"/>
  <c r="BL428" i="1"/>
  <c r="X428" i="1"/>
  <c r="O428" i="1"/>
  <c r="W426" i="1"/>
  <c r="W425" i="1"/>
  <c r="BN424" i="1"/>
  <c r="BL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N417" i="1"/>
  <c r="BL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W410" i="1"/>
  <c r="W409" i="1"/>
  <c r="BN408" i="1"/>
  <c r="BL408" i="1"/>
  <c r="X408" i="1"/>
  <c r="O408" i="1"/>
  <c r="BO407" i="1"/>
  <c r="BN407" i="1"/>
  <c r="BM407" i="1"/>
  <c r="BL407" i="1"/>
  <c r="Y407" i="1"/>
  <c r="X407" i="1"/>
  <c r="O407" i="1"/>
  <c r="BN406" i="1"/>
  <c r="BL406" i="1"/>
  <c r="X406" i="1"/>
  <c r="O406" i="1"/>
  <c r="W404" i="1"/>
  <c r="W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N390" i="1"/>
  <c r="BL390" i="1"/>
  <c r="X390" i="1"/>
  <c r="O390" i="1"/>
  <c r="W388" i="1"/>
  <c r="W387" i="1"/>
  <c r="BN386" i="1"/>
  <c r="BL386" i="1"/>
  <c r="X386" i="1"/>
  <c r="O386" i="1"/>
  <c r="BN385" i="1"/>
  <c r="BL385" i="1"/>
  <c r="X385" i="1"/>
  <c r="O385" i="1"/>
  <c r="W381" i="1"/>
  <c r="W380" i="1"/>
  <c r="BN379" i="1"/>
  <c r="BL379" i="1"/>
  <c r="X379" i="1"/>
  <c r="O379" i="1"/>
  <c r="W377" i="1"/>
  <c r="W376" i="1"/>
  <c r="BO375" i="1"/>
  <c r="BN375" i="1"/>
  <c r="BM375" i="1"/>
  <c r="BL375" i="1"/>
  <c r="Y375" i="1"/>
  <c r="X375" i="1"/>
  <c r="O375" i="1"/>
  <c r="BN374" i="1"/>
  <c r="BL374" i="1"/>
  <c r="X374" i="1"/>
  <c r="O374" i="1"/>
  <c r="BN373" i="1"/>
  <c r="BL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N367" i="1"/>
  <c r="BL367" i="1"/>
  <c r="X367" i="1"/>
  <c r="O367" i="1"/>
  <c r="W365" i="1"/>
  <c r="W364" i="1"/>
  <c r="BN363" i="1"/>
  <c r="BL363" i="1"/>
  <c r="X363" i="1"/>
  <c r="O363" i="1"/>
  <c r="BN362" i="1"/>
  <c r="BL362" i="1"/>
  <c r="X362" i="1"/>
  <c r="O362" i="1"/>
  <c r="BO361" i="1"/>
  <c r="BN361" i="1"/>
  <c r="BM361" i="1"/>
  <c r="BL361" i="1"/>
  <c r="Y361" i="1"/>
  <c r="X361" i="1"/>
  <c r="O361" i="1"/>
  <c r="BN360" i="1"/>
  <c r="BL360" i="1"/>
  <c r="X360" i="1"/>
  <c r="O360" i="1"/>
  <c r="BN359" i="1"/>
  <c r="BL359" i="1"/>
  <c r="X359" i="1"/>
  <c r="O359" i="1"/>
  <c r="W356" i="1"/>
  <c r="W355" i="1"/>
  <c r="BN354" i="1"/>
  <c r="BL354" i="1"/>
  <c r="X354" i="1"/>
  <c r="O354" i="1"/>
  <c r="W352" i="1"/>
  <c r="W351" i="1"/>
  <c r="BN350" i="1"/>
  <c r="BL350" i="1"/>
  <c r="X350" i="1"/>
  <c r="O350" i="1"/>
  <c r="BN349" i="1"/>
  <c r="BL349" i="1"/>
  <c r="X349" i="1"/>
  <c r="BN348" i="1"/>
  <c r="BL348" i="1"/>
  <c r="X348" i="1"/>
  <c r="O348" i="1"/>
  <c r="W346" i="1"/>
  <c r="W345" i="1"/>
  <c r="BN344" i="1"/>
  <c r="BL344" i="1"/>
  <c r="X344" i="1"/>
  <c r="O344" i="1"/>
  <c r="BN343" i="1"/>
  <c r="BL343" i="1"/>
  <c r="X343" i="1"/>
  <c r="O343" i="1"/>
  <c r="BN342" i="1"/>
  <c r="BL342" i="1"/>
  <c r="X342" i="1"/>
  <c r="O342" i="1"/>
  <c r="BN341" i="1"/>
  <c r="BL341" i="1"/>
  <c r="X341" i="1"/>
  <c r="O341" i="1"/>
  <c r="W339" i="1"/>
  <c r="W338" i="1"/>
  <c r="BO337" i="1"/>
  <c r="BN337" i="1"/>
  <c r="BM337" i="1"/>
  <c r="BL337" i="1"/>
  <c r="Y337" i="1"/>
  <c r="X337" i="1"/>
  <c r="O337" i="1"/>
  <c r="BN336" i="1"/>
  <c r="BL336" i="1"/>
  <c r="X336" i="1"/>
  <c r="BN335" i="1"/>
  <c r="BL335" i="1"/>
  <c r="X335" i="1"/>
  <c r="O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O330" i="1"/>
  <c r="BN329" i="1"/>
  <c r="BL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N314" i="1"/>
  <c r="BL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O299" i="1"/>
  <c r="BN299" i="1"/>
  <c r="BM299" i="1"/>
  <c r="BL299" i="1"/>
  <c r="Y299" i="1"/>
  <c r="X299" i="1"/>
  <c r="O299" i="1"/>
  <c r="BN298" i="1"/>
  <c r="BL298" i="1"/>
  <c r="X298" i="1"/>
  <c r="O298" i="1"/>
  <c r="BN297" i="1"/>
  <c r="BL297" i="1"/>
  <c r="X297" i="1"/>
  <c r="BO297" i="1" s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N293" i="1"/>
  <c r="BL293" i="1"/>
  <c r="X293" i="1"/>
  <c r="BO293" i="1" s="1"/>
  <c r="O293" i="1"/>
  <c r="W290" i="1"/>
  <c r="W289" i="1"/>
  <c r="BN288" i="1"/>
  <c r="BL288" i="1"/>
  <c r="X288" i="1"/>
  <c r="BO288" i="1" s="1"/>
  <c r="O288" i="1"/>
  <c r="BN287" i="1"/>
  <c r="BL287" i="1"/>
  <c r="X287" i="1"/>
  <c r="O287" i="1"/>
  <c r="BO286" i="1"/>
  <c r="BN286" i="1"/>
  <c r="BM286" i="1"/>
  <c r="BL286" i="1"/>
  <c r="Y286" i="1"/>
  <c r="X286" i="1"/>
  <c r="O286" i="1"/>
  <c r="W284" i="1"/>
  <c r="W283" i="1"/>
  <c r="BN282" i="1"/>
  <c r="BL282" i="1"/>
  <c r="X282" i="1"/>
  <c r="BO282" i="1" s="1"/>
  <c r="O282" i="1"/>
  <c r="BN281" i="1"/>
  <c r="BL281" i="1"/>
  <c r="X281" i="1"/>
  <c r="BN280" i="1"/>
  <c r="BL280" i="1"/>
  <c r="X280" i="1"/>
  <c r="W278" i="1"/>
  <c r="W277" i="1"/>
  <c r="BN276" i="1"/>
  <c r="BL276" i="1"/>
  <c r="X276" i="1"/>
  <c r="O276" i="1"/>
  <c r="BN275" i="1"/>
  <c r="BL275" i="1"/>
  <c r="X275" i="1"/>
  <c r="O275" i="1"/>
  <c r="BN274" i="1"/>
  <c r="BL274" i="1"/>
  <c r="X274" i="1"/>
  <c r="BO274" i="1" s="1"/>
  <c r="O274" i="1"/>
  <c r="W272" i="1"/>
  <c r="W271" i="1"/>
  <c r="BO270" i="1"/>
  <c r="BN270" i="1"/>
  <c r="BM270" i="1"/>
  <c r="BL270" i="1"/>
  <c r="Y270" i="1"/>
  <c r="X270" i="1"/>
  <c r="O270" i="1"/>
  <c r="BN269" i="1"/>
  <c r="BL269" i="1"/>
  <c r="X269" i="1"/>
  <c r="O269" i="1"/>
  <c r="BN268" i="1"/>
  <c r="BL268" i="1"/>
  <c r="X268" i="1"/>
  <c r="BO268" i="1" s="1"/>
  <c r="O268" i="1"/>
  <c r="BN267" i="1"/>
  <c r="BL267" i="1"/>
  <c r="X267" i="1"/>
  <c r="Y267" i="1" s="1"/>
  <c r="O267" i="1"/>
  <c r="BN266" i="1"/>
  <c r="BL266" i="1"/>
  <c r="X266" i="1"/>
  <c r="O266" i="1"/>
  <c r="BN265" i="1"/>
  <c r="BL265" i="1"/>
  <c r="X265" i="1"/>
  <c r="BO265" i="1" s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W260" i="1"/>
  <c r="W259" i="1"/>
  <c r="BN258" i="1"/>
  <c r="BL258" i="1"/>
  <c r="X258" i="1"/>
  <c r="O258" i="1"/>
  <c r="BN257" i="1"/>
  <c r="BL257" i="1"/>
  <c r="X257" i="1"/>
  <c r="BO257" i="1" s="1"/>
  <c r="O257" i="1"/>
  <c r="BN256" i="1"/>
  <c r="BL256" i="1"/>
  <c r="X256" i="1"/>
  <c r="O256" i="1"/>
  <c r="BN255" i="1"/>
  <c r="BL255" i="1"/>
  <c r="X255" i="1"/>
  <c r="O255" i="1"/>
  <c r="W253" i="1"/>
  <c r="W252" i="1"/>
  <c r="BN251" i="1"/>
  <c r="BL251" i="1"/>
  <c r="X251" i="1"/>
  <c r="BO251" i="1" s="1"/>
  <c r="O251" i="1"/>
  <c r="BN250" i="1"/>
  <c r="BL250" i="1"/>
  <c r="X250" i="1"/>
  <c r="O250" i="1"/>
  <c r="BO249" i="1"/>
  <c r="BN249" i="1"/>
  <c r="BM249" i="1"/>
  <c r="BL249" i="1"/>
  <c r="Y249" i="1"/>
  <c r="X249" i="1"/>
  <c r="O249" i="1"/>
  <c r="BN248" i="1"/>
  <c r="BL248" i="1"/>
  <c r="X248" i="1"/>
  <c r="O248" i="1"/>
  <c r="BN247" i="1"/>
  <c r="BL247" i="1"/>
  <c r="X247" i="1"/>
  <c r="BO247" i="1" s="1"/>
  <c r="O247" i="1"/>
  <c r="BN246" i="1"/>
  <c r="BL246" i="1"/>
  <c r="X246" i="1"/>
  <c r="O246" i="1"/>
  <c r="BN245" i="1"/>
  <c r="BL245" i="1"/>
  <c r="X245" i="1"/>
  <c r="O245" i="1"/>
  <c r="BN244" i="1"/>
  <c r="BL244" i="1"/>
  <c r="X244" i="1"/>
  <c r="O244" i="1"/>
  <c r="BN243" i="1"/>
  <c r="BL243" i="1"/>
  <c r="X243" i="1"/>
  <c r="BO243" i="1" s="1"/>
  <c r="O243" i="1"/>
  <c r="BN242" i="1"/>
  <c r="BL242" i="1"/>
  <c r="X242" i="1"/>
  <c r="O242" i="1"/>
  <c r="BO241" i="1"/>
  <c r="BN241" i="1"/>
  <c r="BM241" i="1"/>
  <c r="BL241" i="1"/>
  <c r="Y241" i="1"/>
  <c r="X241" i="1"/>
  <c r="O241" i="1"/>
  <c r="BN240" i="1"/>
  <c r="BL240" i="1"/>
  <c r="X240" i="1"/>
  <c r="O240" i="1"/>
  <c r="BN239" i="1"/>
  <c r="BL239" i="1"/>
  <c r="X239" i="1"/>
  <c r="BO239" i="1" s="1"/>
  <c r="O239" i="1"/>
  <c r="W236" i="1"/>
  <c r="W235" i="1"/>
  <c r="BN234" i="1"/>
  <c r="BL234" i="1"/>
  <c r="X234" i="1"/>
  <c r="O234" i="1"/>
  <c r="BN233" i="1"/>
  <c r="BL233" i="1"/>
  <c r="X233" i="1"/>
  <c r="O233" i="1"/>
  <c r="BN232" i="1"/>
  <c r="BL232" i="1"/>
  <c r="X232" i="1"/>
  <c r="BO232" i="1" s="1"/>
  <c r="O232" i="1"/>
  <c r="BN231" i="1"/>
  <c r="BL231" i="1"/>
  <c r="X231" i="1"/>
  <c r="O231" i="1"/>
  <c r="BO230" i="1"/>
  <c r="BN230" i="1"/>
  <c r="BM230" i="1"/>
  <c r="BL230" i="1"/>
  <c r="Y230" i="1"/>
  <c r="X230" i="1"/>
  <c r="O230" i="1"/>
  <c r="BN229" i="1"/>
  <c r="BL229" i="1"/>
  <c r="X229" i="1"/>
  <c r="O229" i="1"/>
  <c r="W226" i="1"/>
  <c r="W225" i="1"/>
  <c r="BN224" i="1"/>
  <c r="BL224" i="1"/>
  <c r="X224" i="1"/>
  <c r="O224" i="1"/>
  <c r="BN223" i="1"/>
  <c r="BL223" i="1"/>
  <c r="X223" i="1"/>
  <c r="BO223" i="1" s="1"/>
  <c r="O223" i="1"/>
  <c r="W221" i="1"/>
  <c r="W220" i="1"/>
  <c r="BN219" i="1"/>
  <c r="BL219" i="1"/>
  <c r="X219" i="1"/>
  <c r="O219" i="1"/>
  <c r="BN218" i="1"/>
  <c r="BL218" i="1"/>
  <c r="X218" i="1"/>
  <c r="O218" i="1"/>
  <c r="BN217" i="1"/>
  <c r="BL217" i="1"/>
  <c r="X217" i="1"/>
  <c r="BO217" i="1" s="1"/>
  <c r="O217" i="1"/>
  <c r="BN216" i="1"/>
  <c r="BL216" i="1"/>
  <c r="X216" i="1"/>
  <c r="O216" i="1"/>
  <c r="BO215" i="1"/>
  <c r="BN215" i="1"/>
  <c r="BM215" i="1"/>
  <c r="BL215" i="1"/>
  <c r="Y215" i="1"/>
  <c r="X215" i="1"/>
  <c r="O215" i="1"/>
  <c r="BN214" i="1"/>
  <c r="BL214" i="1"/>
  <c r="X214" i="1"/>
  <c r="O214" i="1"/>
  <c r="W211" i="1"/>
  <c r="W210" i="1"/>
  <c r="BN209" i="1"/>
  <c r="BL209" i="1"/>
  <c r="X209" i="1"/>
  <c r="BN208" i="1"/>
  <c r="BL208" i="1"/>
  <c r="X208" i="1"/>
  <c r="O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O205" i="1"/>
  <c r="BN204" i="1"/>
  <c r="BL204" i="1"/>
  <c r="X204" i="1"/>
  <c r="O204" i="1"/>
  <c r="W202" i="1"/>
  <c r="W201" i="1"/>
  <c r="BN200" i="1"/>
  <c r="BL200" i="1"/>
  <c r="X200" i="1"/>
  <c r="O200" i="1"/>
  <c r="BN199" i="1"/>
  <c r="BL199" i="1"/>
  <c r="X199" i="1"/>
  <c r="BN198" i="1"/>
  <c r="BL198" i="1"/>
  <c r="X198" i="1"/>
  <c r="O198" i="1"/>
  <c r="BN197" i="1"/>
  <c r="BL197" i="1"/>
  <c r="X197" i="1"/>
  <c r="BN196" i="1"/>
  <c r="BL196" i="1"/>
  <c r="X196" i="1"/>
  <c r="O196" i="1"/>
  <c r="BN195" i="1"/>
  <c r="BL195" i="1"/>
  <c r="X195" i="1"/>
  <c r="BN194" i="1"/>
  <c r="BL194" i="1"/>
  <c r="X194" i="1"/>
  <c r="O194" i="1"/>
  <c r="BN193" i="1"/>
  <c r="BL193" i="1"/>
  <c r="X193" i="1"/>
  <c r="BO193" i="1" s="1"/>
  <c r="O193" i="1"/>
  <c r="BN192" i="1"/>
  <c r="BL192" i="1"/>
  <c r="X192" i="1"/>
  <c r="O192" i="1"/>
  <c r="BN191" i="1"/>
  <c r="BL191" i="1"/>
  <c r="X191" i="1"/>
  <c r="BO191" i="1" s="1"/>
  <c r="O191" i="1"/>
  <c r="BN190" i="1"/>
  <c r="BL190" i="1"/>
  <c r="X190" i="1"/>
  <c r="O190" i="1"/>
  <c r="BO189" i="1"/>
  <c r="BN189" i="1"/>
  <c r="BM189" i="1"/>
  <c r="BL189" i="1"/>
  <c r="Y189" i="1"/>
  <c r="X189" i="1"/>
  <c r="O189" i="1"/>
  <c r="BN188" i="1"/>
  <c r="BL188" i="1"/>
  <c r="X188" i="1"/>
  <c r="BN187" i="1"/>
  <c r="BL187" i="1"/>
  <c r="X187" i="1"/>
  <c r="O187" i="1"/>
  <c r="BO186" i="1"/>
  <c r="BN186" i="1"/>
  <c r="BM186" i="1"/>
  <c r="BL186" i="1"/>
  <c r="Y186" i="1"/>
  <c r="X186" i="1"/>
  <c r="O186" i="1"/>
  <c r="BN185" i="1"/>
  <c r="BL185" i="1"/>
  <c r="X185" i="1"/>
  <c r="BN184" i="1"/>
  <c r="BL184" i="1"/>
  <c r="X184" i="1"/>
  <c r="O184" i="1"/>
  <c r="BO183" i="1"/>
  <c r="BN183" i="1"/>
  <c r="BM183" i="1"/>
  <c r="BL183" i="1"/>
  <c r="Y183" i="1"/>
  <c r="X183" i="1"/>
  <c r="O183" i="1"/>
  <c r="BN182" i="1"/>
  <c r="BL182" i="1"/>
  <c r="X182" i="1"/>
  <c r="O182" i="1"/>
  <c r="BN181" i="1"/>
  <c r="BL181" i="1"/>
  <c r="X181" i="1"/>
  <c r="BO181" i="1" s="1"/>
  <c r="O181" i="1"/>
  <c r="W179" i="1"/>
  <c r="W178" i="1"/>
  <c r="BN177" i="1"/>
  <c r="BL177" i="1"/>
  <c r="X177" i="1"/>
  <c r="BO177" i="1" s="1"/>
  <c r="O177" i="1"/>
  <c r="BN176" i="1"/>
  <c r="BL176" i="1"/>
  <c r="X176" i="1"/>
  <c r="O176" i="1"/>
  <c r="BN175" i="1"/>
  <c r="BL175" i="1"/>
  <c r="X175" i="1"/>
  <c r="BO175" i="1" s="1"/>
  <c r="O175" i="1"/>
  <c r="BN174" i="1"/>
  <c r="BL174" i="1"/>
  <c r="X174" i="1"/>
  <c r="O174" i="1"/>
  <c r="W172" i="1"/>
  <c r="W171" i="1"/>
  <c r="BN170" i="1"/>
  <c r="BL170" i="1"/>
  <c r="X170" i="1"/>
  <c r="O170" i="1"/>
  <c r="BO169" i="1"/>
  <c r="BN169" i="1"/>
  <c r="BM169" i="1"/>
  <c r="BL169" i="1"/>
  <c r="Y169" i="1"/>
  <c r="X169" i="1"/>
  <c r="O169" i="1"/>
  <c r="W167" i="1"/>
  <c r="X166" i="1"/>
  <c r="W166" i="1"/>
  <c r="BO165" i="1"/>
  <c r="BN165" i="1"/>
  <c r="BM165" i="1"/>
  <c r="BL165" i="1"/>
  <c r="Y165" i="1"/>
  <c r="X165" i="1"/>
  <c r="O165" i="1"/>
  <c r="BN164" i="1"/>
  <c r="BL164" i="1"/>
  <c r="X164" i="1"/>
  <c r="O164" i="1"/>
  <c r="W161" i="1"/>
  <c r="W160" i="1"/>
  <c r="BN159" i="1"/>
  <c r="BL159" i="1"/>
  <c r="X159" i="1"/>
  <c r="O159" i="1"/>
  <c r="BN158" i="1"/>
  <c r="BL158" i="1"/>
  <c r="X158" i="1"/>
  <c r="BO158" i="1" s="1"/>
  <c r="O158" i="1"/>
  <c r="BN157" i="1"/>
  <c r="BL157" i="1"/>
  <c r="X157" i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O151" i="1"/>
  <c r="W148" i="1"/>
  <c r="W147" i="1"/>
  <c r="BN146" i="1"/>
  <c r="BL146" i="1"/>
  <c r="X146" i="1"/>
  <c r="BO146" i="1" s="1"/>
  <c r="O146" i="1"/>
  <c r="BN145" i="1"/>
  <c r="BL145" i="1"/>
  <c r="X145" i="1"/>
  <c r="BO145" i="1" s="1"/>
  <c r="O145" i="1"/>
  <c r="BN144" i="1"/>
  <c r="BL144" i="1"/>
  <c r="X144" i="1"/>
  <c r="G555" i="1" s="1"/>
  <c r="O144" i="1"/>
  <c r="W140" i="1"/>
  <c r="W139" i="1"/>
  <c r="BN138" i="1"/>
  <c r="BL138" i="1"/>
  <c r="X138" i="1"/>
  <c r="BO138" i="1" s="1"/>
  <c r="O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F555" i="1" s="1"/>
  <c r="O134" i="1"/>
  <c r="W131" i="1"/>
  <c r="W130" i="1"/>
  <c r="BN129" i="1"/>
  <c r="BL129" i="1"/>
  <c r="X129" i="1"/>
  <c r="BO129" i="1" s="1"/>
  <c r="O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O123" i="1"/>
  <c r="W121" i="1"/>
  <c r="W120" i="1"/>
  <c r="BN119" i="1"/>
  <c r="BL119" i="1"/>
  <c r="X119" i="1"/>
  <c r="BO119" i="1" s="1"/>
  <c r="O119" i="1"/>
  <c r="BN118" i="1"/>
  <c r="BL118" i="1"/>
  <c r="X118" i="1"/>
  <c r="BO118" i="1" s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N106" i="1"/>
  <c r="BL106" i="1"/>
  <c r="X106" i="1"/>
  <c r="O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N96" i="1"/>
  <c r="BL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BO90" i="1" s="1"/>
  <c r="O90" i="1"/>
  <c r="BN89" i="1"/>
  <c r="BL89" i="1"/>
  <c r="X89" i="1"/>
  <c r="X94" i="1" s="1"/>
  <c r="O89" i="1"/>
  <c r="W87" i="1"/>
  <c r="W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D555" i="1" s="1"/>
  <c r="O57" i="1"/>
  <c r="W54" i="1"/>
  <c r="W53" i="1"/>
  <c r="BN52" i="1"/>
  <c r="BL52" i="1"/>
  <c r="X52" i="1"/>
  <c r="BO52" i="1" s="1"/>
  <c r="O52" i="1"/>
  <c r="BO51" i="1"/>
  <c r="BN51" i="1"/>
  <c r="BM51" i="1"/>
  <c r="BL51" i="1"/>
  <c r="Y51" i="1"/>
  <c r="X51" i="1"/>
  <c r="O51" i="1"/>
  <c r="W47" i="1"/>
  <c r="X46" i="1"/>
  <c r="W46" i="1"/>
  <c r="BO45" i="1"/>
  <c r="BN45" i="1"/>
  <c r="BM45" i="1"/>
  <c r="BL45" i="1"/>
  <c r="Y45" i="1"/>
  <c r="Y46" i="1" s="1"/>
  <c r="X45" i="1"/>
  <c r="X47" i="1" s="1"/>
  <c r="O45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F10" i="1" s="1"/>
  <c r="D7" i="1"/>
  <c r="P6" i="1"/>
  <c r="O2" i="1"/>
  <c r="BO196" i="1" l="1"/>
  <c r="BM196" i="1"/>
  <c r="Y196" i="1"/>
  <c r="BO200" i="1"/>
  <c r="BM200" i="1"/>
  <c r="Y200" i="1"/>
  <c r="BO234" i="1"/>
  <c r="BM234" i="1"/>
  <c r="Y234" i="1"/>
  <c r="BO255" i="1"/>
  <c r="BM255" i="1"/>
  <c r="Y255" i="1"/>
  <c r="BO276" i="1"/>
  <c r="BM276" i="1"/>
  <c r="Y276" i="1"/>
  <c r="BO314" i="1"/>
  <c r="BM314" i="1"/>
  <c r="Y314" i="1"/>
  <c r="BO343" i="1"/>
  <c r="BM343" i="1"/>
  <c r="Y343" i="1"/>
  <c r="BO367" i="1"/>
  <c r="BM367" i="1"/>
  <c r="Y367" i="1"/>
  <c r="BO399" i="1"/>
  <c r="BM399" i="1"/>
  <c r="Y399" i="1"/>
  <c r="BO434" i="1"/>
  <c r="BM434" i="1"/>
  <c r="Y434" i="1"/>
  <c r="BO472" i="1"/>
  <c r="BM472" i="1"/>
  <c r="Y472" i="1"/>
  <c r="X498" i="1"/>
  <c r="X497" i="1"/>
  <c r="BO496" i="1"/>
  <c r="BM496" i="1"/>
  <c r="Y496" i="1"/>
  <c r="Y497" i="1" s="1"/>
  <c r="X520" i="1"/>
  <c r="X519" i="1"/>
  <c r="BO514" i="1"/>
  <c r="BM514" i="1"/>
  <c r="Y514" i="1"/>
  <c r="BO516" i="1"/>
  <c r="BM516" i="1"/>
  <c r="Y516" i="1"/>
  <c r="BO518" i="1"/>
  <c r="BM518" i="1"/>
  <c r="Y518" i="1"/>
  <c r="B555" i="1"/>
  <c r="W547" i="1"/>
  <c r="Y31" i="1"/>
  <c r="BM31" i="1"/>
  <c r="E555" i="1"/>
  <c r="Y72" i="1"/>
  <c r="BM72" i="1"/>
  <c r="Y80" i="1"/>
  <c r="BM80" i="1"/>
  <c r="Y92" i="1"/>
  <c r="BM92" i="1"/>
  <c r="X104" i="1"/>
  <c r="Y102" i="1"/>
  <c r="BM102" i="1"/>
  <c r="X120" i="1"/>
  <c r="Y112" i="1"/>
  <c r="BM112" i="1"/>
  <c r="Y124" i="1"/>
  <c r="BM124" i="1"/>
  <c r="Y137" i="1"/>
  <c r="BM137" i="1"/>
  <c r="Y156" i="1"/>
  <c r="BM156" i="1"/>
  <c r="Y177" i="1"/>
  <c r="BM177" i="1"/>
  <c r="Y193" i="1"/>
  <c r="BM193" i="1"/>
  <c r="BO197" i="1"/>
  <c r="BM197" i="1"/>
  <c r="Y197" i="1"/>
  <c r="BO219" i="1"/>
  <c r="BM219" i="1"/>
  <c r="Y219" i="1"/>
  <c r="BO245" i="1"/>
  <c r="BM245" i="1"/>
  <c r="Y245" i="1"/>
  <c r="BO295" i="1"/>
  <c r="BM295" i="1"/>
  <c r="Y295" i="1"/>
  <c r="BO329" i="1"/>
  <c r="BM329" i="1"/>
  <c r="Y329" i="1"/>
  <c r="BO350" i="1"/>
  <c r="BM350" i="1"/>
  <c r="Y350" i="1"/>
  <c r="BO391" i="1"/>
  <c r="BM391" i="1"/>
  <c r="Y391" i="1"/>
  <c r="BO424" i="1"/>
  <c r="BM424" i="1"/>
  <c r="Y424" i="1"/>
  <c r="BO464" i="1"/>
  <c r="BM464" i="1"/>
  <c r="Y464" i="1"/>
  <c r="BO486" i="1"/>
  <c r="BM486" i="1"/>
  <c r="Y486" i="1"/>
  <c r="BO515" i="1"/>
  <c r="BM515" i="1"/>
  <c r="Y515" i="1"/>
  <c r="BO517" i="1"/>
  <c r="BM517" i="1"/>
  <c r="Y517" i="1"/>
  <c r="X210" i="1"/>
  <c r="BO331" i="1"/>
  <c r="BM331" i="1"/>
  <c r="Y331" i="1"/>
  <c r="X356" i="1"/>
  <c r="X355" i="1"/>
  <c r="BO354" i="1"/>
  <c r="BM354" i="1"/>
  <c r="Y354" i="1"/>
  <c r="Y355" i="1" s="1"/>
  <c r="BO359" i="1"/>
  <c r="BM359" i="1"/>
  <c r="Y359" i="1"/>
  <c r="BO373" i="1"/>
  <c r="BM373" i="1"/>
  <c r="Y373" i="1"/>
  <c r="BO393" i="1"/>
  <c r="BM393" i="1"/>
  <c r="Y393" i="1"/>
  <c r="BO401" i="1"/>
  <c r="BM401" i="1"/>
  <c r="Y401" i="1"/>
  <c r="X436" i="1"/>
  <c r="BO428" i="1"/>
  <c r="BM428" i="1"/>
  <c r="Y428" i="1"/>
  <c r="BO438" i="1"/>
  <c r="BM438" i="1"/>
  <c r="Y438" i="1"/>
  <c r="BO466" i="1"/>
  <c r="BM466" i="1"/>
  <c r="Y466" i="1"/>
  <c r="X478" i="1"/>
  <c r="BO476" i="1"/>
  <c r="BM476" i="1"/>
  <c r="Y476" i="1"/>
  <c r="X494" i="1"/>
  <c r="BO490" i="1"/>
  <c r="BM490" i="1"/>
  <c r="Y490" i="1"/>
  <c r="BO524" i="1"/>
  <c r="BM524" i="1"/>
  <c r="Y524" i="1"/>
  <c r="BO526" i="1"/>
  <c r="BM526" i="1"/>
  <c r="Y526" i="1"/>
  <c r="W546" i="1"/>
  <c r="W548" i="1" s="1"/>
  <c r="Y23" i="1"/>
  <c r="BM23" i="1"/>
  <c r="W545" i="1"/>
  <c r="X35" i="1"/>
  <c r="Y29" i="1"/>
  <c r="BM29" i="1"/>
  <c r="Y33" i="1"/>
  <c r="BM33" i="1"/>
  <c r="Y58" i="1"/>
  <c r="BM58" i="1"/>
  <c r="Y66" i="1"/>
  <c r="BM66" i="1"/>
  <c r="Y70" i="1"/>
  <c r="BM70" i="1"/>
  <c r="Y74" i="1"/>
  <c r="BM74" i="1"/>
  <c r="Y78" i="1"/>
  <c r="BM78" i="1"/>
  <c r="Y82" i="1"/>
  <c r="BM82" i="1"/>
  <c r="Y90" i="1"/>
  <c r="BM90" i="1"/>
  <c r="Y96" i="1"/>
  <c r="BM96" i="1"/>
  <c r="BO96" i="1"/>
  <c r="Y100" i="1"/>
  <c r="BM100" i="1"/>
  <c r="Y106" i="1"/>
  <c r="BM106" i="1"/>
  <c r="BO106" i="1"/>
  <c r="Y110" i="1"/>
  <c r="BM110" i="1"/>
  <c r="Y114" i="1"/>
  <c r="BM114" i="1"/>
  <c r="Y118" i="1"/>
  <c r="BM118" i="1"/>
  <c r="X130" i="1"/>
  <c r="Y126" i="1"/>
  <c r="BM126" i="1"/>
  <c r="Y135" i="1"/>
  <c r="BM135" i="1"/>
  <c r="Y145" i="1"/>
  <c r="BM145" i="1"/>
  <c r="Y154" i="1"/>
  <c r="BM154" i="1"/>
  <c r="Y158" i="1"/>
  <c r="BM158" i="1"/>
  <c r="Y175" i="1"/>
  <c r="BM175" i="1"/>
  <c r="Y181" i="1"/>
  <c r="BM181" i="1"/>
  <c r="Y191" i="1"/>
  <c r="BM191" i="1"/>
  <c r="Y204" i="1"/>
  <c r="BM204" i="1"/>
  <c r="BO204" i="1"/>
  <c r="Y217" i="1"/>
  <c r="BM217" i="1"/>
  <c r="Y223" i="1"/>
  <c r="BM223" i="1"/>
  <c r="Y232" i="1"/>
  <c r="BM232" i="1"/>
  <c r="Y239" i="1"/>
  <c r="BM239" i="1"/>
  <c r="Y243" i="1"/>
  <c r="BM243" i="1"/>
  <c r="Y247" i="1"/>
  <c r="BM247" i="1"/>
  <c r="Y251" i="1"/>
  <c r="BM251" i="1"/>
  <c r="X259" i="1"/>
  <c r="Y257" i="1"/>
  <c r="BM257" i="1"/>
  <c r="Y265" i="1"/>
  <c r="BM265" i="1"/>
  <c r="Y268" i="1"/>
  <c r="BM268" i="1"/>
  <c r="Y274" i="1"/>
  <c r="BM274" i="1"/>
  <c r="Y282" i="1"/>
  <c r="BM282" i="1"/>
  <c r="X290" i="1"/>
  <c r="Y288" i="1"/>
  <c r="BM288" i="1"/>
  <c r="X289" i="1"/>
  <c r="Y293" i="1"/>
  <c r="BM293" i="1"/>
  <c r="Y297" i="1"/>
  <c r="BM297" i="1"/>
  <c r="X305" i="1"/>
  <c r="BO303" i="1"/>
  <c r="BM303" i="1"/>
  <c r="Y303" i="1"/>
  <c r="BO341" i="1"/>
  <c r="BM341" i="1"/>
  <c r="Y341" i="1"/>
  <c r="BO363" i="1"/>
  <c r="BM363" i="1"/>
  <c r="Y363" i="1"/>
  <c r="X381" i="1"/>
  <c r="X380" i="1"/>
  <c r="BO379" i="1"/>
  <c r="BM379" i="1"/>
  <c r="Y379" i="1"/>
  <c r="Y380" i="1" s="1"/>
  <c r="X387" i="1"/>
  <c r="BO385" i="1"/>
  <c r="BM385" i="1"/>
  <c r="Y385" i="1"/>
  <c r="BO397" i="1"/>
  <c r="BM397" i="1"/>
  <c r="Y397" i="1"/>
  <c r="BO417" i="1"/>
  <c r="BM417" i="1"/>
  <c r="Y417" i="1"/>
  <c r="BO432" i="1"/>
  <c r="BM432" i="1"/>
  <c r="Y432" i="1"/>
  <c r="BO462" i="1"/>
  <c r="BM462" i="1"/>
  <c r="Y462" i="1"/>
  <c r="BO470" i="1"/>
  <c r="BM470" i="1"/>
  <c r="Y470" i="1"/>
  <c r="BO484" i="1"/>
  <c r="BM484" i="1"/>
  <c r="Y484" i="1"/>
  <c r="X493" i="1"/>
  <c r="BO523" i="1"/>
  <c r="BM523" i="1"/>
  <c r="Y523" i="1"/>
  <c r="BO525" i="1"/>
  <c r="BM525" i="1"/>
  <c r="Y525" i="1"/>
  <c r="BO527" i="1"/>
  <c r="BM527" i="1"/>
  <c r="Y527" i="1"/>
  <c r="X369" i="1"/>
  <c r="H9" i="1"/>
  <c r="A10" i="1"/>
  <c r="X24" i="1"/>
  <c r="X34" i="1"/>
  <c r="X54" i="1"/>
  <c r="X62" i="1"/>
  <c r="X87" i="1"/>
  <c r="X93" i="1"/>
  <c r="X103" i="1"/>
  <c r="X121" i="1"/>
  <c r="X131" i="1"/>
  <c r="X140" i="1"/>
  <c r="X148" i="1"/>
  <c r="H555" i="1"/>
  <c r="X160" i="1"/>
  <c r="BO157" i="1"/>
  <c r="BM157" i="1"/>
  <c r="Y157" i="1"/>
  <c r="BO170" i="1"/>
  <c r="BM170" i="1"/>
  <c r="Y170" i="1"/>
  <c r="Y171" i="1" s="1"/>
  <c r="X172" i="1"/>
  <c r="X179" i="1"/>
  <c r="BO174" i="1"/>
  <c r="BM174" i="1"/>
  <c r="Y174" i="1"/>
  <c r="X178" i="1"/>
  <c r="BO182" i="1"/>
  <c r="BM182" i="1"/>
  <c r="Y182" i="1"/>
  <c r="BO185" i="1"/>
  <c r="BM185" i="1"/>
  <c r="Y185" i="1"/>
  <c r="BO188" i="1"/>
  <c r="BM188" i="1"/>
  <c r="Y188" i="1"/>
  <c r="BO192" i="1"/>
  <c r="BM192" i="1"/>
  <c r="Y192" i="1"/>
  <c r="BO195" i="1"/>
  <c r="BM195" i="1"/>
  <c r="Y195" i="1"/>
  <c r="BO199" i="1"/>
  <c r="BM199" i="1"/>
  <c r="Y199" i="1"/>
  <c r="BO208" i="1"/>
  <c r="BM208" i="1"/>
  <c r="Y208" i="1"/>
  <c r="BO216" i="1"/>
  <c r="BM216" i="1"/>
  <c r="Y216" i="1"/>
  <c r="X220" i="1"/>
  <c r="BO224" i="1"/>
  <c r="BM224" i="1"/>
  <c r="Y224" i="1"/>
  <c r="Y225" i="1" s="1"/>
  <c r="X226" i="1"/>
  <c r="X236" i="1"/>
  <c r="BO229" i="1"/>
  <c r="BM229" i="1"/>
  <c r="Y229" i="1"/>
  <c r="BO233" i="1"/>
  <c r="BM233" i="1"/>
  <c r="Y233" i="1"/>
  <c r="BO242" i="1"/>
  <c r="BM242" i="1"/>
  <c r="Y242" i="1"/>
  <c r="BO246" i="1"/>
  <c r="BM246" i="1"/>
  <c r="Y246" i="1"/>
  <c r="BO250" i="1"/>
  <c r="BM250" i="1"/>
  <c r="Y250" i="1"/>
  <c r="BO258" i="1"/>
  <c r="BM258" i="1"/>
  <c r="Y258" i="1"/>
  <c r="X260" i="1"/>
  <c r="X272" i="1"/>
  <c r="BO262" i="1"/>
  <c r="BM262" i="1"/>
  <c r="Y262" i="1"/>
  <c r="BO266" i="1"/>
  <c r="BM266" i="1"/>
  <c r="Y266" i="1"/>
  <c r="BO281" i="1"/>
  <c r="BM281" i="1"/>
  <c r="Y281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0" i="1"/>
  <c r="BM330" i="1"/>
  <c r="Y330" i="1"/>
  <c r="BO335" i="1"/>
  <c r="BM335" i="1"/>
  <c r="Y335" i="1"/>
  <c r="X338" i="1"/>
  <c r="BO342" i="1"/>
  <c r="BM342" i="1"/>
  <c r="Y342" i="1"/>
  <c r="X346" i="1"/>
  <c r="BO349" i="1"/>
  <c r="BM349" i="1"/>
  <c r="Y349" i="1"/>
  <c r="BO374" i="1"/>
  <c r="BM374" i="1"/>
  <c r="Y374" i="1"/>
  <c r="F9" i="1"/>
  <c r="J9" i="1"/>
  <c r="Y22" i="1"/>
  <c r="Y24" i="1" s="1"/>
  <c r="BM22" i="1"/>
  <c r="BO22" i="1"/>
  <c r="W549" i="1"/>
  <c r="X25" i="1"/>
  <c r="Y28" i="1"/>
  <c r="BM28" i="1"/>
  <c r="Y30" i="1"/>
  <c r="BM30" i="1"/>
  <c r="Y32" i="1"/>
  <c r="BM32" i="1"/>
  <c r="C555" i="1"/>
  <c r="Y52" i="1"/>
  <c r="Y53" i="1" s="1"/>
  <c r="BM52" i="1"/>
  <c r="X53" i="1"/>
  <c r="Y57" i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BM89" i="1"/>
  <c r="BO89" i="1"/>
  <c r="Y91" i="1"/>
  <c r="BM91" i="1"/>
  <c r="Y97" i="1"/>
  <c r="BM97" i="1"/>
  <c r="Y99" i="1"/>
  <c r="BM99" i="1"/>
  <c r="Y101" i="1"/>
  <c r="BM101" i="1"/>
  <c r="Y107" i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Y123" i="1"/>
  <c r="BM123" i="1"/>
  <c r="BO123" i="1"/>
  <c r="Y125" i="1"/>
  <c r="BM125" i="1"/>
  <c r="Y127" i="1"/>
  <c r="BM127" i="1"/>
  <c r="Y129" i="1"/>
  <c r="BM129" i="1"/>
  <c r="Y134" i="1"/>
  <c r="BM134" i="1"/>
  <c r="BO134" i="1"/>
  <c r="Y136" i="1"/>
  <c r="BM136" i="1"/>
  <c r="Y138" i="1"/>
  <c r="BM138" i="1"/>
  <c r="X139" i="1"/>
  <c r="Y144" i="1"/>
  <c r="BM144" i="1"/>
  <c r="BO144" i="1"/>
  <c r="Y146" i="1"/>
  <c r="BM146" i="1"/>
  <c r="X147" i="1"/>
  <c r="Y151" i="1"/>
  <c r="BM151" i="1"/>
  <c r="BO151" i="1"/>
  <c r="Y153" i="1"/>
  <c r="BM153" i="1"/>
  <c r="Y155" i="1"/>
  <c r="BM155" i="1"/>
  <c r="BO159" i="1"/>
  <c r="BM159" i="1"/>
  <c r="Y159" i="1"/>
  <c r="X161" i="1"/>
  <c r="I555" i="1"/>
  <c r="X167" i="1"/>
  <c r="BO164" i="1"/>
  <c r="BM164" i="1"/>
  <c r="Y164" i="1"/>
  <c r="Y166" i="1" s="1"/>
  <c r="X171" i="1"/>
  <c r="BO176" i="1"/>
  <c r="BM176" i="1"/>
  <c r="Y176" i="1"/>
  <c r="X202" i="1"/>
  <c r="BO184" i="1"/>
  <c r="BM184" i="1"/>
  <c r="Y184" i="1"/>
  <c r="BO187" i="1"/>
  <c r="BM187" i="1"/>
  <c r="Y187" i="1"/>
  <c r="BO190" i="1"/>
  <c r="BM190" i="1"/>
  <c r="Y190" i="1"/>
  <c r="BO194" i="1"/>
  <c r="BM194" i="1"/>
  <c r="Y194" i="1"/>
  <c r="BO198" i="1"/>
  <c r="BM198" i="1"/>
  <c r="Y198" i="1"/>
  <c r="X201" i="1"/>
  <c r="BO205" i="1"/>
  <c r="BM205" i="1"/>
  <c r="Y205" i="1"/>
  <c r="BO209" i="1"/>
  <c r="BM209" i="1"/>
  <c r="Y209" i="1"/>
  <c r="X211" i="1"/>
  <c r="J555" i="1"/>
  <c r="X221" i="1"/>
  <c r="BO214" i="1"/>
  <c r="BM214" i="1"/>
  <c r="Y214" i="1"/>
  <c r="BO218" i="1"/>
  <c r="BM218" i="1"/>
  <c r="Y218" i="1"/>
  <c r="X225" i="1"/>
  <c r="BO231" i="1"/>
  <c r="BM231" i="1"/>
  <c r="Y231" i="1"/>
  <c r="X235" i="1"/>
  <c r="BO240" i="1"/>
  <c r="BM240" i="1"/>
  <c r="Y240" i="1"/>
  <c r="BO244" i="1"/>
  <c r="BM244" i="1"/>
  <c r="Y244" i="1"/>
  <c r="BO248" i="1"/>
  <c r="BM248" i="1"/>
  <c r="Y248" i="1"/>
  <c r="X252" i="1"/>
  <c r="BO256" i="1"/>
  <c r="BM256" i="1"/>
  <c r="Y256" i="1"/>
  <c r="BO264" i="1"/>
  <c r="BM264" i="1"/>
  <c r="Y264" i="1"/>
  <c r="X271" i="1"/>
  <c r="BO275" i="1"/>
  <c r="BM275" i="1"/>
  <c r="Y275" i="1"/>
  <c r="Y277" i="1" s="1"/>
  <c r="X277" i="1"/>
  <c r="BO294" i="1"/>
  <c r="BM294" i="1"/>
  <c r="Y294" i="1"/>
  <c r="X300" i="1"/>
  <c r="BO298" i="1"/>
  <c r="BM298" i="1"/>
  <c r="Y298" i="1"/>
  <c r="BO362" i="1"/>
  <c r="BM362" i="1"/>
  <c r="Y362" i="1"/>
  <c r="BO392" i="1"/>
  <c r="BM392" i="1"/>
  <c r="Y392" i="1"/>
  <c r="BO396" i="1"/>
  <c r="BM396" i="1"/>
  <c r="Y396" i="1"/>
  <c r="BO400" i="1"/>
  <c r="BM400" i="1"/>
  <c r="Y400" i="1"/>
  <c r="BO408" i="1"/>
  <c r="BM408" i="1"/>
  <c r="Y408" i="1"/>
  <c r="X410" i="1"/>
  <c r="X413" i="1"/>
  <c r="X414" i="1"/>
  <c r="BO412" i="1"/>
  <c r="BM412" i="1"/>
  <c r="Y412" i="1"/>
  <c r="Y413" i="1" s="1"/>
  <c r="BO431" i="1"/>
  <c r="BM431" i="1"/>
  <c r="Y431" i="1"/>
  <c r="X435" i="1"/>
  <c r="BO439" i="1"/>
  <c r="BM439" i="1"/>
  <c r="Y439" i="1"/>
  <c r="Y440" i="1" s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X452" i="1"/>
  <c r="BO463" i="1"/>
  <c r="BM463" i="1"/>
  <c r="Y463" i="1"/>
  <c r="BO467" i="1"/>
  <c r="BM467" i="1"/>
  <c r="Y467" i="1"/>
  <c r="BO471" i="1"/>
  <c r="BM471" i="1"/>
  <c r="Y471" i="1"/>
  <c r="S555" i="1"/>
  <c r="N555" i="1"/>
  <c r="L555" i="1"/>
  <c r="X253" i="1"/>
  <c r="BO267" i="1"/>
  <c r="BM267" i="1"/>
  <c r="BO269" i="1"/>
  <c r="BM269" i="1"/>
  <c r="Y269" i="1"/>
  <c r="X278" i="1"/>
  <c r="X284" i="1"/>
  <c r="BO280" i="1"/>
  <c r="BM280" i="1"/>
  <c r="Y280" i="1"/>
  <c r="X283" i="1"/>
  <c r="BO287" i="1"/>
  <c r="BM287" i="1"/>
  <c r="Y287" i="1"/>
  <c r="Y289" i="1" s="1"/>
  <c r="O555" i="1"/>
  <c r="BO296" i="1"/>
  <c r="BM296" i="1"/>
  <c r="Y296" i="1"/>
  <c r="BO304" i="1"/>
  <c r="BM304" i="1"/>
  <c r="Y304" i="1"/>
  <c r="Y305" i="1" s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BO332" i="1"/>
  <c r="BM332" i="1"/>
  <c r="Y332" i="1"/>
  <c r="BO336" i="1"/>
  <c r="BM336" i="1"/>
  <c r="Y336" i="1"/>
  <c r="X345" i="1"/>
  <c r="BO344" i="1"/>
  <c r="BM344" i="1"/>
  <c r="Y344" i="1"/>
  <c r="X352" i="1"/>
  <c r="BO348" i="1"/>
  <c r="BM348" i="1"/>
  <c r="Y348" i="1"/>
  <c r="Y351" i="1" s="1"/>
  <c r="X351" i="1"/>
  <c r="BO360" i="1"/>
  <c r="BM360" i="1"/>
  <c r="Y360" i="1"/>
  <c r="Y364" i="1" s="1"/>
  <c r="X364" i="1"/>
  <c r="BO368" i="1"/>
  <c r="BM368" i="1"/>
  <c r="Y368" i="1"/>
  <c r="Y369" i="1" s="1"/>
  <c r="X370" i="1"/>
  <c r="X377" i="1"/>
  <c r="BO372" i="1"/>
  <c r="BM372" i="1"/>
  <c r="Y372" i="1"/>
  <c r="X376" i="1"/>
  <c r="BO386" i="1"/>
  <c r="BM386" i="1"/>
  <c r="Y386" i="1"/>
  <c r="X388" i="1"/>
  <c r="X403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X404" i="1"/>
  <c r="X409" i="1"/>
  <c r="BO406" i="1"/>
  <c r="BM406" i="1"/>
  <c r="Y406" i="1"/>
  <c r="Y409" i="1" s="1"/>
  <c r="BO418" i="1"/>
  <c r="BM418" i="1"/>
  <c r="Y418" i="1"/>
  <c r="X420" i="1"/>
  <c r="T555" i="1"/>
  <c r="X426" i="1"/>
  <c r="BO423" i="1"/>
  <c r="BM423" i="1"/>
  <c r="Y423" i="1"/>
  <c r="X425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Y528" i="1" s="1"/>
  <c r="X528" i="1"/>
  <c r="X301" i="1"/>
  <c r="Q555" i="1"/>
  <c r="X339" i="1"/>
  <c r="R555" i="1"/>
  <c r="X365" i="1"/>
  <c r="X419" i="1"/>
  <c r="BO416" i="1"/>
  <c r="BM416" i="1"/>
  <c r="Y416" i="1"/>
  <c r="BO429" i="1"/>
  <c r="BM429" i="1"/>
  <c r="Y429" i="1"/>
  <c r="BO433" i="1"/>
  <c r="BM433" i="1"/>
  <c r="Y433" i="1"/>
  <c r="X440" i="1"/>
  <c r="BO450" i="1"/>
  <c r="BM450" i="1"/>
  <c r="Y450" i="1"/>
  <c r="V555" i="1"/>
  <c r="X456" i="1"/>
  <c r="BO455" i="1"/>
  <c r="BM455" i="1"/>
  <c r="Y455" i="1"/>
  <c r="Y456" i="1" s="1"/>
  <c r="X457" i="1"/>
  <c r="X474" i="1"/>
  <c r="BO461" i="1"/>
  <c r="BM461" i="1"/>
  <c r="Y461" i="1"/>
  <c r="BO465" i="1"/>
  <c r="BM465" i="1"/>
  <c r="Y465" i="1"/>
  <c r="BO469" i="1"/>
  <c r="BM469" i="1"/>
  <c r="Y469" i="1"/>
  <c r="X473" i="1"/>
  <c r="BO477" i="1"/>
  <c r="BM477" i="1"/>
  <c r="Y477" i="1"/>
  <c r="Y478" i="1" s="1"/>
  <c r="X479" i="1"/>
  <c r="X488" i="1"/>
  <c r="BO481" i="1"/>
  <c r="X487" i="1"/>
  <c r="BM481" i="1"/>
  <c r="Y481" i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BO491" i="1"/>
  <c r="BM491" i="1"/>
  <c r="Y491" i="1"/>
  <c r="Y493" i="1" s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Y34" i="1" l="1"/>
  <c r="Y435" i="1"/>
  <c r="Y425" i="1"/>
  <c r="Y387" i="1"/>
  <c r="Y338" i="1"/>
  <c r="Y283" i="1"/>
  <c r="Y210" i="1"/>
  <c r="Y130" i="1"/>
  <c r="Y345" i="1"/>
  <c r="Y519" i="1"/>
  <c r="Y419" i="1"/>
  <c r="Y252" i="1"/>
  <c r="Y300" i="1"/>
  <c r="Y201" i="1"/>
  <c r="Y120" i="1"/>
  <c r="Y103" i="1"/>
  <c r="Y536" i="1"/>
  <c r="Y403" i="1"/>
  <c r="X545" i="1"/>
  <c r="X547" i="1"/>
  <c r="Y178" i="1"/>
  <c r="Y487" i="1"/>
  <c r="Y473" i="1"/>
  <c r="Y511" i="1"/>
  <c r="Y376" i="1"/>
  <c r="Y316" i="1"/>
  <c r="Y451" i="1"/>
  <c r="Y259" i="1"/>
  <c r="Y220" i="1"/>
  <c r="Y160" i="1"/>
  <c r="Y147" i="1"/>
  <c r="Y139" i="1"/>
  <c r="Y93" i="1"/>
  <c r="Y86" i="1"/>
  <c r="Y61" i="1"/>
  <c r="X546" i="1"/>
  <c r="X548" i="1" s="1"/>
  <c r="Y271" i="1"/>
  <c r="Y235" i="1"/>
  <c r="X549" i="1"/>
  <c r="Y550" i="1" l="1"/>
</calcChain>
</file>

<file path=xl/sharedStrings.xml><?xml version="1.0" encoding="utf-8"?>
<sst xmlns="http://schemas.openxmlformats.org/spreadsheetml/2006/main" count="2380" uniqueCount="790">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</sst>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9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5"/>
  <sheetViews>
    <sheetView showGridLines="0" tabSelected="1" zoomScaleNormal="100" zoomScaleSheetLayoutView="100" workbookViewId="0">
      <selection activeCell="AA135" sqref="AA135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2" customWidth="1"/>
    <col min="18" max="18" width="6.140625" style="37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2" customWidth="1"/>
    <col min="24" max="24" width="11" style="372" customWidth="1"/>
    <col min="25" max="25" width="10" style="372" customWidth="1"/>
    <col min="26" max="26" width="11.5703125" style="372" customWidth="1"/>
    <col min="27" max="27" width="10.42578125" style="37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2" customWidth="1"/>
    <col min="32" max="32" width="9.140625" style="372" customWidth="1"/>
    <col min="33" max="16384" width="9.140625" style="372"/>
  </cols>
  <sheetData>
    <row r="1" spans="1:30" s="377" customFormat="1" ht="45" customHeight="1" x14ac:dyDescent="0.2">
      <c r="A1" s="41"/>
      <c r="B1" s="41"/>
      <c r="C1" s="41"/>
      <c r="D1" s="512" t="s">
        <v>0</v>
      </c>
      <c r="E1" s="425"/>
      <c r="F1" s="425"/>
      <c r="G1" s="12" t="s">
        <v>1</v>
      </c>
      <c r="H1" s="512" t="s">
        <v>2</v>
      </c>
      <c r="I1" s="425"/>
      <c r="J1" s="425"/>
      <c r="K1" s="425"/>
      <c r="L1" s="425"/>
      <c r="M1" s="425"/>
      <c r="N1" s="425"/>
      <c r="O1" s="425"/>
      <c r="P1" s="425"/>
      <c r="Q1" s="771" t="s">
        <v>3</v>
      </c>
      <c r="R1" s="425"/>
      <c r="S1" s="42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7" customFormat="1" ht="23.45" customHeight="1" x14ac:dyDescent="0.2">
      <c r="A5" s="427" t="s">
        <v>8</v>
      </c>
      <c r="B5" s="428"/>
      <c r="C5" s="429"/>
      <c r="D5" s="414"/>
      <c r="E5" s="416"/>
      <c r="F5" s="722" t="s">
        <v>9</v>
      </c>
      <c r="G5" s="429"/>
      <c r="H5" s="414" t="s">
        <v>789</v>
      </c>
      <c r="I5" s="415"/>
      <c r="J5" s="415"/>
      <c r="K5" s="415"/>
      <c r="L5" s="416"/>
      <c r="M5" s="58"/>
      <c r="O5" s="24" t="s">
        <v>10</v>
      </c>
      <c r="P5" s="763">
        <v>45444</v>
      </c>
      <c r="Q5" s="542"/>
      <c r="S5" s="634" t="s">
        <v>11</v>
      </c>
      <c r="T5" s="422"/>
      <c r="U5" s="636" t="s">
        <v>12</v>
      </c>
      <c r="V5" s="542"/>
      <c r="AA5" s="51"/>
      <c r="AB5" s="51"/>
      <c r="AC5" s="51"/>
    </row>
    <row r="6" spans="1:30" s="377" customFormat="1" ht="24" customHeight="1" x14ac:dyDescent="0.2">
      <c r="A6" s="427" t="s">
        <v>13</v>
      </c>
      <c r="B6" s="428"/>
      <c r="C6" s="429"/>
      <c r="D6" s="698" t="s">
        <v>761</v>
      </c>
      <c r="E6" s="699"/>
      <c r="F6" s="699"/>
      <c r="G6" s="699"/>
      <c r="H6" s="699"/>
      <c r="I6" s="699"/>
      <c r="J6" s="699"/>
      <c r="K6" s="699"/>
      <c r="L6" s="542"/>
      <c r="M6" s="59"/>
      <c r="O6" s="24" t="s">
        <v>15</v>
      </c>
      <c r="P6" s="404" t="str">
        <f>IF(P5=0," ",CHOOSE(WEEKDAY(P5,2),"Понедельник","Вторник","Среда","Четверг","Пятница","Суббота","Воскресенье"))</f>
        <v>Суббота</v>
      </c>
      <c r="Q6" s="385"/>
      <c r="S6" s="421" t="s">
        <v>16</v>
      </c>
      <c r="T6" s="422"/>
      <c r="U6" s="692" t="s">
        <v>17</v>
      </c>
      <c r="V6" s="464"/>
      <c r="AA6" s="51"/>
      <c r="AB6" s="51"/>
      <c r="AC6" s="51"/>
    </row>
    <row r="7" spans="1:30" s="377" customFormat="1" ht="21.75" hidden="1" customHeight="1" x14ac:dyDescent="0.2">
      <c r="A7" s="55"/>
      <c r="B7" s="55"/>
      <c r="C7" s="55"/>
      <c r="D7" s="611" t="str">
        <f>IFERROR(VLOOKUP(DeliveryAddress,Table,3,0),1)</f>
        <v>3</v>
      </c>
      <c r="E7" s="612"/>
      <c r="F7" s="612"/>
      <c r="G7" s="612"/>
      <c r="H7" s="612"/>
      <c r="I7" s="612"/>
      <c r="J7" s="612"/>
      <c r="K7" s="612"/>
      <c r="L7" s="570"/>
      <c r="M7" s="60"/>
      <c r="O7" s="24"/>
      <c r="P7" s="42"/>
      <c r="Q7" s="42"/>
      <c r="S7" s="391"/>
      <c r="T7" s="422"/>
      <c r="U7" s="693"/>
      <c r="V7" s="694"/>
      <c r="AA7" s="51"/>
      <c r="AB7" s="51"/>
      <c r="AC7" s="51"/>
    </row>
    <row r="8" spans="1:30" s="377" customFormat="1" ht="25.5" customHeight="1" x14ac:dyDescent="0.2">
      <c r="A8" s="775" t="s">
        <v>18</v>
      </c>
      <c r="B8" s="399"/>
      <c r="C8" s="400"/>
      <c r="D8" s="504"/>
      <c r="E8" s="505"/>
      <c r="F8" s="505"/>
      <c r="G8" s="505"/>
      <c r="H8" s="505"/>
      <c r="I8" s="505"/>
      <c r="J8" s="505"/>
      <c r="K8" s="505"/>
      <c r="L8" s="506"/>
      <c r="M8" s="61"/>
      <c r="O8" s="24" t="s">
        <v>19</v>
      </c>
      <c r="P8" s="569">
        <v>0.33333333333333331</v>
      </c>
      <c r="Q8" s="570"/>
      <c r="S8" s="391"/>
      <c r="T8" s="422"/>
      <c r="U8" s="693"/>
      <c r="V8" s="694"/>
      <c r="AA8" s="51"/>
      <c r="AB8" s="51"/>
      <c r="AC8" s="51"/>
    </row>
    <row r="9" spans="1:30" s="377" customFormat="1" ht="39.950000000000003" customHeight="1" x14ac:dyDescent="0.2">
      <c r="A9" s="43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430"/>
      <c r="E9" s="431"/>
      <c r="F9" s="43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433" t="str">
        <f>IF(AND($A$9="Тип доверенности/получателя при получении в адресе перегруза:",$D$9="Разовая доверенность"),"Введите ФИО","")</f>
        <v/>
      </c>
      <c r="I9" s="431"/>
      <c r="J9" s="4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31"/>
      <c r="L9" s="431"/>
      <c r="M9" s="378"/>
      <c r="O9" s="26" t="s">
        <v>20</v>
      </c>
      <c r="P9" s="535"/>
      <c r="Q9" s="536"/>
      <c r="S9" s="391"/>
      <c r="T9" s="422"/>
      <c r="U9" s="695"/>
      <c r="V9" s="696"/>
      <c r="W9" s="43"/>
      <c r="X9" s="43"/>
      <c r="Y9" s="43"/>
      <c r="Z9" s="43"/>
      <c r="AA9" s="51"/>
      <c r="AB9" s="51"/>
      <c r="AC9" s="51"/>
    </row>
    <row r="10" spans="1:30" s="377" customFormat="1" ht="26.45" customHeight="1" x14ac:dyDescent="0.2">
      <c r="A10" s="43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430"/>
      <c r="E10" s="431"/>
      <c r="F10" s="43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70" t="str">
        <f>IFERROR(VLOOKUP($D$10,Proxy,2,FALSE),"")</f>
        <v/>
      </c>
      <c r="I10" s="391"/>
      <c r="J10" s="391"/>
      <c r="K10" s="391"/>
      <c r="L10" s="391"/>
      <c r="M10" s="376"/>
      <c r="O10" s="26" t="s">
        <v>21</v>
      </c>
      <c r="P10" s="645"/>
      <c r="Q10" s="646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1"/>
      <c r="Q11" s="542"/>
      <c r="T11" s="24" t="s">
        <v>26</v>
      </c>
      <c r="U11" s="622" t="s">
        <v>27</v>
      </c>
      <c r="V11" s="536"/>
      <c r="W11" s="45"/>
      <c r="X11" s="45"/>
      <c r="Y11" s="45"/>
      <c r="Z11" s="45"/>
      <c r="AA11" s="51"/>
      <c r="AB11" s="51"/>
      <c r="AC11" s="51"/>
    </row>
    <row r="12" spans="1:30" s="377" customFormat="1" ht="18.600000000000001" customHeight="1" x14ac:dyDescent="0.2">
      <c r="A12" s="716" t="s">
        <v>28</v>
      </c>
      <c r="B12" s="428"/>
      <c r="C12" s="428"/>
      <c r="D12" s="428"/>
      <c r="E12" s="428"/>
      <c r="F12" s="428"/>
      <c r="G12" s="428"/>
      <c r="H12" s="428"/>
      <c r="I12" s="428"/>
      <c r="J12" s="428"/>
      <c r="K12" s="428"/>
      <c r="L12" s="429"/>
      <c r="M12" s="62"/>
      <c r="O12" s="24" t="s">
        <v>29</v>
      </c>
      <c r="P12" s="569"/>
      <c r="Q12" s="570"/>
      <c r="R12" s="23"/>
      <c r="T12" s="24"/>
      <c r="U12" s="425"/>
      <c r="V12" s="391"/>
      <c r="AA12" s="51"/>
      <c r="AB12" s="51"/>
      <c r="AC12" s="51"/>
    </row>
    <row r="13" spans="1:30" s="377" customFormat="1" ht="23.25" customHeight="1" x14ac:dyDescent="0.2">
      <c r="A13" s="716" t="s">
        <v>30</v>
      </c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9"/>
      <c r="M13" s="62"/>
      <c r="N13" s="26"/>
      <c r="O13" s="26" t="s">
        <v>31</v>
      </c>
      <c r="P13" s="622"/>
      <c r="Q13" s="536"/>
      <c r="R13" s="23"/>
      <c r="W13" s="49"/>
      <c r="X13" s="49"/>
      <c r="Y13" s="49"/>
      <c r="Z13" s="49"/>
      <c r="AA13" s="51"/>
      <c r="AB13" s="51"/>
      <c r="AC13" s="51"/>
    </row>
    <row r="14" spans="1:30" s="377" customFormat="1" ht="18.600000000000001" customHeight="1" x14ac:dyDescent="0.2">
      <c r="A14" s="716" t="s">
        <v>32</v>
      </c>
      <c r="B14" s="428"/>
      <c r="C14" s="428"/>
      <c r="D14" s="428"/>
      <c r="E14" s="428"/>
      <c r="F14" s="428"/>
      <c r="G14" s="428"/>
      <c r="H14" s="428"/>
      <c r="I14" s="428"/>
      <c r="J14" s="428"/>
      <c r="K14" s="428"/>
      <c r="L14" s="429"/>
      <c r="M14" s="62"/>
      <c r="W14" s="50"/>
      <c r="X14" s="50"/>
      <c r="Y14" s="50"/>
      <c r="Z14" s="50"/>
      <c r="AA14" s="51"/>
      <c r="AB14" s="51"/>
      <c r="AC14" s="51"/>
    </row>
    <row r="15" spans="1:30" s="377" customFormat="1" ht="22.5" customHeight="1" x14ac:dyDescent="0.2">
      <c r="A15" s="754" t="s">
        <v>33</v>
      </c>
      <c r="B15" s="428"/>
      <c r="C15" s="428"/>
      <c r="D15" s="428"/>
      <c r="E15" s="428"/>
      <c r="F15" s="428"/>
      <c r="G15" s="428"/>
      <c r="H15" s="428"/>
      <c r="I15" s="428"/>
      <c r="J15" s="428"/>
      <c r="K15" s="428"/>
      <c r="L15" s="429"/>
      <c r="M15" s="63"/>
      <c r="O15" s="424" t="s">
        <v>34</v>
      </c>
      <c r="P15" s="425"/>
      <c r="Q15" s="425"/>
      <c r="R15" s="425"/>
      <c r="S15" s="42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26"/>
      <c r="P16" s="426"/>
      <c r="Q16" s="426"/>
      <c r="R16" s="426"/>
      <c r="S16" s="42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549" t="s">
        <v>37</v>
      </c>
      <c r="D17" s="440" t="s">
        <v>38</v>
      </c>
      <c r="E17" s="476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475"/>
      <c r="Q17" s="475"/>
      <c r="R17" s="475"/>
      <c r="S17" s="476"/>
      <c r="T17" s="751" t="s">
        <v>49</v>
      </c>
      <c r="U17" s="429"/>
      <c r="V17" s="440" t="s">
        <v>50</v>
      </c>
      <c r="W17" s="440" t="s">
        <v>51</v>
      </c>
      <c r="X17" s="760" t="s">
        <v>52</v>
      </c>
      <c r="Y17" s="440" t="s">
        <v>53</v>
      </c>
      <c r="Z17" s="491" t="s">
        <v>54</v>
      </c>
      <c r="AA17" s="491" t="s">
        <v>55</v>
      </c>
      <c r="AB17" s="491" t="s">
        <v>56</v>
      </c>
      <c r="AC17" s="492"/>
      <c r="AD17" s="493"/>
      <c r="AE17" s="502"/>
      <c r="BB17" s="748" t="s">
        <v>57</v>
      </c>
    </row>
    <row r="18" spans="1:67" ht="14.25" customHeight="1" x14ac:dyDescent="0.2">
      <c r="A18" s="441"/>
      <c r="B18" s="441"/>
      <c r="C18" s="441"/>
      <c r="D18" s="477"/>
      <c r="E18" s="479"/>
      <c r="F18" s="441"/>
      <c r="G18" s="441"/>
      <c r="H18" s="441"/>
      <c r="I18" s="441"/>
      <c r="J18" s="441"/>
      <c r="K18" s="441"/>
      <c r="L18" s="441"/>
      <c r="M18" s="441"/>
      <c r="N18" s="441"/>
      <c r="O18" s="477"/>
      <c r="P18" s="478"/>
      <c r="Q18" s="478"/>
      <c r="R18" s="478"/>
      <c r="S18" s="479"/>
      <c r="T18" s="375" t="s">
        <v>58</v>
      </c>
      <c r="U18" s="375" t="s">
        <v>59</v>
      </c>
      <c r="V18" s="441"/>
      <c r="W18" s="441"/>
      <c r="X18" s="761"/>
      <c r="Y18" s="441"/>
      <c r="Z18" s="653"/>
      <c r="AA18" s="653"/>
      <c r="AB18" s="494"/>
      <c r="AC18" s="495"/>
      <c r="AD18" s="496"/>
      <c r="AE18" s="503"/>
      <c r="BB18" s="391"/>
    </row>
    <row r="19" spans="1:67" ht="27.75" hidden="1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hidden="1" customHeight="1" x14ac:dyDescent="0.25">
      <c r="A20" s="456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4"/>
      <c r="AA20" s="374"/>
    </row>
    <row r="21" spans="1:67" ht="14.25" hidden="1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3"/>
      <c r="AA21" s="373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18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19"/>
      <c r="O24" s="398" t="s">
        <v>70</v>
      </c>
      <c r="P24" s="399"/>
      <c r="Q24" s="399"/>
      <c r="R24" s="399"/>
      <c r="S24" s="399"/>
      <c r="T24" s="399"/>
      <c r="U24" s="400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19"/>
      <c r="O25" s="398" t="s">
        <v>70</v>
      </c>
      <c r="P25" s="399"/>
      <c r="Q25" s="399"/>
      <c r="R25" s="399"/>
      <c r="S25" s="399"/>
      <c r="T25" s="399"/>
      <c r="U25" s="400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3"/>
      <c r="AA26" s="373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7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0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3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0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8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18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19"/>
      <c r="O34" s="398" t="s">
        <v>70</v>
      </c>
      <c r="P34" s="399"/>
      <c r="Q34" s="399"/>
      <c r="R34" s="399"/>
      <c r="S34" s="399"/>
      <c r="T34" s="399"/>
      <c r="U34" s="400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hidden="1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19"/>
      <c r="O35" s="398" t="s">
        <v>70</v>
      </c>
      <c r="P35" s="399"/>
      <c r="Q35" s="399"/>
      <c r="R35" s="399"/>
      <c r="S35" s="399"/>
      <c r="T35" s="399"/>
      <c r="U35" s="400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hidden="1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3"/>
      <c r="AA36" s="373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18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19"/>
      <c r="O38" s="398" t="s">
        <v>70</v>
      </c>
      <c r="P38" s="399"/>
      <c r="Q38" s="399"/>
      <c r="R38" s="399"/>
      <c r="S38" s="399"/>
      <c r="T38" s="399"/>
      <c r="U38" s="400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hidden="1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19"/>
      <c r="O39" s="398" t="s">
        <v>70</v>
      </c>
      <c r="P39" s="399"/>
      <c r="Q39" s="399"/>
      <c r="R39" s="399"/>
      <c r="S39" s="399"/>
      <c r="T39" s="399"/>
      <c r="U39" s="400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hidden="1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3"/>
      <c r="AA40" s="373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18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19"/>
      <c r="O42" s="398" t="s">
        <v>70</v>
      </c>
      <c r="P42" s="399"/>
      <c r="Q42" s="399"/>
      <c r="R42" s="399"/>
      <c r="S42" s="399"/>
      <c r="T42" s="399"/>
      <c r="U42" s="400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hidden="1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19"/>
      <c r="O43" s="398" t="s">
        <v>70</v>
      </c>
      <c r="P43" s="399"/>
      <c r="Q43" s="399"/>
      <c r="R43" s="399"/>
      <c r="S43" s="399"/>
      <c r="T43" s="399"/>
      <c r="U43" s="400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hidden="1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3"/>
      <c r="AA44" s="373"/>
    </row>
    <row r="45" spans="1:67" ht="27" hidden="1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418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19"/>
      <c r="O46" s="398" t="s">
        <v>70</v>
      </c>
      <c r="P46" s="399"/>
      <c r="Q46" s="399"/>
      <c r="R46" s="399"/>
      <c r="S46" s="399"/>
      <c r="T46" s="399"/>
      <c r="U46" s="400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hidden="1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19"/>
      <c r="O47" s="398" t="s">
        <v>70</v>
      </c>
      <c r="P47" s="399"/>
      <c r="Q47" s="399"/>
      <c r="R47" s="399"/>
      <c r="S47" s="399"/>
      <c r="T47" s="399"/>
      <c r="U47" s="400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hidden="1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hidden="1" customHeight="1" x14ac:dyDescent="0.25">
      <c r="A49" s="456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4"/>
      <c r="AA49" s="374"/>
    </row>
    <row r="50" spans="1:67" ht="14.25" hidden="1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3"/>
      <c r="AA50" s="373"/>
    </row>
    <row r="51" spans="1:67" ht="27" hidden="1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59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0</v>
      </c>
      <c r="X51" s="38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hidden="1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0</v>
      </c>
      <c r="X52" s="38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hidden="1" x14ac:dyDescent="0.2">
      <c r="A53" s="418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19"/>
      <c r="O53" s="398" t="s">
        <v>70</v>
      </c>
      <c r="P53" s="399"/>
      <c r="Q53" s="399"/>
      <c r="R53" s="399"/>
      <c r="S53" s="399"/>
      <c r="T53" s="399"/>
      <c r="U53" s="400"/>
      <c r="V53" s="37" t="s">
        <v>71</v>
      </c>
      <c r="W53" s="382">
        <f>IFERROR(W51/H51,"0")+IFERROR(W52/H52,"0")</f>
        <v>0</v>
      </c>
      <c r="X53" s="382">
        <f>IFERROR(X51/H51,"0")+IFERROR(X52/H52,"0")</f>
        <v>0</v>
      </c>
      <c r="Y53" s="382">
        <f>IFERROR(IF(Y51="",0,Y51),"0")+IFERROR(IF(Y52="",0,Y52),"0")</f>
        <v>0</v>
      </c>
      <c r="Z53" s="383"/>
      <c r="AA53" s="383"/>
    </row>
    <row r="54" spans="1:67" hidden="1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19"/>
      <c r="O54" s="398" t="s">
        <v>70</v>
      </c>
      <c r="P54" s="399"/>
      <c r="Q54" s="399"/>
      <c r="R54" s="399"/>
      <c r="S54" s="399"/>
      <c r="T54" s="399"/>
      <c r="U54" s="400"/>
      <c r="V54" s="37" t="s">
        <v>66</v>
      </c>
      <c r="W54" s="382">
        <f>IFERROR(SUM(W51:W52),"0")</f>
        <v>0</v>
      </c>
      <c r="X54" s="382">
        <f>IFERROR(SUM(X51:X52),"0")</f>
        <v>0</v>
      </c>
      <c r="Y54" s="37"/>
      <c r="Z54" s="383"/>
      <c r="AA54" s="383"/>
    </row>
    <row r="55" spans="1:67" ht="16.5" hidden="1" customHeight="1" x14ac:dyDescent="0.25">
      <c r="A55" s="456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4"/>
      <c r="AA55" s="374"/>
    </row>
    <row r="56" spans="1:67" ht="14.25" hidden="1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3"/>
      <c r="AA56" s="373"/>
    </row>
    <row r="57" spans="1:67" ht="27" hidden="1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1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0</v>
      </c>
      <c r="X57" s="38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hidden="1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50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2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idden="1" x14ac:dyDescent="0.2">
      <c r="A61" s="418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19"/>
      <c r="O61" s="398" t="s">
        <v>70</v>
      </c>
      <c r="P61" s="399"/>
      <c r="Q61" s="399"/>
      <c r="R61" s="399"/>
      <c r="S61" s="399"/>
      <c r="T61" s="399"/>
      <c r="U61" s="400"/>
      <c r="V61" s="37" t="s">
        <v>71</v>
      </c>
      <c r="W61" s="382">
        <f>IFERROR(W57/H57,"0")+IFERROR(W58/H58,"0")+IFERROR(W59/H59,"0")+IFERROR(W60/H60,"0")</f>
        <v>0</v>
      </c>
      <c r="X61" s="382">
        <f>IFERROR(X57/H57,"0")+IFERROR(X58/H58,"0")+IFERROR(X59/H59,"0")+IFERROR(X60/H60,"0")</f>
        <v>0</v>
      </c>
      <c r="Y61" s="382">
        <f>IFERROR(IF(Y57="",0,Y57),"0")+IFERROR(IF(Y58="",0,Y58),"0")+IFERROR(IF(Y59="",0,Y59),"0")+IFERROR(IF(Y60="",0,Y60),"0")</f>
        <v>0</v>
      </c>
      <c r="Z61" s="383"/>
      <c r="AA61" s="383"/>
    </row>
    <row r="62" spans="1:67" hidden="1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19"/>
      <c r="O62" s="398" t="s">
        <v>70</v>
      </c>
      <c r="P62" s="399"/>
      <c r="Q62" s="399"/>
      <c r="R62" s="399"/>
      <c r="S62" s="399"/>
      <c r="T62" s="399"/>
      <c r="U62" s="400"/>
      <c r="V62" s="37" t="s">
        <v>66</v>
      </c>
      <c r="W62" s="382">
        <f>IFERROR(SUM(W57:W60),"0")</f>
        <v>0</v>
      </c>
      <c r="X62" s="382">
        <f>IFERROR(SUM(X57:X60),"0")</f>
        <v>0</v>
      </c>
      <c r="Y62" s="37"/>
      <c r="Z62" s="383"/>
      <c r="AA62" s="383"/>
    </row>
    <row r="63" spans="1:67" ht="16.5" hidden="1" customHeight="1" x14ac:dyDescent="0.25">
      <c r="A63" s="456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4"/>
      <c r="AA63" s="374"/>
    </row>
    <row r="64" spans="1:67" ht="14.25" hidden="1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3"/>
      <c r="AA64" s="373"/>
    </row>
    <row r="65" spans="1:67" ht="27" hidden="1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hidden="1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1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0</v>
      </c>
      <c r="X66" s="38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hidden="1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6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hidden="1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50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0</v>
      </c>
      <c r="X71" s="38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9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3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4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49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6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5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1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idden="1" x14ac:dyDescent="0.2">
      <c r="A86" s="418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19"/>
      <c r="O86" s="398" t="s">
        <v>70</v>
      </c>
      <c r="P86" s="399"/>
      <c r="Q86" s="399"/>
      <c r="R86" s="399"/>
      <c r="S86" s="399"/>
      <c r="T86" s="399"/>
      <c r="U86" s="400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383"/>
      <c r="AA86" s="383"/>
    </row>
    <row r="87" spans="1:67" hidden="1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19"/>
      <c r="O87" s="398" t="s">
        <v>70</v>
      </c>
      <c r="P87" s="399"/>
      <c r="Q87" s="399"/>
      <c r="R87" s="399"/>
      <c r="S87" s="399"/>
      <c r="T87" s="399"/>
      <c r="U87" s="400"/>
      <c r="V87" s="37" t="s">
        <v>66</v>
      </c>
      <c r="W87" s="382">
        <f>IFERROR(SUM(W65:W85),"0")</f>
        <v>0</v>
      </c>
      <c r="X87" s="382">
        <f>IFERROR(SUM(X65:X85),"0")</f>
        <v>0</v>
      </c>
      <c r="Y87" s="37"/>
      <c r="Z87" s="383"/>
      <c r="AA87" s="383"/>
    </row>
    <row r="88" spans="1:67" ht="14.25" hidden="1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3"/>
      <c r="AA88" s="373"/>
    </row>
    <row r="89" spans="1:67" ht="16.5" hidden="1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2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0</v>
      </c>
      <c r="X89" s="38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5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1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3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418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19"/>
      <c r="O93" s="398" t="s">
        <v>70</v>
      </c>
      <c r="P93" s="399"/>
      <c r="Q93" s="399"/>
      <c r="R93" s="399"/>
      <c r="S93" s="399"/>
      <c r="T93" s="399"/>
      <c r="U93" s="400"/>
      <c r="V93" s="37" t="s">
        <v>71</v>
      </c>
      <c r="W93" s="382">
        <f>IFERROR(W89/H89,"0")+IFERROR(W90/H90,"0")+IFERROR(W91/H91,"0")+IFERROR(W92/H92,"0")</f>
        <v>0</v>
      </c>
      <c r="X93" s="382">
        <f>IFERROR(X89/H89,"0")+IFERROR(X90/H90,"0")+IFERROR(X91/H91,"0")+IFERROR(X92/H92,"0")</f>
        <v>0</v>
      </c>
      <c r="Y93" s="382">
        <f>IFERROR(IF(Y89="",0,Y89),"0")+IFERROR(IF(Y90="",0,Y90),"0")+IFERROR(IF(Y91="",0,Y91),"0")+IFERROR(IF(Y92="",0,Y92),"0")</f>
        <v>0</v>
      </c>
      <c r="Z93" s="383"/>
      <c r="AA93" s="383"/>
    </row>
    <row r="94" spans="1:67" hidden="1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19"/>
      <c r="O94" s="398" t="s">
        <v>70</v>
      </c>
      <c r="P94" s="399"/>
      <c r="Q94" s="399"/>
      <c r="R94" s="399"/>
      <c r="S94" s="399"/>
      <c r="T94" s="399"/>
      <c r="U94" s="400"/>
      <c r="V94" s="37" t="s">
        <v>66</v>
      </c>
      <c r="W94" s="382">
        <f>IFERROR(SUM(W89:W92),"0")</f>
        <v>0</v>
      </c>
      <c r="X94" s="382">
        <f>IFERROR(SUM(X89:X92),"0")</f>
        <v>0</v>
      </c>
      <c r="Y94" s="37"/>
      <c r="Z94" s="383"/>
      <c r="AA94" s="383"/>
    </row>
    <row r="95" spans="1:67" ht="14.25" hidden="1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3"/>
      <c r="AA95" s="373"/>
    </row>
    <row r="96" spans="1:67" ht="16.5" hidden="1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7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8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2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418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19"/>
      <c r="O103" s="398" t="s">
        <v>70</v>
      </c>
      <c r="P103" s="399"/>
      <c r="Q103" s="399"/>
      <c r="R103" s="399"/>
      <c r="S103" s="399"/>
      <c r="T103" s="399"/>
      <c r="U103" s="400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hidden="1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19"/>
      <c r="O104" s="398" t="s">
        <v>70</v>
      </c>
      <c r="P104" s="399"/>
      <c r="Q104" s="399"/>
      <c r="R104" s="399"/>
      <c r="S104" s="399"/>
      <c r="T104" s="399"/>
      <c r="U104" s="400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hidden="1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3"/>
      <c r="AA105" s="373"/>
    </row>
    <row r="106" spans="1:67" ht="27" hidden="1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4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0</v>
      </c>
      <c r="X106" s="381">
        <f t="shared" ref="X106:X119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27" hidden="1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3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59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7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6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2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9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46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idden="1" x14ac:dyDescent="0.2">
      <c r="A120" s="418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19"/>
      <c r="O120" s="398" t="s">
        <v>70</v>
      </c>
      <c r="P120" s="399"/>
      <c r="Q120" s="399"/>
      <c r="R120" s="399"/>
      <c r="S120" s="399"/>
      <c r="T120" s="399"/>
      <c r="U120" s="400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383"/>
      <c r="AA120" s="383"/>
    </row>
    <row r="121" spans="1:67" hidden="1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19"/>
      <c r="O121" s="398" t="s">
        <v>70</v>
      </c>
      <c r="P121" s="399"/>
      <c r="Q121" s="399"/>
      <c r="R121" s="399"/>
      <c r="S121" s="399"/>
      <c r="T121" s="399"/>
      <c r="U121" s="400"/>
      <c r="V121" s="37" t="s">
        <v>66</v>
      </c>
      <c r="W121" s="382">
        <f>IFERROR(SUM(W106:W119),"0")</f>
        <v>0</v>
      </c>
      <c r="X121" s="382">
        <f>IFERROR(SUM(X106:X119),"0")</f>
        <v>0</v>
      </c>
      <c r="Y121" s="37"/>
      <c r="Z121" s="383"/>
      <c r="AA121" s="383"/>
    </row>
    <row r="122" spans="1:67" ht="14.25" hidden="1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3"/>
      <c r="AA122" s="373"/>
    </row>
    <row r="123" spans="1:67" ht="27" hidden="1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hidden="1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8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hidden="1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0</v>
      </c>
      <c r="X125" s="381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hidden="1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6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hidden="1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hidden="1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hidden="1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5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hidden="1" x14ac:dyDescent="0.2">
      <c r="A130" s="418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19"/>
      <c r="O130" s="398" t="s">
        <v>70</v>
      </c>
      <c r="P130" s="399"/>
      <c r="Q130" s="399"/>
      <c r="R130" s="399"/>
      <c r="S130" s="399"/>
      <c r="T130" s="399"/>
      <c r="U130" s="400"/>
      <c r="V130" s="37" t="s">
        <v>71</v>
      </c>
      <c r="W130" s="382">
        <f>IFERROR(W123/H123,"0")+IFERROR(W124/H124,"0")+IFERROR(W125/H125,"0")+IFERROR(W126/H126,"0")+IFERROR(W127/H127,"0")+IFERROR(W128/H128,"0")+IFERROR(W129/H129,"0")</f>
        <v>0</v>
      </c>
      <c r="X130" s="382">
        <f>IFERROR(X123/H123,"0")+IFERROR(X124/H124,"0")+IFERROR(X125/H125,"0")+IFERROR(X126/H126,"0")+IFERROR(X127/H127,"0")+IFERROR(X128/H128,"0")+IFERROR(X129/H129,"0")</f>
        <v>0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83"/>
      <c r="AA130" s="383"/>
    </row>
    <row r="131" spans="1:67" hidden="1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19"/>
      <c r="O131" s="398" t="s">
        <v>70</v>
      </c>
      <c r="P131" s="399"/>
      <c r="Q131" s="399"/>
      <c r="R131" s="399"/>
      <c r="S131" s="399"/>
      <c r="T131" s="399"/>
      <c r="U131" s="400"/>
      <c r="V131" s="37" t="s">
        <v>66</v>
      </c>
      <c r="W131" s="382">
        <f>IFERROR(SUM(W123:W129),"0")</f>
        <v>0</v>
      </c>
      <c r="X131" s="382">
        <f>IFERROR(SUM(X123:X129),"0")</f>
        <v>0</v>
      </c>
      <c r="Y131" s="37"/>
      <c r="Z131" s="383"/>
      <c r="AA131" s="383"/>
    </row>
    <row r="132" spans="1:67" ht="16.5" hidden="1" customHeight="1" x14ac:dyDescent="0.25">
      <c r="A132" s="456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4"/>
      <c r="AA132" s="374"/>
    </row>
    <row r="133" spans="1:67" ht="14.25" hidden="1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3"/>
      <c r="AA133" s="373"/>
    </row>
    <row r="134" spans="1:67" ht="27" hidden="1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5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400</v>
      </c>
      <c r="X135" s="381">
        <f>IFERROR(IF(W135="",0,CEILING((W135/$H135),1)*$H135),"")</f>
        <v>403.20000000000005</v>
      </c>
      <c r="Y135" s="36">
        <f>IFERROR(IF(X135=0,"",ROUNDUP(X135/H135,0)*0.02175),"")</f>
        <v>1.044</v>
      </c>
      <c r="Z135" s="56"/>
      <c r="AA135" s="57"/>
      <c r="AE135" s="64"/>
      <c r="BB135" s="137" t="s">
        <v>1</v>
      </c>
      <c r="BL135" s="64">
        <f>IFERROR(W135*I135/H135,"0")</f>
        <v>426.57142857142861</v>
      </c>
      <c r="BM135" s="64">
        <f>IFERROR(X135*I135/H135,"0")</f>
        <v>429.98400000000004</v>
      </c>
      <c r="BN135" s="64">
        <f>IFERROR(1/J135*(W135/H135),"0")</f>
        <v>0.85034013605442171</v>
      </c>
      <c r="BO135" s="64">
        <f>IFERROR(1/J135*(X135/H135),"0")</f>
        <v>0.8571428571428571</v>
      </c>
    </row>
    <row r="136" spans="1:67" ht="16.5" hidden="1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hidden="1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hidden="1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3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18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19"/>
      <c r="O139" s="398" t="s">
        <v>70</v>
      </c>
      <c r="P139" s="399"/>
      <c r="Q139" s="399"/>
      <c r="R139" s="399"/>
      <c r="S139" s="399"/>
      <c r="T139" s="399"/>
      <c r="U139" s="400"/>
      <c r="V139" s="37" t="s">
        <v>71</v>
      </c>
      <c r="W139" s="382">
        <f>IFERROR(W134/H134,"0")+IFERROR(W135/H135,"0")+IFERROR(W136/H136,"0")+IFERROR(W137/H137,"0")+IFERROR(W138/H138,"0")</f>
        <v>47.61904761904762</v>
      </c>
      <c r="X139" s="382">
        <f>IFERROR(X134/H134,"0")+IFERROR(X135/H135,"0")+IFERROR(X136/H136,"0")+IFERROR(X137/H137,"0")+IFERROR(X138/H138,"0")</f>
        <v>48</v>
      </c>
      <c r="Y139" s="382">
        <f>IFERROR(IF(Y134="",0,Y134),"0")+IFERROR(IF(Y135="",0,Y135),"0")+IFERROR(IF(Y136="",0,Y136),"0")+IFERROR(IF(Y137="",0,Y137),"0")+IFERROR(IF(Y138="",0,Y138),"0")</f>
        <v>1.044</v>
      </c>
      <c r="Z139" s="383"/>
      <c r="AA139" s="383"/>
    </row>
    <row r="140" spans="1:67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19"/>
      <c r="O140" s="398" t="s">
        <v>70</v>
      </c>
      <c r="P140" s="399"/>
      <c r="Q140" s="399"/>
      <c r="R140" s="399"/>
      <c r="S140" s="399"/>
      <c r="T140" s="399"/>
      <c r="U140" s="400"/>
      <c r="V140" s="37" t="s">
        <v>66</v>
      </c>
      <c r="W140" s="382">
        <f>IFERROR(SUM(W134:W138),"0")</f>
        <v>400</v>
      </c>
      <c r="X140" s="382">
        <f>IFERROR(SUM(X134:X138),"0")</f>
        <v>403.20000000000005</v>
      </c>
      <c r="Y140" s="37"/>
      <c r="Z140" s="383"/>
      <c r="AA140" s="383"/>
    </row>
    <row r="141" spans="1:67" ht="27.75" hidden="1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hidden="1" customHeight="1" x14ac:dyDescent="0.25">
      <c r="A142" s="456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4"/>
      <c r="AA142" s="374"/>
    </row>
    <row r="143" spans="1:67" ht="14.25" hidden="1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3"/>
      <c r="AA143" s="373"/>
    </row>
    <row r="144" spans="1:67" ht="27" hidden="1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4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8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7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418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19"/>
      <c r="O147" s="398" t="s">
        <v>70</v>
      </c>
      <c r="P147" s="399"/>
      <c r="Q147" s="399"/>
      <c r="R147" s="399"/>
      <c r="S147" s="399"/>
      <c r="T147" s="399"/>
      <c r="U147" s="400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hidden="1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19"/>
      <c r="O148" s="398" t="s">
        <v>70</v>
      </c>
      <c r="P148" s="399"/>
      <c r="Q148" s="399"/>
      <c r="R148" s="399"/>
      <c r="S148" s="399"/>
      <c r="T148" s="399"/>
      <c r="U148" s="400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hidden="1" customHeight="1" x14ac:dyDescent="0.25">
      <c r="A149" s="456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4"/>
      <c r="AA149" s="374"/>
    </row>
    <row r="150" spans="1:67" ht="14.25" hidden="1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3"/>
      <c r="AA150" s="373"/>
    </row>
    <row r="151" spans="1:67" ht="27" hidden="1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0</v>
      </c>
      <c r="X151" s="381">
        <f t="shared" ref="X151:X159" si="29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30">IFERROR(W151*I151/H151,"0")</f>
        <v>0</v>
      </c>
      <c r="BM151" s="64">
        <f t="shared" ref="BM151:BM159" si="31">IFERROR(X151*I151/H151,"0")</f>
        <v>0</v>
      </c>
      <c r="BN151" s="64">
        <f t="shared" ref="BN151:BN159" si="32">IFERROR(1/J151*(W151/H151),"0")</f>
        <v>0</v>
      </c>
      <c r="BO151" s="64">
        <f t="shared" ref="BO151:BO159" si="33">IFERROR(1/J151*(X151/H151),"0")</f>
        <v>0</v>
      </c>
    </row>
    <row r="152" spans="1:67" ht="27" hidden="1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0</v>
      </c>
      <c r="X153" s="381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hidden="1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0</v>
      </c>
      <c r="X154" s="381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2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hidden="1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hidden="1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0</v>
      </c>
      <c r="X157" s="381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hidden="1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hidden="1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hidden="1" x14ac:dyDescent="0.2">
      <c r="A160" s="418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19"/>
      <c r="O160" s="398" t="s">
        <v>70</v>
      </c>
      <c r="P160" s="399"/>
      <c r="Q160" s="399"/>
      <c r="R160" s="399"/>
      <c r="S160" s="399"/>
      <c r="T160" s="399"/>
      <c r="U160" s="400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0</v>
      </c>
      <c r="X160" s="382">
        <f>IFERROR(X151/H151,"0")+IFERROR(X152/H152,"0")+IFERROR(X153/H153,"0")+IFERROR(X154/H154,"0")+IFERROR(X155/H155,"0")+IFERROR(X156/H156,"0")+IFERROR(X157/H157,"0")+IFERROR(X158/H158,"0")+IFERROR(X159/H159,"0")</f>
        <v>0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83"/>
      <c r="AA160" s="383"/>
    </row>
    <row r="161" spans="1:67" hidden="1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19"/>
      <c r="O161" s="398" t="s">
        <v>70</v>
      </c>
      <c r="P161" s="399"/>
      <c r="Q161" s="399"/>
      <c r="R161" s="399"/>
      <c r="S161" s="399"/>
      <c r="T161" s="399"/>
      <c r="U161" s="400"/>
      <c r="V161" s="37" t="s">
        <v>66</v>
      </c>
      <c r="W161" s="382">
        <f>IFERROR(SUM(W151:W159),"0")</f>
        <v>0</v>
      </c>
      <c r="X161" s="382">
        <f>IFERROR(SUM(X151:X159),"0")</f>
        <v>0</v>
      </c>
      <c r="Y161" s="37"/>
      <c r="Z161" s="383"/>
      <c r="AA161" s="383"/>
    </row>
    <row r="162" spans="1:67" ht="16.5" hidden="1" customHeight="1" x14ac:dyDescent="0.25">
      <c r="A162" s="456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4"/>
      <c r="AA162" s="374"/>
    </row>
    <row r="163" spans="1:67" ht="14.25" hidden="1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3"/>
      <c r="AA163" s="373"/>
    </row>
    <row r="164" spans="1:67" ht="16.5" hidden="1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418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19"/>
      <c r="O166" s="398" t="s">
        <v>70</v>
      </c>
      <c r="P166" s="399"/>
      <c r="Q166" s="399"/>
      <c r="R166" s="399"/>
      <c r="S166" s="399"/>
      <c r="T166" s="399"/>
      <c r="U166" s="400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19"/>
      <c r="O167" s="398" t="s">
        <v>70</v>
      </c>
      <c r="P167" s="399"/>
      <c r="Q167" s="399"/>
      <c r="R167" s="399"/>
      <c r="S167" s="399"/>
      <c r="T167" s="399"/>
      <c r="U167" s="400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3"/>
      <c r="AA168" s="373"/>
    </row>
    <row r="169" spans="1:67" ht="16.5" hidden="1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5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418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19"/>
      <c r="O171" s="398" t="s">
        <v>70</v>
      </c>
      <c r="P171" s="399"/>
      <c r="Q171" s="399"/>
      <c r="R171" s="399"/>
      <c r="S171" s="399"/>
      <c r="T171" s="399"/>
      <c r="U171" s="400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19"/>
      <c r="O172" s="398" t="s">
        <v>70</v>
      </c>
      <c r="P172" s="399"/>
      <c r="Q172" s="399"/>
      <c r="R172" s="399"/>
      <c r="S172" s="399"/>
      <c r="T172" s="399"/>
      <c r="U172" s="400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3"/>
      <c r="AA173" s="373"/>
    </row>
    <row r="174" spans="1:67" ht="27" hidden="1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0</v>
      </c>
      <c r="X174" s="38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hidden="1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0</v>
      </c>
      <c r="X175" s="381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hidden="1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hidden="1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0</v>
      </c>
      <c r="X177" s="38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hidden="1" x14ac:dyDescent="0.2">
      <c r="A178" s="418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19"/>
      <c r="O178" s="398" t="s">
        <v>70</v>
      </c>
      <c r="P178" s="399"/>
      <c r="Q178" s="399"/>
      <c r="R178" s="399"/>
      <c r="S178" s="399"/>
      <c r="T178" s="399"/>
      <c r="U178" s="400"/>
      <c r="V178" s="37" t="s">
        <v>71</v>
      </c>
      <c r="W178" s="382">
        <f>IFERROR(W174/H174,"0")+IFERROR(W175/H175,"0")+IFERROR(W176/H176,"0")+IFERROR(W177/H177,"0")</f>
        <v>0</v>
      </c>
      <c r="X178" s="382">
        <f>IFERROR(X174/H174,"0")+IFERROR(X175/H175,"0")+IFERROR(X176/H176,"0")+IFERROR(X177/H177,"0")</f>
        <v>0</v>
      </c>
      <c r="Y178" s="382">
        <f>IFERROR(IF(Y174="",0,Y174),"0")+IFERROR(IF(Y175="",0,Y175),"0")+IFERROR(IF(Y176="",0,Y176),"0")+IFERROR(IF(Y177="",0,Y177),"0")</f>
        <v>0</v>
      </c>
      <c r="Z178" s="383"/>
      <c r="AA178" s="383"/>
    </row>
    <row r="179" spans="1:67" hidden="1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19"/>
      <c r="O179" s="398" t="s">
        <v>70</v>
      </c>
      <c r="P179" s="399"/>
      <c r="Q179" s="399"/>
      <c r="R179" s="399"/>
      <c r="S179" s="399"/>
      <c r="T179" s="399"/>
      <c r="U179" s="400"/>
      <c r="V179" s="37" t="s">
        <v>66</v>
      </c>
      <c r="W179" s="382">
        <f>IFERROR(SUM(W174:W177),"0")</f>
        <v>0</v>
      </c>
      <c r="X179" s="382">
        <f>IFERROR(SUM(X174:X177),"0")</f>
        <v>0</v>
      </c>
      <c r="Y179" s="37"/>
      <c r="Z179" s="383"/>
      <c r="AA179" s="383"/>
    </row>
    <row r="180" spans="1:67" ht="14.25" hidden="1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3"/>
      <c r="AA180" s="373"/>
    </row>
    <row r="181" spans="1:67" ht="27" hidden="1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5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hidden="1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hidden="1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8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hidden="1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2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hidden="1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30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hidden="1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3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hidden="1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8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0</v>
      </c>
      <c r="X187" s="381">
        <f t="shared" si="34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5"/>
        <v>0</v>
      </c>
      <c r="BM187" s="64">
        <f t="shared" si="36"/>
        <v>0</v>
      </c>
      <c r="BN187" s="64">
        <f t="shared" si="37"/>
        <v>0</v>
      </c>
      <c r="BO187" s="64">
        <f t="shared" si="38"/>
        <v>0</v>
      </c>
    </row>
    <row r="188" spans="1:67" ht="16.5" hidden="1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64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hidden="1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0</v>
      </c>
      <c r="X189" s="381">
        <f t="shared" si="34"/>
        <v>0</v>
      </c>
      <c r="Y189" s="36" t="str">
        <f>IFERROR(IF(X189=0,"",ROUNDUP(X189/H189,0)*0.00753),"")</f>
        <v/>
      </c>
      <c r="Z189" s="56"/>
      <c r="AA189" s="57"/>
      <c r="AE189" s="64"/>
      <c r="BB189" s="169" t="s">
        <v>1</v>
      </c>
      <c r="BL189" s="64">
        <f t="shared" si="35"/>
        <v>0</v>
      </c>
      <c r="BM189" s="64">
        <f t="shared" si="36"/>
        <v>0</v>
      </c>
      <c r="BN189" s="64">
        <f t="shared" si="37"/>
        <v>0</v>
      </c>
      <c r="BO189" s="64">
        <f t="shared" si="38"/>
        <v>0</v>
      </c>
    </row>
    <row r="190" spans="1:67" ht="27" hidden="1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hidden="1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0</v>
      </c>
      <c r="X191" s="381">
        <f t="shared" si="34"/>
        <v>0</v>
      </c>
      <c r="Y191" s="36" t="str">
        <f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5"/>
        <v>0</v>
      </c>
      <c r="BM191" s="64">
        <f t="shared" si="36"/>
        <v>0</v>
      </c>
      <c r="BN191" s="64">
        <f t="shared" si="37"/>
        <v>0</v>
      </c>
      <c r="BO191" s="64">
        <f t="shared" si="38"/>
        <v>0</v>
      </c>
    </row>
    <row r="192" spans="1:67" ht="27" hidden="1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hidden="1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6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0</v>
      </c>
      <c r="X193" s="381">
        <f t="shared" si="34"/>
        <v>0</v>
      </c>
      <c r="Y193" s="36" t="str">
        <f t="shared" ref="Y193:Y200" si="39">IFERROR(IF(X193=0,"",ROUNDUP(X193/H193,0)*0.00753),"")</f>
        <v/>
      </c>
      <c r="Z193" s="56"/>
      <c r="AA193" s="57"/>
      <c r="AE193" s="64"/>
      <c r="BB193" s="173" t="s">
        <v>1</v>
      </c>
      <c r="BL193" s="64">
        <f t="shared" si="35"/>
        <v>0</v>
      </c>
      <c r="BM193" s="64">
        <f t="shared" si="36"/>
        <v>0</v>
      </c>
      <c r="BN193" s="64">
        <f t="shared" si="37"/>
        <v>0</v>
      </c>
      <c r="BO193" s="64">
        <f t="shared" si="38"/>
        <v>0</v>
      </c>
    </row>
    <row r="194" spans="1:67" ht="27" hidden="1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5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0</v>
      </c>
      <c r="X194" s="381">
        <f t="shared" si="34"/>
        <v>0</v>
      </c>
      <c r="Y194" s="36" t="str">
        <f t="shared" si="39"/>
        <v/>
      </c>
      <c r="Z194" s="56"/>
      <c r="AA194" s="57"/>
      <c r="AE194" s="64"/>
      <c r="BB194" s="174" t="s">
        <v>1</v>
      </c>
      <c r="BL194" s="64">
        <f t="shared" si="35"/>
        <v>0</v>
      </c>
      <c r="BM194" s="64">
        <f t="shared" si="36"/>
        <v>0</v>
      </c>
      <c r="BN194" s="64">
        <f t="shared" si="37"/>
        <v>0</v>
      </c>
      <c r="BO194" s="64">
        <f t="shared" si="38"/>
        <v>0</v>
      </c>
    </row>
    <row r="195" spans="1:67" ht="27" hidden="1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9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hidden="1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0</v>
      </c>
      <c r="X196" s="381">
        <f t="shared" si="34"/>
        <v>0</v>
      </c>
      <c r="Y196" s="36" t="str">
        <f t="shared" si="39"/>
        <v/>
      </c>
      <c r="Z196" s="56"/>
      <c r="AA196" s="57"/>
      <c r="AE196" s="64"/>
      <c r="BB196" s="176" t="s">
        <v>1</v>
      </c>
      <c r="BL196" s="64">
        <f t="shared" si="35"/>
        <v>0</v>
      </c>
      <c r="BM196" s="64">
        <f t="shared" si="36"/>
        <v>0</v>
      </c>
      <c r="BN196" s="64">
        <f t="shared" si="37"/>
        <v>0</v>
      </c>
      <c r="BO196" s="64">
        <f t="shared" si="38"/>
        <v>0</v>
      </c>
    </row>
    <row r="197" spans="1:67" ht="27" hidden="1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6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hidden="1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4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0</v>
      </c>
      <c r="X198" s="381">
        <f t="shared" si="34"/>
        <v>0</v>
      </c>
      <c r="Y198" s="36" t="str">
        <f t="shared" si="39"/>
        <v/>
      </c>
      <c r="Z198" s="56"/>
      <c r="AA198" s="57"/>
      <c r="AE198" s="64"/>
      <c r="BB198" s="178" t="s">
        <v>1</v>
      </c>
      <c r="BL198" s="64">
        <f t="shared" si="35"/>
        <v>0</v>
      </c>
      <c r="BM198" s="64">
        <f t="shared" si="36"/>
        <v>0</v>
      </c>
      <c r="BN198" s="64">
        <f t="shared" si="37"/>
        <v>0</v>
      </c>
      <c r="BO198" s="64">
        <f t="shared" si="38"/>
        <v>0</v>
      </c>
    </row>
    <row r="199" spans="1:67" ht="16.5" hidden="1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4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hidden="1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0</v>
      </c>
      <c r="X200" s="381">
        <f t="shared" si="34"/>
        <v>0</v>
      </c>
      <c r="Y200" s="36" t="str">
        <f t="shared" si="39"/>
        <v/>
      </c>
      <c r="Z200" s="56"/>
      <c r="AA200" s="57"/>
      <c r="AE200" s="64"/>
      <c r="BB200" s="180" t="s">
        <v>1</v>
      </c>
      <c r="BL200" s="64">
        <f t="shared" si="35"/>
        <v>0</v>
      </c>
      <c r="BM200" s="64">
        <f t="shared" si="36"/>
        <v>0</v>
      </c>
      <c r="BN200" s="64">
        <f t="shared" si="37"/>
        <v>0</v>
      </c>
      <c r="BO200" s="64">
        <f t="shared" si="38"/>
        <v>0</v>
      </c>
    </row>
    <row r="201" spans="1:67" hidden="1" x14ac:dyDescent="0.2">
      <c r="A201" s="418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19"/>
      <c r="O201" s="398" t="s">
        <v>70</v>
      </c>
      <c r="P201" s="399"/>
      <c r="Q201" s="399"/>
      <c r="R201" s="399"/>
      <c r="S201" s="399"/>
      <c r="T201" s="399"/>
      <c r="U201" s="400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0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0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</v>
      </c>
      <c r="Z201" s="383"/>
      <c r="AA201" s="383"/>
    </row>
    <row r="202" spans="1:67" hidden="1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19"/>
      <c r="O202" s="398" t="s">
        <v>70</v>
      </c>
      <c r="P202" s="399"/>
      <c r="Q202" s="399"/>
      <c r="R202" s="399"/>
      <c r="S202" s="399"/>
      <c r="T202" s="399"/>
      <c r="U202" s="400"/>
      <c r="V202" s="37" t="s">
        <v>66</v>
      </c>
      <c r="W202" s="382">
        <f>IFERROR(SUM(W181:W200),"0")</f>
        <v>0</v>
      </c>
      <c r="X202" s="382">
        <f>IFERROR(SUM(X181:X200),"0")</f>
        <v>0</v>
      </c>
      <c r="Y202" s="37"/>
      <c r="Z202" s="383"/>
      <c r="AA202" s="383"/>
    </row>
    <row r="203" spans="1:67" ht="14.25" hidden="1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3"/>
      <c r="AA203" s="373"/>
    </row>
    <row r="204" spans="1:67" ht="16.5" hidden="1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4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hidden="1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6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hidden="1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0</v>
      </c>
      <c r="X206" s="381">
        <f t="shared" si="40"/>
        <v>0</v>
      </c>
      <c r="Y206" s="36" t="str">
        <f>IFERROR(IF(X206=0,"",ROUNDUP(X206/H206,0)*0.00753),"")</f>
        <v/>
      </c>
      <c r="Z206" s="56"/>
      <c r="AA206" s="57"/>
      <c r="AE206" s="64"/>
      <c r="BB206" s="183" t="s">
        <v>1</v>
      </c>
      <c r="BL206" s="64">
        <f t="shared" si="41"/>
        <v>0</v>
      </c>
      <c r="BM206" s="64">
        <f t="shared" si="42"/>
        <v>0</v>
      </c>
      <c r="BN206" s="64">
        <f t="shared" si="43"/>
        <v>0</v>
      </c>
      <c r="BO206" s="64">
        <f t="shared" si="44"/>
        <v>0</v>
      </c>
    </row>
    <row r="207" spans="1:67" ht="27" hidden="1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hidden="1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6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0</v>
      </c>
      <c r="X208" s="381">
        <f t="shared" si="40"/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 t="shared" si="41"/>
        <v>0</v>
      </c>
      <c r="BM208" s="64">
        <f t="shared" si="42"/>
        <v>0</v>
      </c>
      <c r="BN208" s="64">
        <f t="shared" si="43"/>
        <v>0</v>
      </c>
      <c r="BO208" s="64">
        <f t="shared" si="44"/>
        <v>0</v>
      </c>
    </row>
    <row r="209" spans="1:67" ht="16.5" hidden="1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37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hidden="1" x14ac:dyDescent="0.2">
      <c r="A210" s="418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19"/>
      <c r="O210" s="398" t="s">
        <v>70</v>
      </c>
      <c r="P210" s="399"/>
      <c r="Q210" s="399"/>
      <c r="R210" s="399"/>
      <c r="S210" s="399"/>
      <c r="T210" s="399"/>
      <c r="U210" s="400"/>
      <c r="V210" s="37" t="s">
        <v>71</v>
      </c>
      <c r="W210" s="382">
        <f>IFERROR(W204/H204,"0")+IFERROR(W205/H205,"0")+IFERROR(W206/H206,"0")+IFERROR(W207/H207,"0")+IFERROR(W208/H208,"0")+IFERROR(W209/H209,"0")</f>
        <v>0</v>
      </c>
      <c r="X210" s="382">
        <f>IFERROR(X204/H204,"0")+IFERROR(X205/H205,"0")+IFERROR(X206/H206,"0")+IFERROR(X207/H207,"0")+IFERROR(X208/H208,"0")+IFERROR(X209/H209,"0")</f>
        <v>0</v>
      </c>
      <c r="Y210" s="382">
        <f>IFERROR(IF(Y204="",0,Y204),"0")+IFERROR(IF(Y205="",0,Y205),"0")+IFERROR(IF(Y206="",0,Y206),"0")+IFERROR(IF(Y207="",0,Y207),"0")+IFERROR(IF(Y208="",0,Y208),"0")+IFERROR(IF(Y209="",0,Y209),"0")</f>
        <v>0</v>
      </c>
      <c r="Z210" s="383"/>
      <c r="AA210" s="383"/>
    </row>
    <row r="211" spans="1:67" hidden="1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19"/>
      <c r="O211" s="398" t="s">
        <v>70</v>
      </c>
      <c r="P211" s="399"/>
      <c r="Q211" s="399"/>
      <c r="R211" s="399"/>
      <c r="S211" s="399"/>
      <c r="T211" s="399"/>
      <c r="U211" s="400"/>
      <c r="V211" s="37" t="s">
        <v>66</v>
      </c>
      <c r="W211" s="382">
        <f>IFERROR(SUM(W204:W209),"0")</f>
        <v>0</v>
      </c>
      <c r="X211" s="382">
        <f>IFERROR(SUM(X204:X209),"0")</f>
        <v>0</v>
      </c>
      <c r="Y211" s="37"/>
      <c r="Z211" s="383"/>
      <c r="AA211" s="383"/>
    </row>
    <row r="212" spans="1:67" ht="16.5" hidden="1" customHeight="1" x14ac:dyDescent="0.25">
      <c r="A212" s="456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4"/>
      <c r="AA212" s="374"/>
    </row>
    <row r="213" spans="1:67" ht="14.25" hidden="1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3"/>
      <c r="AA213" s="373"/>
    </row>
    <row r="214" spans="1:67" ht="27" hidden="1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6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hidden="1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hidden="1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61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0</v>
      </c>
      <c r="X216" s="381">
        <f t="shared" si="45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hidden="1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41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2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hidden="1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3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45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hidden="1" x14ac:dyDescent="0.2">
      <c r="A220" s="418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19"/>
      <c r="O220" s="398" t="s">
        <v>70</v>
      </c>
      <c r="P220" s="399"/>
      <c r="Q220" s="399"/>
      <c r="R220" s="399"/>
      <c r="S220" s="399"/>
      <c r="T220" s="399"/>
      <c r="U220" s="400"/>
      <c r="V220" s="37" t="s">
        <v>71</v>
      </c>
      <c r="W220" s="382">
        <f>IFERROR(W214/H214,"0")+IFERROR(W215/H215,"0")+IFERROR(W216/H216,"0")+IFERROR(W217/H217,"0")+IFERROR(W218/H218,"0")+IFERROR(W219/H219,"0")</f>
        <v>0</v>
      </c>
      <c r="X220" s="382">
        <f>IFERROR(X214/H214,"0")+IFERROR(X215/H215,"0")+IFERROR(X216/H216,"0")+IFERROR(X217/H217,"0")+IFERROR(X218/H218,"0")+IFERROR(X219/H219,"0")</f>
        <v>0</v>
      </c>
      <c r="Y220" s="382">
        <f>IFERROR(IF(Y214="",0,Y214),"0")+IFERROR(IF(Y215="",0,Y215),"0")+IFERROR(IF(Y216="",0,Y216),"0")+IFERROR(IF(Y217="",0,Y217),"0")+IFERROR(IF(Y218="",0,Y218),"0")+IFERROR(IF(Y219="",0,Y219),"0")</f>
        <v>0</v>
      </c>
      <c r="Z220" s="383"/>
      <c r="AA220" s="383"/>
    </row>
    <row r="221" spans="1:67" hidden="1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19"/>
      <c r="O221" s="398" t="s">
        <v>70</v>
      </c>
      <c r="P221" s="399"/>
      <c r="Q221" s="399"/>
      <c r="R221" s="399"/>
      <c r="S221" s="399"/>
      <c r="T221" s="399"/>
      <c r="U221" s="400"/>
      <c r="V221" s="37" t="s">
        <v>66</v>
      </c>
      <c r="W221" s="382">
        <f>IFERROR(SUM(W214:W219),"0")</f>
        <v>0</v>
      </c>
      <c r="X221" s="382">
        <f>IFERROR(SUM(X214:X219),"0")</f>
        <v>0</v>
      </c>
      <c r="Y221" s="37"/>
      <c r="Z221" s="383"/>
      <c r="AA221" s="383"/>
    </row>
    <row r="222" spans="1:67" ht="14.25" hidden="1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3"/>
      <c r="AA222" s="373"/>
    </row>
    <row r="223" spans="1:67" ht="27" hidden="1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8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0</v>
      </c>
      <c r="X223" s="381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idden="1" x14ac:dyDescent="0.2">
      <c r="A225" s="418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19"/>
      <c r="O225" s="398" t="s">
        <v>70</v>
      </c>
      <c r="P225" s="399"/>
      <c r="Q225" s="399"/>
      <c r="R225" s="399"/>
      <c r="S225" s="399"/>
      <c r="T225" s="399"/>
      <c r="U225" s="400"/>
      <c r="V225" s="37" t="s">
        <v>71</v>
      </c>
      <c r="W225" s="382">
        <f>IFERROR(W223/H223,"0")+IFERROR(W224/H224,"0")</f>
        <v>0</v>
      </c>
      <c r="X225" s="382">
        <f>IFERROR(X223/H223,"0")+IFERROR(X224/H224,"0")</f>
        <v>0</v>
      </c>
      <c r="Y225" s="382">
        <f>IFERROR(IF(Y223="",0,Y223),"0")+IFERROR(IF(Y224="",0,Y224),"0")</f>
        <v>0</v>
      </c>
      <c r="Z225" s="383"/>
      <c r="AA225" s="383"/>
    </row>
    <row r="226" spans="1:67" hidden="1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19"/>
      <c r="O226" s="398" t="s">
        <v>70</v>
      </c>
      <c r="P226" s="399"/>
      <c r="Q226" s="399"/>
      <c r="R226" s="399"/>
      <c r="S226" s="399"/>
      <c r="T226" s="399"/>
      <c r="U226" s="400"/>
      <c r="V226" s="37" t="s">
        <v>66</v>
      </c>
      <c r="W226" s="382">
        <f>IFERROR(SUM(W223:W224),"0")</f>
        <v>0</v>
      </c>
      <c r="X226" s="382">
        <f>IFERROR(SUM(X223:X224),"0")</f>
        <v>0</v>
      </c>
      <c r="Y226" s="37"/>
      <c r="Z226" s="383"/>
      <c r="AA226" s="383"/>
    </row>
    <row r="227" spans="1:67" ht="16.5" hidden="1" customHeight="1" x14ac:dyDescent="0.25">
      <c r="A227" s="456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4"/>
      <c r="AA227" s="374"/>
    </row>
    <row r="228" spans="1:67" ht="14.25" hidden="1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3"/>
      <c r="AA228" s="373"/>
    </row>
    <row r="229" spans="1:67" ht="27" hidden="1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0</v>
      </c>
      <c r="X229" s="381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hidden="1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hidden="1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4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hidden="1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3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hidden="1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hidden="1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hidden="1" x14ac:dyDescent="0.2">
      <c r="A235" s="418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19"/>
      <c r="O235" s="398" t="s">
        <v>70</v>
      </c>
      <c r="P235" s="399"/>
      <c r="Q235" s="399"/>
      <c r="R235" s="399"/>
      <c r="S235" s="399"/>
      <c r="T235" s="399"/>
      <c r="U235" s="400"/>
      <c r="V235" s="37" t="s">
        <v>71</v>
      </c>
      <c r="W235" s="382">
        <f>IFERROR(W229/H229,"0")+IFERROR(W230/H230,"0")+IFERROR(W231/H231,"0")+IFERROR(W232/H232,"0")+IFERROR(W233/H233,"0")+IFERROR(W234/H234,"0")</f>
        <v>0</v>
      </c>
      <c r="X235" s="382">
        <f>IFERROR(X229/H229,"0")+IFERROR(X230/H230,"0")+IFERROR(X231/H231,"0")+IFERROR(X232/H232,"0")+IFERROR(X233/H233,"0")+IFERROR(X234/H234,"0")</f>
        <v>0</v>
      </c>
      <c r="Y235" s="382">
        <f>IFERROR(IF(Y229="",0,Y229),"0")+IFERROR(IF(Y230="",0,Y230),"0")+IFERROR(IF(Y231="",0,Y231),"0")+IFERROR(IF(Y232="",0,Y232),"0")+IFERROR(IF(Y233="",0,Y233),"0")+IFERROR(IF(Y234="",0,Y234),"0")</f>
        <v>0</v>
      </c>
      <c r="Z235" s="383"/>
      <c r="AA235" s="383"/>
    </row>
    <row r="236" spans="1:67" hidden="1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19"/>
      <c r="O236" s="398" t="s">
        <v>70</v>
      </c>
      <c r="P236" s="399"/>
      <c r="Q236" s="399"/>
      <c r="R236" s="399"/>
      <c r="S236" s="399"/>
      <c r="T236" s="399"/>
      <c r="U236" s="400"/>
      <c r="V236" s="37" t="s">
        <v>66</v>
      </c>
      <c r="W236" s="382">
        <f>IFERROR(SUM(W229:W234),"0")</f>
        <v>0</v>
      </c>
      <c r="X236" s="382">
        <f>IFERROR(SUM(X229:X234),"0")</f>
        <v>0</v>
      </c>
      <c r="Y236" s="37"/>
      <c r="Z236" s="383"/>
      <c r="AA236" s="383"/>
    </row>
    <row r="237" spans="1:67" ht="16.5" hidden="1" customHeight="1" x14ac:dyDescent="0.25">
      <c r="A237" s="456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4"/>
      <c r="AA237" s="374"/>
    </row>
    <row r="238" spans="1:67" ht="14.25" hidden="1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3"/>
      <c r="AA238" s="373"/>
    </row>
    <row r="239" spans="1:67" ht="27" hidden="1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1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hidden="1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7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hidden="1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1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2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1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58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9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idden="1" x14ac:dyDescent="0.2">
      <c r="A252" s="418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19"/>
      <c r="O252" s="398" t="s">
        <v>70</v>
      </c>
      <c r="P252" s="399"/>
      <c r="Q252" s="399"/>
      <c r="R252" s="399"/>
      <c r="S252" s="399"/>
      <c r="T252" s="399"/>
      <c r="U252" s="400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hidden="1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19"/>
      <c r="O253" s="398" t="s">
        <v>70</v>
      </c>
      <c r="P253" s="399"/>
      <c r="Q253" s="399"/>
      <c r="R253" s="399"/>
      <c r="S253" s="399"/>
      <c r="T253" s="399"/>
      <c r="U253" s="400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hidden="1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3"/>
      <c r="AA254" s="373"/>
    </row>
    <row r="255" spans="1:67" ht="27" hidden="1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6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idden="1" x14ac:dyDescent="0.2">
      <c r="A259" s="418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19"/>
      <c r="O259" s="398" t="s">
        <v>70</v>
      </c>
      <c r="P259" s="399"/>
      <c r="Q259" s="399"/>
      <c r="R259" s="399"/>
      <c r="S259" s="399"/>
      <c r="T259" s="399"/>
      <c r="U259" s="400"/>
      <c r="V259" s="37" t="s">
        <v>71</v>
      </c>
      <c r="W259" s="382">
        <f>IFERROR(W255/H255,"0")+IFERROR(W256/H256,"0")+IFERROR(W257/H257,"0")+IFERROR(W258/H258,"0")</f>
        <v>0</v>
      </c>
      <c r="X259" s="382">
        <f>IFERROR(X255/H255,"0")+IFERROR(X256/H256,"0")+IFERROR(X257/H257,"0")+IFERROR(X258/H258,"0")</f>
        <v>0</v>
      </c>
      <c r="Y259" s="382">
        <f>IFERROR(IF(Y255="",0,Y255),"0")+IFERROR(IF(Y256="",0,Y256),"0")+IFERROR(IF(Y257="",0,Y257),"0")+IFERROR(IF(Y258="",0,Y258),"0")</f>
        <v>0</v>
      </c>
      <c r="Z259" s="383"/>
      <c r="AA259" s="383"/>
    </row>
    <row r="260" spans="1:67" hidden="1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19"/>
      <c r="O260" s="398" t="s">
        <v>70</v>
      </c>
      <c r="P260" s="399"/>
      <c r="Q260" s="399"/>
      <c r="R260" s="399"/>
      <c r="S260" s="399"/>
      <c r="T260" s="399"/>
      <c r="U260" s="400"/>
      <c r="V260" s="37" t="s">
        <v>66</v>
      </c>
      <c r="W260" s="382">
        <f>IFERROR(SUM(W255:W258),"0")</f>
        <v>0</v>
      </c>
      <c r="X260" s="382">
        <f>IFERROR(SUM(X255:X258),"0")</f>
        <v>0</v>
      </c>
      <c r="Y260" s="37"/>
      <c r="Z260" s="383"/>
      <c r="AA260" s="383"/>
    </row>
    <row r="261" spans="1:67" ht="14.25" hidden="1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3"/>
      <c r="AA261" s="373"/>
    </row>
    <row r="262" spans="1:67" ht="16.5" hidden="1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5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0</v>
      </c>
      <c r="X262" s="381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hidden="1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hidden="1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5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hidden="1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hidden="1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5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hidden="1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hidden="1" x14ac:dyDescent="0.2">
      <c r="A271" s="418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19"/>
      <c r="O271" s="398" t="s">
        <v>70</v>
      </c>
      <c r="P271" s="399"/>
      <c r="Q271" s="399"/>
      <c r="R271" s="399"/>
      <c r="S271" s="399"/>
      <c r="T271" s="399"/>
      <c r="U271" s="400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0</v>
      </c>
      <c r="X271" s="382">
        <f>IFERROR(X262/H262,"0")+IFERROR(X263/H263,"0")+IFERROR(X264/H264,"0")+IFERROR(X265/H265,"0")+IFERROR(X266/H266,"0")+IFERROR(X267/H267,"0")+IFERROR(X268/H268,"0")+IFERROR(X269/H269,"0")+IFERROR(X270/H270,"0")</f>
        <v>0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83"/>
      <c r="AA271" s="383"/>
    </row>
    <row r="272" spans="1:67" hidden="1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19"/>
      <c r="O272" s="398" t="s">
        <v>70</v>
      </c>
      <c r="P272" s="399"/>
      <c r="Q272" s="399"/>
      <c r="R272" s="399"/>
      <c r="S272" s="399"/>
      <c r="T272" s="399"/>
      <c r="U272" s="400"/>
      <c r="V272" s="37" t="s">
        <v>66</v>
      </c>
      <c r="W272" s="382">
        <f>IFERROR(SUM(W262:W270),"0")</f>
        <v>0</v>
      </c>
      <c r="X272" s="382">
        <f>IFERROR(SUM(X262:X270),"0")</f>
        <v>0</v>
      </c>
      <c r="Y272" s="37"/>
      <c r="Z272" s="383"/>
      <c r="AA272" s="383"/>
    </row>
    <row r="273" spans="1:67" ht="14.25" hidden="1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3"/>
      <c r="AA273" s="373"/>
    </row>
    <row r="274" spans="1:67" ht="16.5" hidden="1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0</v>
      </c>
      <c r="X274" s="38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7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hidden="1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0</v>
      </c>
      <c r="X275" s="381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8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hidden="1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6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idden="1" x14ac:dyDescent="0.2">
      <c r="A277" s="418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19"/>
      <c r="O277" s="398" t="s">
        <v>70</v>
      </c>
      <c r="P277" s="399"/>
      <c r="Q277" s="399"/>
      <c r="R277" s="399"/>
      <c r="S277" s="399"/>
      <c r="T277" s="399"/>
      <c r="U277" s="400"/>
      <c r="V277" s="37" t="s">
        <v>71</v>
      </c>
      <c r="W277" s="382">
        <f>IFERROR(W274/H274,"0")+IFERROR(W275/H275,"0")+IFERROR(W276/H276,"0")</f>
        <v>0</v>
      </c>
      <c r="X277" s="382">
        <f>IFERROR(X274/H274,"0")+IFERROR(X275/H275,"0")+IFERROR(X276/H276,"0")</f>
        <v>0</v>
      </c>
      <c r="Y277" s="382">
        <f>IFERROR(IF(Y274="",0,Y274),"0")+IFERROR(IF(Y275="",0,Y275),"0")+IFERROR(IF(Y276="",0,Y276),"0")</f>
        <v>0</v>
      </c>
      <c r="Z277" s="383"/>
      <c r="AA277" s="383"/>
    </row>
    <row r="278" spans="1:67" hidden="1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19"/>
      <c r="O278" s="398" t="s">
        <v>70</v>
      </c>
      <c r="P278" s="399"/>
      <c r="Q278" s="399"/>
      <c r="R278" s="399"/>
      <c r="S278" s="399"/>
      <c r="T278" s="399"/>
      <c r="U278" s="400"/>
      <c r="V278" s="37" t="s">
        <v>66</v>
      </c>
      <c r="W278" s="382">
        <f>IFERROR(SUM(W274:W276),"0")</f>
        <v>0</v>
      </c>
      <c r="X278" s="382">
        <f>IFERROR(SUM(X274:X276),"0")</f>
        <v>0</v>
      </c>
      <c r="Y278" s="37"/>
      <c r="Z278" s="383"/>
      <c r="AA278" s="383"/>
    </row>
    <row r="279" spans="1:67" ht="14.25" hidden="1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3"/>
      <c r="AA279" s="373"/>
    </row>
    <row r="280" spans="1:67" ht="16.5" hidden="1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52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15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418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19"/>
      <c r="O283" s="398" t="s">
        <v>70</v>
      </c>
      <c r="P283" s="399"/>
      <c r="Q283" s="399"/>
      <c r="R283" s="399"/>
      <c r="S283" s="399"/>
      <c r="T283" s="399"/>
      <c r="U283" s="400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hidden="1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19"/>
      <c r="O284" s="398" t="s">
        <v>70</v>
      </c>
      <c r="P284" s="399"/>
      <c r="Q284" s="399"/>
      <c r="R284" s="399"/>
      <c r="S284" s="399"/>
      <c r="T284" s="399"/>
      <c r="U284" s="400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hidden="1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3"/>
      <c r="AA285" s="373"/>
    </row>
    <row r="286" spans="1:67" ht="16.5" hidden="1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1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418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19"/>
      <c r="O289" s="398" t="s">
        <v>70</v>
      </c>
      <c r="P289" s="399"/>
      <c r="Q289" s="399"/>
      <c r="R289" s="399"/>
      <c r="S289" s="399"/>
      <c r="T289" s="399"/>
      <c r="U289" s="400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hidden="1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19"/>
      <c r="O290" s="398" t="s">
        <v>70</v>
      </c>
      <c r="P290" s="399"/>
      <c r="Q290" s="399"/>
      <c r="R290" s="399"/>
      <c r="S290" s="399"/>
      <c r="T290" s="399"/>
      <c r="U290" s="400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hidden="1" customHeight="1" x14ac:dyDescent="0.25">
      <c r="A291" s="456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4"/>
      <c r="AA291" s="374"/>
    </row>
    <row r="292" spans="1:67" ht="14.25" hidden="1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3"/>
      <c r="AA292" s="373"/>
    </row>
    <row r="293" spans="1:67" ht="27" hidden="1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2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hidden="1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hidden="1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2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hidden="1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5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7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4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idden="1" x14ac:dyDescent="0.2">
      <c r="A300" s="418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19"/>
      <c r="O300" s="398" t="s">
        <v>70</v>
      </c>
      <c r="P300" s="399"/>
      <c r="Q300" s="399"/>
      <c r="R300" s="399"/>
      <c r="S300" s="399"/>
      <c r="T300" s="399"/>
      <c r="U300" s="400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hidden="1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19"/>
      <c r="O301" s="398" t="s">
        <v>70</v>
      </c>
      <c r="P301" s="399"/>
      <c r="Q301" s="399"/>
      <c r="R301" s="399"/>
      <c r="S301" s="399"/>
      <c r="T301" s="399"/>
      <c r="U301" s="400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hidden="1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3"/>
      <c r="AA302" s="373"/>
    </row>
    <row r="303" spans="1:67" ht="27" hidden="1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7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418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19"/>
      <c r="O305" s="398" t="s">
        <v>70</v>
      </c>
      <c r="P305" s="399"/>
      <c r="Q305" s="399"/>
      <c r="R305" s="399"/>
      <c r="S305" s="399"/>
      <c r="T305" s="399"/>
      <c r="U305" s="400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hidden="1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19"/>
      <c r="O306" s="398" t="s">
        <v>70</v>
      </c>
      <c r="P306" s="399"/>
      <c r="Q306" s="399"/>
      <c r="R306" s="399"/>
      <c r="S306" s="399"/>
      <c r="T306" s="399"/>
      <c r="U306" s="400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hidden="1" customHeight="1" x14ac:dyDescent="0.25">
      <c r="A307" s="456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4"/>
      <c r="AA307" s="374"/>
    </row>
    <row r="308" spans="1:67" ht="14.25" hidden="1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3"/>
      <c r="AA308" s="373"/>
    </row>
    <row r="309" spans="1:67" ht="27" hidden="1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4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0</v>
      </c>
      <c r="X309" s="38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418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19"/>
      <c r="O310" s="398" t="s">
        <v>70</v>
      </c>
      <c r="P310" s="399"/>
      <c r="Q310" s="399"/>
      <c r="R310" s="399"/>
      <c r="S310" s="399"/>
      <c r="T310" s="399"/>
      <c r="U310" s="400"/>
      <c r="V310" s="37" t="s">
        <v>71</v>
      </c>
      <c r="W310" s="382">
        <f>IFERROR(W309/H309,"0")</f>
        <v>0</v>
      </c>
      <c r="X310" s="382">
        <f>IFERROR(X309/H309,"0")</f>
        <v>0</v>
      </c>
      <c r="Y310" s="382">
        <f>IFERROR(IF(Y309="",0,Y309),"0")</f>
        <v>0</v>
      </c>
      <c r="Z310" s="383"/>
      <c r="AA310" s="383"/>
    </row>
    <row r="311" spans="1:67" hidden="1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19"/>
      <c r="O311" s="398" t="s">
        <v>70</v>
      </c>
      <c r="P311" s="399"/>
      <c r="Q311" s="399"/>
      <c r="R311" s="399"/>
      <c r="S311" s="399"/>
      <c r="T311" s="399"/>
      <c r="U311" s="400"/>
      <c r="V311" s="37" t="s">
        <v>66</v>
      </c>
      <c r="W311" s="382">
        <f>IFERROR(SUM(W309:W309),"0")</f>
        <v>0</v>
      </c>
      <c r="X311" s="382">
        <f>IFERROR(SUM(X309:X309),"0")</f>
        <v>0</v>
      </c>
      <c r="Y311" s="37"/>
      <c r="Z311" s="383"/>
      <c r="AA311" s="383"/>
    </row>
    <row r="312" spans="1:67" ht="14.25" hidden="1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3"/>
      <c r="AA312" s="373"/>
    </row>
    <row r="313" spans="1:67" ht="27" hidden="1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50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hidden="1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6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0</v>
      </c>
      <c r="X315" s="381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idden="1" x14ac:dyDescent="0.2">
      <c r="A316" s="418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19"/>
      <c r="O316" s="398" t="s">
        <v>70</v>
      </c>
      <c r="P316" s="399"/>
      <c r="Q316" s="399"/>
      <c r="R316" s="399"/>
      <c r="S316" s="399"/>
      <c r="T316" s="399"/>
      <c r="U316" s="400"/>
      <c r="V316" s="37" t="s">
        <v>71</v>
      </c>
      <c r="W316" s="382">
        <f>IFERROR(W313/H313,"0")+IFERROR(W314/H314,"0")+IFERROR(W315/H315,"0")</f>
        <v>0</v>
      </c>
      <c r="X316" s="382">
        <f>IFERROR(X313/H313,"0")+IFERROR(X314/H314,"0")+IFERROR(X315/H315,"0")</f>
        <v>0</v>
      </c>
      <c r="Y316" s="382">
        <f>IFERROR(IF(Y313="",0,Y313),"0")+IFERROR(IF(Y314="",0,Y314),"0")+IFERROR(IF(Y315="",0,Y315),"0")</f>
        <v>0</v>
      </c>
      <c r="Z316" s="383"/>
      <c r="AA316" s="383"/>
    </row>
    <row r="317" spans="1:67" hidden="1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19"/>
      <c r="O317" s="398" t="s">
        <v>70</v>
      </c>
      <c r="P317" s="399"/>
      <c r="Q317" s="399"/>
      <c r="R317" s="399"/>
      <c r="S317" s="399"/>
      <c r="T317" s="399"/>
      <c r="U317" s="400"/>
      <c r="V317" s="37" t="s">
        <v>66</v>
      </c>
      <c r="W317" s="382">
        <f>IFERROR(SUM(W313:W315),"0")</f>
        <v>0</v>
      </c>
      <c r="X317" s="382">
        <f>IFERROR(SUM(X313:X315),"0")</f>
        <v>0</v>
      </c>
      <c r="Y317" s="37"/>
      <c r="Z317" s="383"/>
      <c r="AA317" s="383"/>
    </row>
    <row r="318" spans="1:67" ht="14.25" hidden="1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3"/>
      <c r="AA318" s="373"/>
    </row>
    <row r="319" spans="1:67" ht="27" hidden="1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418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19"/>
      <c r="O320" s="398" t="s">
        <v>70</v>
      </c>
      <c r="P320" s="399"/>
      <c r="Q320" s="399"/>
      <c r="R320" s="399"/>
      <c r="S320" s="399"/>
      <c r="T320" s="399"/>
      <c r="U320" s="400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hidden="1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19"/>
      <c r="O321" s="398" t="s">
        <v>70</v>
      </c>
      <c r="P321" s="399"/>
      <c r="Q321" s="399"/>
      <c r="R321" s="399"/>
      <c r="S321" s="399"/>
      <c r="T321" s="399"/>
      <c r="U321" s="400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hidden="1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3"/>
      <c r="AA322" s="373"/>
    </row>
    <row r="323" spans="1:67" ht="27" hidden="1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0</v>
      </c>
      <c r="X323" s="38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418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19"/>
      <c r="O324" s="398" t="s">
        <v>70</v>
      </c>
      <c r="P324" s="399"/>
      <c r="Q324" s="399"/>
      <c r="R324" s="399"/>
      <c r="S324" s="399"/>
      <c r="T324" s="399"/>
      <c r="U324" s="400"/>
      <c r="V324" s="37" t="s">
        <v>71</v>
      </c>
      <c r="W324" s="382">
        <f>IFERROR(W323/H323,"0")</f>
        <v>0</v>
      </c>
      <c r="X324" s="382">
        <f>IFERROR(X323/H323,"0")</f>
        <v>0</v>
      </c>
      <c r="Y324" s="382">
        <f>IFERROR(IF(Y323="",0,Y323),"0")</f>
        <v>0</v>
      </c>
      <c r="Z324" s="383"/>
      <c r="AA324" s="383"/>
    </row>
    <row r="325" spans="1:67" hidden="1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19"/>
      <c r="O325" s="398" t="s">
        <v>70</v>
      </c>
      <c r="P325" s="399"/>
      <c r="Q325" s="399"/>
      <c r="R325" s="399"/>
      <c r="S325" s="399"/>
      <c r="T325" s="399"/>
      <c r="U325" s="400"/>
      <c r="V325" s="37" t="s">
        <v>66</v>
      </c>
      <c r="W325" s="382">
        <f>IFERROR(SUM(W323:W323),"0")</f>
        <v>0</v>
      </c>
      <c r="X325" s="382">
        <f>IFERROR(SUM(X323:X323),"0")</f>
        <v>0</v>
      </c>
      <c r="Y325" s="37"/>
      <c r="Z325" s="383"/>
      <c r="AA325" s="383"/>
    </row>
    <row r="326" spans="1:67" ht="27.75" hidden="1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hidden="1" customHeight="1" x14ac:dyDescent="0.25">
      <c r="A327" s="456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4"/>
      <c r="AA327" s="374"/>
    </row>
    <row r="328" spans="1:67" ht="14.25" hidden="1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3"/>
      <c r="AA328" s="373"/>
    </row>
    <row r="329" spans="1:67" ht="27" hidden="1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81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hidden="1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7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0</v>
      </c>
      <c r="X330" s="381">
        <f t="shared" si="71"/>
        <v>0</v>
      </c>
      <c r="Y330" s="36" t="str">
        <f>IFERROR(IF(X330=0,"",ROUNDUP(X330/H330,0)*0.02175),"")</f>
        <v/>
      </c>
      <c r="Z330" s="56"/>
      <c r="AA330" s="57"/>
      <c r="AE330" s="64"/>
      <c r="BB330" s="252" t="s">
        <v>1</v>
      </c>
      <c r="BL330" s="64">
        <f t="shared" si="72"/>
        <v>0</v>
      </c>
      <c r="BM330" s="64">
        <f t="shared" si="73"/>
        <v>0</v>
      </c>
      <c r="BN330" s="64">
        <f t="shared" si="74"/>
        <v>0</v>
      </c>
      <c r="BO330" s="64">
        <f t="shared" si="75"/>
        <v>0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5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500</v>
      </c>
      <c r="X331" s="381">
        <f t="shared" si="71"/>
        <v>510</v>
      </c>
      <c r="Y331" s="36">
        <f>IFERROR(IF(X331=0,"",ROUNDUP(X331/H331,0)*0.02175),"")</f>
        <v>0.73949999999999994</v>
      </c>
      <c r="Z331" s="56"/>
      <c r="AA331" s="57"/>
      <c r="AE331" s="64"/>
      <c r="BB331" s="253" t="s">
        <v>1</v>
      </c>
      <c r="BL331" s="64">
        <f t="shared" si="72"/>
        <v>516</v>
      </c>
      <c r="BM331" s="64">
        <f t="shared" si="73"/>
        <v>526.32000000000005</v>
      </c>
      <c r="BN331" s="64">
        <f t="shared" si="74"/>
        <v>0.69444444444444442</v>
      </c>
      <c r="BO331" s="64">
        <f t="shared" si="75"/>
        <v>0.70833333333333326</v>
      </c>
    </row>
    <row r="332" spans="1:67" ht="27" hidden="1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hidden="1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47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hidden="1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473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0</v>
      </c>
      <c r="X334" s="381">
        <f t="shared" si="71"/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hidden="1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hidden="1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63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hidden="1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418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19"/>
      <c r="O338" s="398" t="s">
        <v>70</v>
      </c>
      <c r="P338" s="399"/>
      <c r="Q338" s="399"/>
      <c r="R338" s="399"/>
      <c r="S338" s="399"/>
      <c r="T338" s="399"/>
      <c r="U338" s="400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33.333333333333336</v>
      </c>
      <c r="X338" s="382">
        <f>IFERROR(X329/H329,"0")+IFERROR(X330/H330,"0")+IFERROR(X331/H331,"0")+IFERROR(X332/H332,"0")+IFERROR(X333/H333,"0")+IFERROR(X334/H334,"0")+IFERROR(X335/H335,"0")+IFERROR(X336/H336,"0")+IFERROR(X337/H337,"0")</f>
        <v>34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0.73949999999999994</v>
      </c>
      <c r="Z338" s="383"/>
      <c r="AA338" s="383"/>
    </row>
    <row r="339" spans="1:67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19"/>
      <c r="O339" s="398" t="s">
        <v>70</v>
      </c>
      <c r="P339" s="399"/>
      <c r="Q339" s="399"/>
      <c r="R339" s="399"/>
      <c r="S339" s="399"/>
      <c r="T339" s="399"/>
      <c r="U339" s="400"/>
      <c r="V339" s="37" t="s">
        <v>66</v>
      </c>
      <c r="W339" s="382">
        <f>IFERROR(SUM(W329:W337),"0")</f>
        <v>500</v>
      </c>
      <c r="X339" s="382">
        <f>IFERROR(SUM(X329:X337),"0")</f>
        <v>510</v>
      </c>
      <c r="Y339" s="37"/>
      <c r="Z339" s="383"/>
      <c r="AA339" s="383"/>
    </row>
    <row r="340" spans="1:67" ht="14.25" hidden="1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3"/>
      <c r="AA340" s="373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1000</v>
      </c>
      <c r="X341" s="381">
        <f>IFERROR(IF(W341="",0,CEILING((W341/$H341),1)*$H341),"")</f>
        <v>1005</v>
      </c>
      <c r="Y341" s="36">
        <f>IFERROR(IF(X341=0,"",ROUNDUP(X341/H341,0)*0.02175),"")</f>
        <v>1.4572499999999999</v>
      </c>
      <c r="Z341" s="56"/>
      <c r="AA341" s="57"/>
      <c r="AE341" s="64"/>
      <c r="BB341" s="260" t="s">
        <v>1</v>
      </c>
      <c r="BL341" s="64">
        <f>IFERROR(W341*I341/H341,"0")</f>
        <v>1032</v>
      </c>
      <c r="BM341" s="64">
        <f>IFERROR(X341*I341/H341,"0")</f>
        <v>1037.1600000000001</v>
      </c>
      <c r="BN341" s="64">
        <f>IFERROR(1/J341*(W341/H341),"0")</f>
        <v>1.3888888888888888</v>
      </c>
      <c r="BO341" s="64">
        <f>IFERROR(1/J341*(X341/H341),"0")</f>
        <v>1.3958333333333333</v>
      </c>
    </row>
    <row r="342" spans="1:67" ht="16.5" hidden="1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70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hidden="1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6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18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19"/>
      <c r="O345" s="398" t="s">
        <v>70</v>
      </c>
      <c r="P345" s="399"/>
      <c r="Q345" s="399"/>
      <c r="R345" s="399"/>
      <c r="S345" s="399"/>
      <c r="T345" s="399"/>
      <c r="U345" s="400"/>
      <c r="V345" s="37" t="s">
        <v>71</v>
      </c>
      <c r="W345" s="382">
        <f>IFERROR(W341/H341,"0")+IFERROR(W342/H342,"0")+IFERROR(W343/H343,"0")+IFERROR(W344/H344,"0")</f>
        <v>66.666666666666671</v>
      </c>
      <c r="X345" s="382">
        <f>IFERROR(X341/H341,"0")+IFERROR(X342/H342,"0")+IFERROR(X343/H343,"0")+IFERROR(X344/H344,"0")</f>
        <v>67</v>
      </c>
      <c r="Y345" s="382">
        <f>IFERROR(IF(Y341="",0,Y341),"0")+IFERROR(IF(Y342="",0,Y342),"0")+IFERROR(IF(Y343="",0,Y343),"0")+IFERROR(IF(Y344="",0,Y344),"0")</f>
        <v>1.4572499999999999</v>
      </c>
      <c r="Z345" s="383"/>
      <c r="AA345" s="383"/>
    </row>
    <row r="346" spans="1:67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19"/>
      <c r="O346" s="398" t="s">
        <v>70</v>
      </c>
      <c r="P346" s="399"/>
      <c r="Q346" s="399"/>
      <c r="R346" s="399"/>
      <c r="S346" s="399"/>
      <c r="T346" s="399"/>
      <c r="U346" s="400"/>
      <c r="V346" s="37" t="s">
        <v>66</v>
      </c>
      <c r="W346" s="382">
        <f>IFERROR(SUM(W341:W344),"0")</f>
        <v>1000</v>
      </c>
      <c r="X346" s="382">
        <f>IFERROR(SUM(X341:X344),"0")</f>
        <v>1005</v>
      </c>
      <c r="Y346" s="37"/>
      <c r="Z346" s="383"/>
      <c r="AA346" s="383"/>
    </row>
    <row r="347" spans="1:67" ht="14.25" hidden="1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3"/>
      <c r="AA347" s="373"/>
    </row>
    <row r="348" spans="1:67" ht="27" hidden="1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24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6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6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idden="1" x14ac:dyDescent="0.2">
      <c r="A351" s="418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19"/>
      <c r="O351" s="398" t="s">
        <v>70</v>
      </c>
      <c r="P351" s="399"/>
      <c r="Q351" s="399"/>
      <c r="R351" s="399"/>
      <c r="S351" s="399"/>
      <c r="T351" s="399"/>
      <c r="U351" s="400"/>
      <c r="V351" s="37" t="s">
        <v>71</v>
      </c>
      <c r="W351" s="382">
        <f>IFERROR(W348/H348,"0")+IFERROR(W349/H349,"0")+IFERROR(W350/H350,"0")</f>
        <v>0</v>
      </c>
      <c r="X351" s="382">
        <f>IFERROR(X348/H348,"0")+IFERROR(X349/H349,"0")+IFERROR(X350/H350,"0")</f>
        <v>0</v>
      </c>
      <c r="Y351" s="382">
        <f>IFERROR(IF(Y348="",0,Y348),"0")+IFERROR(IF(Y349="",0,Y349),"0")+IFERROR(IF(Y350="",0,Y350),"0")</f>
        <v>0</v>
      </c>
      <c r="Z351" s="383"/>
      <c r="AA351" s="383"/>
    </row>
    <row r="352" spans="1:67" hidden="1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19"/>
      <c r="O352" s="398" t="s">
        <v>70</v>
      </c>
      <c r="P352" s="399"/>
      <c r="Q352" s="399"/>
      <c r="R352" s="399"/>
      <c r="S352" s="399"/>
      <c r="T352" s="399"/>
      <c r="U352" s="400"/>
      <c r="V352" s="37" t="s">
        <v>66</v>
      </c>
      <c r="W352" s="382">
        <f>IFERROR(SUM(W348:W350),"0")</f>
        <v>0</v>
      </c>
      <c r="X352" s="382">
        <f>IFERROR(SUM(X348:X350),"0")</f>
        <v>0</v>
      </c>
      <c r="Y352" s="37"/>
      <c r="Z352" s="383"/>
      <c r="AA352" s="383"/>
    </row>
    <row r="353" spans="1:67" ht="14.25" hidden="1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3"/>
      <c r="AA353" s="373"/>
    </row>
    <row r="354" spans="1:67" ht="16.5" hidden="1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2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0</v>
      </c>
      <c r="X354" s="381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7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idden="1" x14ac:dyDescent="0.2">
      <c r="A355" s="418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19"/>
      <c r="O355" s="398" t="s">
        <v>70</v>
      </c>
      <c r="P355" s="399"/>
      <c r="Q355" s="399"/>
      <c r="R355" s="399"/>
      <c r="S355" s="399"/>
      <c r="T355" s="399"/>
      <c r="U355" s="400"/>
      <c r="V355" s="37" t="s">
        <v>71</v>
      </c>
      <c r="W355" s="382">
        <f>IFERROR(W354/H354,"0")</f>
        <v>0</v>
      </c>
      <c r="X355" s="382">
        <f>IFERROR(X354/H354,"0")</f>
        <v>0</v>
      </c>
      <c r="Y355" s="382">
        <f>IFERROR(IF(Y354="",0,Y354),"0")</f>
        <v>0</v>
      </c>
      <c r="Z355" s="383"/>
      <c r="AA355" s="383"/>
    </row>
    <row r="356" spans="1:67" hidden="1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19"/>
      <c r="O356" s="398" t="s">
        <v>70</v>
      </c>
      <c r="P356" s="399"/>
      <c r="Q356" s="399"/>
      <c r="R356" s="399"/>
      <c r="S356" s="399"/>
      <c r="T356" s="399"/>
      <c r="U356" s="400"/>
      <c r="V356" s="37" t="s">
        <v>66</v>
      </c>
      <c r="W356" s="382">
        <f>IFERROR(SUM(W354:W354),"0")</f>
        <v>0</v>
      </c>
      <c r="X356" s="382">
        <f>IFERROR(SUM(X354:X354),"0")</f>
        <v>0</v>
      </c>
      <c r="Y356" s="37"/>
      <c r="Z356" s="383"/>
      <c r="AA356" s="383"/>
    </row>
    <row r="357" spans="1:67" ht="16.5" hidden="1" customHeight="1" x14ac:dyDescent="0.25">
      <c r="A357" s="456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4"/>
      <c r="AA357" s="374"/>
    </row>
    <row r="358" spans="1:67" ht="14.25" hidden="1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3"/>
      <c r="AA358" s="373"/>
    </row>
    <row r="359" spans="1:67" ht="37.5" hidden="1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3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0</v>
      </c>
      <c r="X359" s="381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hidden="1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8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3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1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6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idden="1" x14ac:dyDescent="0.2">
      <c r="A364" s="418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19"/>
      <c r="O364" s="398" t="s">
        <v>70</v>
      </c>
      <c r="P364" s="399"/>
      <c r="Q364" s="399"/>
      <c r="R364" s="399"/>
      <c r="S364" s="399"/>
      <c r="T364" s="399"/>
      <c r="U364" s="400"/>
      <c r="V364" s="37" t="s">
        <v>71</v>
      </c>
      <c r="W364" s="382">
        <f>IFERROR(W359/H359,"0")+IFERROR(W360/H360,"0")+IFERROR(W361/H361,"0")+IFERROR(W362/H362,"0")+IFERROR(W363/H363,"0")</f>
        <v>0</v>
      </c>
      <c r="X364" s="382">
        <f>IFERROR(X359/H359,"0")+IFERROR(X360/H360,"0")+IFERROR(X361/H361,"0")+IFERROR(X362/H362,"0")+IFERROR(X363/H363,"0")</f>
        <v>0</v>
      </c>
      <c r="Y364" s="382">
        <f>IFERROR(IF(Y359="",0,Y359),"0")+IFERROR(IF(Y360="",0,Y360),"0")+IFERROR(IF(Y361="",0,Y361),"0")+IFERROR(IF(Y362="",0,Y362),"0")+IFERROR(IF(Y363="",0,Y363),"0")</f>
        <v>0</v>
      </c>
      <c r="Z364" s="383"/>
      <c r="AA364" s="383"/>
    </row>
    <row r="365" spans="1:67" hidden="1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19"/>
      <c r="O365" s="398" t="s">
        <v>70</v>
      </c>
      <c r="P365" s="399"/>
      <c r="Q365" s="399"/>
      <c r="R365" s="399"/>
      <c r="S365" s="399"/>
      <c r="T365" s="399"/>
      <c r="U365" s="400"/>
      <c r="V365" s="37" t="s">
        <v>66</v>
      </c>
      <c r="W365" s="382">
        <f>IFERROR(SUM(W359:W363),"0")</f>
        <v>0</v>
      </c>
      <c r="X365" s="382">
        <f>IFERROR(SUM(X359:X363),"0")</f>
        <v>0</v>
      </c>
      <c r="Y365" s="37"/>
      <c r="Z365" s="383"/>
      <c r="AA365" s="383"/>
    </row>
    <row r="366" spans="1:67" ht="14.25" hidden="1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3"/>
      <c r="AA366" s="373"/>
    </row>
    <row r="367" spans="1:67" ht="27" hidden="1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8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idden="1" x14ac:dyDescent="0.2">
      <c r="A369" s="418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19"/>
      <c r="O369" s="398" t="s">
        <v>70</v>
      </c>
      <c r="P369" s="399"/>
      <c r="Q369" s="399"/>
      <c r="R369" s="399"/>
      <c r="S369" s="399"/>
      <c r="T369" s="399"/>
      <c r="U369" s="400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hidden="1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19"/>
      <c r="O370" s="398" t="s">
        <v>70</v>
      </c>
      <c r="P370" s="399"/>
      <c r="Q370" s="399"/>
      <c r="R370" s="399"/>
      <c r="S370" s="399"/>
      <c r="T370" s="399"/>
      <c r="U370" s="400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hidden="1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3"/>
      <c r="AA371" s="373"/>
    </row>
    <row r="372" spans="1:67" ht="27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5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1000</v>
      </c>
      <c r="X372" s="381">
        <f>IFERROR(IF(W372="",0,CEILING((W372/$H372),1)*$H372),"")</f>
        <v>1006.1999999999999</v>
      </c>
      <c r="Y372" s="36">
        <f>IFERROR(IF(X372=0,"",ROUNDUP(X372/H372,0)*0.02175),"")</f>
        <v>2.8057499999999997</v>
      </c>
      <c r="Z372" s="56"/>
      <c r="AA372" s="57"/>
      <c r="AE372" s="64"/>
      <c r="BB372" s="275" t="s">
        <v>1</v>
      </c>
      <c r="BL372" s="64">
        <f>IFERROR(W372*I372/H372,"0")</f>
        <v>1072.3076923076924</v>
      </c>
      <c r="BM372" s="64">
        <f>IFERROR(X372*I372/H372,"0")</f>
        <v>1078.9559999999999</v>
      </c>
      <c r="BN372" s="64">
        <f>IFERROR(1/J372*(W372/H372),"0")</f>
        <v>2.2893772893772892</v>
      </c>
      <c r="BO372" s="64">
        <f>IFERROR(1/J372*(X372/H372),"0")</f>
        <v>2.3035714285714284</v>
      </c>
    </row>
    <row r="373" spans="1:67" ht="27" hidden="1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8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418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19"/>
      <c r="O376" s="398" t="s">
        <v>70</v>
      </c>
      <c r="P376" s="399"/>
      <c r="Q376" s="399"/>
      <c r="R376" s="399"/>
      <c r="S376" s="399"/>
      <c r="T376" s="399"/>
      <c r="U376" s="400"/>
      <c r="V376" s="37" t="s">
        <v>71</v>
      </c>
      <c r="W376" s="382">
        <f>IFERROR(W372/H372,"0")+IFERROR(W373/H373,"0")+IFERROR(W374/H374,"0")+IFERROR(W375/H375,"0")</f>
        <v>128.2051282051282</v>
      </c>
      <c r="X376" s="382">
        <f>IFERROR(X372/H372,"0")+IFERROR(X373/H373,"0")+IFERROR(X374/H374,"0")+IFERROR(X375/H375,"0")</f>
        <v>129</v>
      </c>
      <c r="Y376" s="382">
        <f>IFERROR(IF(Y372="",0,Y372),"0")+IFERROR(IF(Y373="",0,Y373),"0")+IFERROR(IF(Y374="",0,Y374),"0")+IFERROR(IF(Y375="",0,Y375),"0")</f>
        <v>2.8057499999999997</v>
      </c>
      <c r="Z376" s="383"/>
      <c r="AA376" s="383"/>
    </row>
    <row r="377" spans="1:67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19"/>
      <c r="O377" s="398" t="s">
        <v>70</v>
      </c>
      <c r="P377" s="399"/>
      <c r="Q377" s="399"/>
      <c r="R377" s="399"/>
      <c r="S377" s="399"/>
      <c r="T377" s="399"/>
      <c r="U377" s="400"/>
      <c r="V377" s="37" t="s">
        <v>66</v>
      </c>
      <c r="W377" s="382">
        <f>IFERROR(SUM(W372:W375),"0")</f>
        <v>1000</v>
      </c>
      <c r="X377" s="382">
        <f>IFERROR(SUM(X372:X375),"0")</f>
        <v>1006.1999999999999</v>
      </c>
      <c r="Y377" s="37"/>
      <c r="Z377" s="383"/>
      <c r="AA377" s="383"/>
    </row>
    <row r="378" spans="1:67" ht="14.25" hidden="1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3"/>
      <c r="AA378" s="373"/>
    </row>
    <row r="379" spans="1:67" ht="27" hidden="1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idden="1" x14ac:dyDescent="0.2">
      <c r="A380" s="418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19"/>
      <c r="O380" s="398" t="s">
        <v>70</v>
      </c>
      <c r="P380" s="399"/>
      <c r="Q380" s="399"/>
      <c r="R380" s="399"/>
      <c r="S380" s="399"/>
      <c r="T380" s="399"/>
      <c r="U380" s="400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hidden="1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19"/>
      <c r="O381" s="398" t="s">
        <v>70</v>
      </c>
      <c r="P381" s="399"/>
      <c r="Q381" s="399"/>
      <c r="R381" s="399"/>
      <c r="S381" s="399"/>
      <c r="T381" s="399"/>
      <c r="U381" s="400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hidden="1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hidden="1" customHeight="1" x14ac:dyDescent="0.25">
      <c r="A383" s="456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4"/>
      <c r="AA383" s="374"/>
    </row>
    <row r="384" spans="1:67" ht="14.25" hidden="1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3"/>
      <c r="AA384" s="373"/>
    </row>
    <row r="385" spans="1:67" ht="27" hidden="1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3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hidden="1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idden="1" x14ac:dyDescent="0.2">
      <c r="A387" s="418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19"/>
      <c r="O387" s="398" t="s">
        <v>70</v>
      </c>
      <c r="P387" s="399"/>
      <c r="Q387" s="399"/>
      <c r="R387" s="399"/>
      <c r="S387" s="399"/>
      <c r="T387" s="399"/>
      <c r="U387" s="400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hidden="1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19"/>
      <c r="O388" s="398" t="s">
        <v>70</v>
      </c>
      <c r="P388" s="399"/>
      <c r="Q388" s="399"/>
      <c r="R388" s="399"/>
      <c r="S388" s="399"/>
      <c r="T388" s="399"/>
      <c r="U388" s="400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hidden="1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3"/>
      <c r="AA389" s="373"/>
    </row>
    <row r="390" spans="1:67" ht="27" hidden="1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0</v>
      </c>
      <c r="X390" s="381">
        <f t="shared" ref="X390:X402" si="76"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2" t="s">
        <v>1</v>
      </c>
      <c r="BL390" s="64">
        <f t="shared" ref="BL390:BL402" si="77">IFERROR(W390*I390/H390,"0")</f>
        <v>0</v>
      </c>
      <c r="BM390" s="64">
        <f t="shared" ref="BM390:BM402" si="78">IFERROR(X390*I390/H390,"0")</f>
        <v>0</v>
      </c>
      <c r="BN390" s="64">
        <f t="shared" ref="BN390:BN402" si="79">IFERROR(1/J390*(W390/H390),"0")</f>
        <v>0</v>
      </c>
      <c r="BO390" s="64">
        <f t="shared" ref="BO390:BO402" si="80">IFERROR(1/J390*(X390/H390),"0")</f>
        <v>0</v>
      </c>
    </row>
    <row r="391" spans="1:67" ht="27" hidden="1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7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hidden="1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0</v>
      </c>
      <c r="X392" s="381">
        <f t="shared" si="76"/>
        <v>0</v>
      </c>
      <c r="Y392" s="36" t="str">
        <f>IFERROR(IF(X392=0,"",ROUNDUP(X392/H392,0)*0.00753),"")</f>
        <v/>
      </c>
      <c r="Z392" s="56"/>
      <c r="AA392" s="57"/>
      <c r="AE392" s="64"/>
      <c r="BB392" s="284" t="s">
        <v>1</v>
      </c>
      <c r="BL392" s="64">
        <f t="shared" si="77"/>
        <v>0</v>
      </c>
      <c r="BM392" s="64">
        <f t="shared" si="78"/>
        <v>0</v>
      </c>
      <c r="BN392" s="64">
        <f t="shared" si="79"/>
        <v>0</v>
      </c>
      <c r="BO392" s="64">
        <f t="shared" si="80"/>
        <v>0</v>
      </c>
    </row>
    <row r="393" spans="1:67" ht="37.5" hidden="1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7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76"/>
        <v>0</v>
      </c>
      <c r="Y393" s="36" t="str">
        <f>IFERROR(IF(X393=0,"",ROUNDUP(X393/H393,0)*0.00753),"")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hidden="1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hidden="1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hidden="1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hidden="1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5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hidden="1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hidden="1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hidden="1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4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0</v>
      </c>
      <c r="X401" s="381">
        <f t="shared" si="76"/>
        <v>0</v>
      </c>
      <c r="Y401" s="36" t="str">
        <f t="shared" si="81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3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idden="1" x14ac:dyDescent="0.2">
      <c r="A403" s="418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19"/>
      <c r="O403" s="398" t="s">
        <v>70</v>
      </c>
      <c r="P403" s="399"/>
      <c r="Q403" s="399"/>
      <c r="R403" s="399"/>
      <c r="S403" s="399"/>
      <c r="T403" s="399"/>
      <c r="U403" s="400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0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</v>
      </c>
      <c r="Z403" s="383"/>
      <c r="AA403" s="383"/>
    </row>
    <row r="404" spans="1:67" hidden="1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19"/>
      <c r="O404" s="398" t="s">
        <v>70</v>
      </c>
      <c r="P404" s="399"/>
      <c r="Q404" s="399"/>
      <c r="R404" s="399"/>
      <c r="S404" s="399"/>
      <c r="T404" s="399"/>
      <c r="U404" s="400"/>
      <c r="V404" s="37" t="s">
        <v>66</v>
      </c>
      <c r="W404" s="382">
        <f>IFERROR(SUM(W390:W402),"0")</f>
        <v>0</v>
      </c>
      <c r="X404" s="382">
        <f>IFERROR(SUM(X390:X402),"0")</f>
        <v>0</v>
      </c>
      <c r="Y404" s="37"/>
      <c r="Z404" s="383"/>
      <c r="AA404" s="383"/>
    </row>
    <row r="405" spans="1:67" ht="14.25" hidden="1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3"/>
      <c r="AA405" s="373"/>
    </row>
    <row r="406" spans="1:67" ht="27" hidden="1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8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hidden="1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3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418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19"/>
      <c r="O409" s="398" t="s">
        <v>70</v>
      </c>
      <c r="P409" s="399"/>
      <c r="Q409" s="399"/>
      <c r="R409" s="399"/>
      <c r="S409" s="399"/>
      <c r="T409" s="399"/>
      <c r="U409" s="400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hidden="1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19"/>
      <c r="O410" s="398" t="s">
        <v>70</v>
      </c>
      <c r="P410" s="399"/>
      <c r="Q410" s="399"/>
      <c r="R410" s="399"/>
      <c r="S410" s="399"/>
      <c r="T410" s="399"/>
      <c r="U410" s="400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hidden="1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3"/>
      <c r="AA411" s="373"/>
    </row>
    <row r="412" spans="1:67" ht="27" hidden="1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418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19"/>
      <c r="O413" s="398" t="s">
        <v>70</v>
      </c>
      <c r="P413" s="399"/>
      <c r="Q413" s="399"/>
      <c r="R413" s="399"/>
      <c r="S413" s="399"/>
      <c r="T413" s="399"/>
      <c r="U413" s="400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hidden="1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19"/>
      <c r="O414" s="398" t="s">
        <v>70</v>
      </c>
      <c r="P414" s="399"/>
      <c r="Q414" s="399"/>
      <c r="R414" s="399"/>
      <c r="S414" s="399"/>
      <c r="T414" s="399"/>
      <c r="U414" s="400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hidden="1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3"/>
      <c r="AA415" s="373"/>
    </row>
    <row r="416" spans="1:67" ht="27" hidden="1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0</v>
      </c>
      <c r="X416" s="381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2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hidden="1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idden="1" x14ac:dyDescent="0.2">
      <c r="A419" s="418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19"/>
      <c r="O419" s="398" t="s">
        <v>70</v>
      </c>
      <c r="P419" s="399"/>
      <c r="Q419" s="399"/>
      <c r="R419" s="399"/>
      <c r="S419" s="399"/>
      <c r="T419" s="399"/>
      <c r="U419" s="400"/>
      <c r="V419" s="37" t="s">
        <v>71</v>
      </c>
      <c r="W419" s="382">
        <f>IFERROR(W416/H416,"0")+IFERROR(W417/H417,"0")+IFERROR(W418/H418,"0")</f>
        <v>0</v>
      </c>
      <c r="X419" s="382">
        <f>IFERROR(X416/H416,"0")+IFERROR(X417/H417,"0")+IFERROR(X418/H418,"0")</f>
        <v>0</v>
      </c>
      <c r="Y419" s="382">
        <f>IFERROR(IF(Y416="",0,Y416),"0")+IFERROR(IF(Y417="",0,Y417),"0")+IFERROR(IF(Y418="",0,Y418),"0")</f>
        <v>0</v>
      </c>
      <c r="Z419" s="383"/>
      <c r="AA419" s="383"/>
    </row>
    <row r="420" spans="1:67" hidden="1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19"/>
      <c r="O420" s="398" t="s">
        <v>70</v>
      </c>
      <c r="P420" s="399"/>
      <c r="Q420" s="399"/>
      <c r="R420" s="399"/>
      <c r="S420" s="399"/>
      <c r="T420" s="399"/>
      <c r="U420" s="400"/>
      <c r="V420" s="37" t="s">
        <v>66</v>
      </c>
      <c r="W420" s="382">
        <f>IFERROR(SUM(W416:W418),"0")</f>
        <v>0</v>
      </c>
      <c r="X420" s="382">
        <f>IFERROR(SUM(X416:X418),"0")</f>
        <v>0</v>
      </c>
      <c r="Y420" s="37"/>
      <c r="Z420" s="383"/>
      <c r="AA420" s="383"/>
    </row>
    <row r="421" spans="1:67" ht="16.5" hidden="1" customHeight="1" x14ac:dyDescent="0.25">
      <c r="A421" s="456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4"/>
      <c r="AA421" s="374"/>
    </row>
    <row r="422" spans="1:67" ht="14.25" hidden="1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3"/>
      <c r="AA422" s="373"/>
    </row>
    <row r="423" spans="1:67" ht="27" hidden="1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57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418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19"/>
      <c r="O425" s="398" t="s">
        <v>70</v>
      </c>
      <c r="P425" s="399"/>
      <c r="Q425" s="399"/>
      <c r="R425" s="399"/>
      <c r="S425" s="399"/>
      <c r="T425" s="399"/>
      <c r="U425" s="400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hidden="1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19"/>
      <c r="O426" s="398" t="s">
        <v>70</v>
      </c>
      <c r="P426" s="399"/>
      <c r="Q426" s="399"/>
      <c r="R426" s="399"/>
      <c r="S426" s="399"/>
      <c r="T426" s="399"/>
      <c r="U426" s="400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hidden="1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3"/>
      <c r="AA427" s="373"/>
    </row>
    <row r="428" spans="1:67" ht="27" hidden="1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0</v>
      </c>
      <c r="X428" s="381">
        <f t="shared" ref="X428:X434" si="82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04" t="s">
        <v>1</v>
      </c>
      <c r="BL428" s="64">
        <f t="shared" ref="BL428:BL434" si="83">IFERROR(W428*I428/H428,"0")</f>
        <v>0</v>
      </c>
      <c r="BM428" s="64">
        <f t="shared" ref="BM428:BM434" si="84">IFERROR(X428*I428/H428,"0")</f>
        <v>0</v>
      </c>
      <c r="BN428" s="64">
        <f t="shared" ref="BN428:BN434" si="85">IFERROR(1/J428*(W428/H428),"0")</f>
        <v>0</v>
      </c>
      <c r="BO428" s="64">
        <f t="shared" ref="BO428:BO434" si="86">IFERROR(1/J428*(X428/H428),"0")</f>
        <v>0</v>
      </c>
    </row>
    <row r="429" spans="1:67" ht="27" hidden="1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9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hidden="1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1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hidden="1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4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hidden="1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hidden="1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7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idden="1" x14ac:dyDescent="0.2">
      <c r="A435" s="418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19"/>
      <c r="O435" s="398" t="s">
        <v>70</v>
      </c>
      <c r="P435" s="399"/>
      <c r="Q435" s="399"/>
      <c r="R435" s="399"/>
      <c r="S435" s="399"/>
      <c r="T435" s="399"/>
      <c r="U435" s="400"/>
      <c r="V435" s="37" t="s">
        <v>71</v>
      </c>
      <c r="W435" s="382">
        <f>IFERROR(W428/H428,"0")+IFERROR(W429/H429,"0")+IFERROR(W430/H430,"0")+IFERROR(W431/H431,"0")+IFERROR(W432/H432,"0")+IFERROR(W433/H433,"0")+IFERROR(W434/H434,"0")</f>
        <v>0</v>
      </c>
      <c r="X435" s="382">
        <f>IFERROR(X428/H428,"0")+IFERROR(X429/H429,"0")+IFERROR(X430/H430,"0")+IFERROR(X431/H431,"0")+IFERROR(X432/H432,"0")+IFERROR(X433/H433,"0")+IFERROR(X434/H434,"0")</f>
        <v>0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</v>
      </c>
      <c r="Z435" s="383"/>
      <c r="AA435" s="383"/>
    </row>
    <row r="436" spans="1:67" hidden="1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19"/>
      <c r="O436" s="398" t="s">
        <v>70</v>
      </c>
      <c r="P436" s="399"/>
      <c r="Q436" s="399"/>
      <c r="R436" s="399"/>
      <c r="S436" s="399"/>
      <c r="T436" s="399"/>
      <c r="U436" s="400"/>
      <c r="V436" s="37" t="s">
        <v>66</v>
      </c>
      <c r="W436" s="382">
        <f>IFERROR(SUM(W428:W434),"0")</f>
        <v>0</v>
      </c>
      <c r="X436" s="382">
        <f>IFERROR(SUM(X428:X434),"0")</f>
        <v>0</v>
      </c>
      <c r="Y436" s="37"/>
      <c r="Z436" s="383"/>
      <c r="AA436" s="383"/>
    </row>
    <row r="437" spans="1:67" ht="14.25" hidden="1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3"/>
      <c r="AA437" s="373"/>
    </row>
    <row r="438" spans="1:67" ht="27" hidden="1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4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hidden="1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0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418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19"/>
      <c r="O440" s="398" t="s">
        <v>70</v>
      </c>
      <c r="P440" s="399"/>
      <c r="Q440" s="399"/>
      <c r="R440" s="399"/>
      <c r="S440" s="399"/>
      <c r="T440" s="399"/>
      <c r="U440" s="400"/>
      <c r="V440" s="37" t="s">
        <v>71</v>
      </c>
      <c r="W440" s="382">
        <f>IFERROR(W438/H438,"0")+IFERROR(W439/H439,"0")</f>
        <v>0</v>
      </c>
      <c r="X440" s="382">
        <f>IFERROR(X438/H438,"0")+IFERROR(X439/H439,"0")</f>
        <v>0</v>
      </c>
      <c r="Y440" s="382">
        <f>IFERROR(IF(Y438="",0,Y438),"0")+IFERROR(IF(Y439="",0,Y439),"0")</f>
        <v>0</v>
      </c>
      <c r="Z440" s="383"/>
      <c r="AA440" s="383"/>
    </row>
    <row r="441" spans="1:67" hidden="1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19"/>
      <c r="O441" s="398" t="s">
        <v>70</v>
      </c>
      <c r="P441" s="399"/>
      <c r="Q441" s="399"/>
      <c r="R441" s="399"/>
      <c r="S441" s="399"/>
      <c r="T441" s="399"/>
      <c r="U441" s="400"/>
      <c r="V441" s="37" t="s">
        <v>66</v>
      </c>
      <c r="W441" s="382">
        <f>IFERROR(SUM(W438:W439),"0")</f>
        <v>0</v>
      </c>
      <c r="X441" s="382">
        <f>IFERROR(SUM(X438:X439),"0")</f>
        <v>0</v>
      </c>
      <c r="Y441" s="37"/>
      <c r="Z441" s="383"/>
      <c r="AA441" s="383"/>
    </row>
    <row r="442" spans="1:67" ht="14.25" hidden="1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3"/>
      <c r="AA442" s="373"/>
    </row>
    <row r="443" spans="1:67" ht="27" hidden="1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2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0</v>
      </c>
      <c r="X443" s="38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3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418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19"/>
      <c r="O444" s="398" t="s">
        <v>70</v>
      </c>
      <c r="P444" s="399"/>
      <c r="Q444" s="399"/>
      <c r="R444" s="399"/>
      <c r="S444" s="399"/>
      <c r="T444" s="399"/>
      <c r="U444" s="400"/>
      <c r="V444" s="37" t="s">
        <v>71</v>
      </c>
      <c r="W444" s="382">
        <f>IFERROR(W443/H443,"0")</f>
        <v>0</v>
      </c>
      <c r="X444" s="382">
        <f>IFERROR(X443/H443,"0")</f>
        <v>0</v>
      </c>
      <c r="Y444" s="382">
        <f>IFERROR(IF(Y443="",0,Y443),"0")</f>
        <v>0</v>
      </c>
      <c r="Z444" s="383"/>
      <c r="AA444" s="383"/>
    </row>
    <row r="445" spans="1:67" hidden="1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19"/>
      <c r="O445" s="398" t="s">
        <v>70</v>
      </c>
      <c r="P445" s="399"/>
      <c r="Q445" s="399"/>
      <c r="R445" s="399"/>
      <c r="S445" s="399"/>
      <c r="T445" s="399"/>
      <c r="U445" s="400"/>
      <c r="V445" s="37" t="s">
        <v>66</v>
      </c>
      <c r="W445" s="382">
        <f>IFERROR(SUM(W443:W443),"0")</f>
        <v>0</v>
      </c>
      <c r="X445" s="382">
        <f>IFERROR(SUM(X443:X443),"0")</f>
        <v>0</v>
      </c>
      <c r="Y445" s="37"/>
      <c r="Z445" s="383"/>
      <c r="AA445" s="383"/>
    </row>
    <row r="446" spans="1:67" ht="16.5" hidden="1" customHeight="1" x14ac:dyDescent="0.25">
      <c r="A446" s="456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4"/>
      <c r="AA446" s="374"/>
    </row>
    <row r="447" spans="1:67" ht="14.25" hidden="1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3"/>
      <c r="AA447" s="373"/>
    </row>
    <row r="448" spans="1:67" ht="27" hidden="1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4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6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418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19"/>
      <c r="O451" s="398" t="s">
        <v>70</v>
      </c>
      <c r="P451" s="399"/>
      <c r="Q451" s="399"/>
      <c r="R451" s="399"/>
      <c r="S451" s="399"/>
      <c r="T451" s="399"/>
      <c r="U451" s="400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hidden="1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19"/>
      <c r="O452" s="398" t="s">
        <v>70</v>
      </c>
      <c r="P452" s="399"/>
      <c r="Q452" s="399"/>
      <c r="R452" s="399"/>
      <c r="S452" s="399"/>
      <c r="T452" s="399"/>
      <c r="U452" s="400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hidden="1" customHeight="1" x14ac:dyDescent="0.25">
      <c r="A453" s="456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4"/>
      <c r="AA453" s="374"/>
    </row>
    <row r="454" spans="1:67" ht="14.25" hidden="1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3"/>
      <c r="AA454" s="373"/>
    </row>
    <row r="455" spans="1:67" ht="27" hidden="1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7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418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19"/>
      <c r="O456" s="398" t="s">
        <v>70</v>
      </c>
      <c r="P456" s="399"/>
      <c r="Q456" s="399"/>
      <c r="R456" s="399"/>
      <c r="S456" s="399"/>
      <c r="T456" s="399"/>
      <c r="U456" s="400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hidden="1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19"/>
      <c r="O457" s="398" t="s">
        <v>70</v>
      </c>
      <c r="P457" s="399"/>
      <c r="Q457" s="399"/>
      <c r="R457" s="399"/>
      <c r="S457" s="399"/>
      <c r="T457" s="399"/>
      <c r="U457" s="400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hidden="1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hidden="1" customHeight="1" x14ac:dyDescent="0.25">
      <c r="A459" s="456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4"/>
      <c r="AA459" s="374"/>
    </row>
    <row r="460" spans="1:67" ht="14.25" hidden="1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3"/>
      <c r="AA460" s="373"/>
    </row>
    <row r="461" spans="1:67" ht="27" hidden="1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 t="shared" ref="X461:X472" si="87">IFERROR(IF(W461="",0,CEILING((W461/$H461),1)*$H461),"")</f>
        <v>0</v>
      </c>
      <c r="Y461" s="36" t="str">
        <f t="shared" ref="Y461:Y467" si="88">IFERROR(IF(X461=0,"",ROUNDUP(X461/H461,0)*0.01196),"")</f>
        <v/>
      </c>
      <c r="Z461" s="56"/>
      <c r="AA461" s="57"/>
      <c r="AE461" s="64"/>
      <c r="BB461" s="318" t="s">
        <v>1</v>
      </c>
      <c r="BL461" s="64">
        <f t="shared" ref="BL461:BL472" si="89">IFERROR(W461*I461/H461,"0")</f>
        <v>0</v>
      </c>
      <c r="BM461" s="64">
        <f t="shared" ref="BM461:BM472" si="90">IFERROR(X461*I461/H461,"0")</f>
        <v>0</v>
      </c>
      <c r="BN461" s="64">
        <f t="shared" ref="BN461:BN472" si="91">IFERROR(1/J461*(W461/H461),"0")</f>
        <v>0</v>
      </c>
      <c r="BO461" s="64">
        <f t="shared" ref="BO461:BO472" si="92">IFERROR(1/J461*(X461/H461),"0")</f>
        <v>0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50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1000</v>
      </c>
      <c r="X463" s="381">
        <f t="shared" si="87"/>
        <v>1003.2</v>
      </c>
      <c r="Y463" s="36">
        <f t="shared" si="88"/>
        <v>2.2724000000000002</v>
      </c>
      <c r="Z463" s="56"/>
      <c r="AA463" s="57"/>
      <c r="AE463" s="64"/>
      <c r="BB463" s="320" t="s">
        <v>1</v>
      </c>
      <c r="BL463" s="64">
        <f t="shared" si="89"/>
        <v>1068.1818181818182</v>
      </c>
      <c r="BM463" s="64">
        <f t="shared" si="90"/>
        <v>1071.5999999999999</v>
      </c>
      <c r="BN463" s="64">
        <f t="shared" si="91"/>
        <v>1.821095571095571</v>
      </c>
      <c r="BO463" s="64">
        <f t="shared" si="92"/>
        <v>1.8269230769230771</v>
      </c>
    </row>
    <row r="464" spans="1:67" ht="27" hidden="1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3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0</v>
      </c>
      <c r="X464" s="381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4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500</v>
      </c>
      <c r="X466" s="381">
        <f t="shared" si="87"/>
        <v>501.6</v>
      </c>
      <c r="Y466" s="36">
        <f t="shared" si="88"/>
        <v>1.1362000000000001</v>
      </c>
      <c r="Z466" s="56"/>
      <c r="AA466" s="57"/>
      <c r="AE466" s="64"/>
      <c r="BB466" s="323" t="s">
        <v>1</v>
      </c>
      <c r="BL466" s="64">
        <f t="shared" si="89"/>
        <v>534.09090909090912</v>
      </c>
      <c r="BM466" s="64">
        <f t="shared" si="90"/>
        <v>535.79999999999995</v>
      </c>
      <c r="BN466" s="64">
        <f t="shared" si="91"/>
        <v>0.91054778554778548</v>
      </c>
      <c r="BO466" s="64">
        <f t="shared" si="92"/>
        <v>0.91346153846153855</v>
      </c>
    </row>
    <row r="467" spans="1:67" ht="16.5" hidden="1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8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0</v>
      </c>
      <c r="X468" s="381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7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4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hidden="1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5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hidden="1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8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x14ac:dyDescent="0.2">
      <c r="A473" s="418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19"/>
      <c r="O473" s="398" t="s">
        <v>70</v>
      </c>
      <c r="P473" s="399"/>
      <c r="Q473" s="399"/>
      <c r="R473" s="399"/>
      <c r="S473" s="399"/>
      <c r="T473" s="399"/>
      <c r="U473" s="400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284.09090909090907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285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3.4086000000000003</v>
      </c>
      <c r="Z473" s="383"/>
      <c r="AA473" s="383"/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19"/>
      <c r="O474" s="398" t="s">
        <v>70</v>
      </c>
      <c r="P474" s="399"/>
      <c r="Q474" s="399"/>
      <c r="R474" s="399"/>
      <c r="S474" s="399"/>
      <c r="T474" s="399"/>
      <c r="U474" s="400"/>
      <c r="V474" s="37" t="s">
        <v>66</v>
      </c>
      <c r="W474" s="382">
        <f>IFERROR(SUM(W461:W472),"0")</f>
        <v>1500</v>
      </c>
      <c r="X474" s="382">
        <f>IFERROR(SUM(X461:X472),"0")</f>
        <v>1504.8000000000002</v>
      </c>
      <c r="Y474" s="37"/>
      <c r="Z474" s="383"/>
      <c r="AA474" s="383"/>
    </row>
    <row r="475" spans="1:67" ht="14.25" hidden="1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3"/>
      <c r="AA475" s="373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1000</v>
      </c>
      <c r="X476" s="381">
        <f>IFERROR(IF(W476="",0,CEILING((W476/$H476),1)*$H476),"")</f>
        <v>1003.2</v>
      </c>
      <c r="Y476" s="36">
        <f>IFERROR(IF(X476=0,"",ROUNDUP(X476/H476,0)*0.01196),"")</f>
        <v>2.2724000000000002</v>
      </c>
      <c r="Z476" s="56"/>
      <c r="AA476" s="57"/>
      <c r="AE476" s="64"/>
      <c r="BB476" s="330" t="s">
        <v>1</v>
      </c>
      <c r="BL476" s="64">
        <f>IFERROR(W476*I476/H476,"0")</f>
        <v>1068.1818181818182</v>
      </c>
      <c r="BM476" s="64">
        <f>IFERROR(X476*I476/H476,"0")</f>
        <v>1071.5999999999999</v>
      </c>
      <c r="BN476" s="64">
        <f>IFERROR(1/J476*(W476/H476),"0")</f>
        <v>1.821095571095571</v>
      </c>
      <c r="BO476" s="64">
        <f>IFERROR(1/J476*(X476/H476),"0")</f>
        <v>1.8269230769230771</v>
      </c>
    </row>
    <row r="477" spans="1:67" ht="16.5" hidden="1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6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418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19"/>
      <c r="O478" s="398" t="s">
        <v>70</v>
      </c>
      <c r="P478" s="399"/>
      <c r="Q478" s="399"/>
      <c r="R478" s="399"/>
      <c r="S478" s="399"/>
      <c r="T478" s="399"/>
      <c r="U478" s="400"/>
      <c r="V478" s="37" t="s">
        <v>71</v>
      </c>
      <c r="W478" s="382">
        <f>IFERROR(W476/H476,"0")+IFERROR(W477/H477,"0")</f>
        <v>189.39393939393938</v>
      </c>
      <c r="X478" s="382">
        <f>IFERROR(X476/H476,"0")+IFERROR(X477/H477,"0")</f>
        <v>190</v>
      </c>
      <c r="Y478" s="382">
        <f>IFERROR(IF(Y476="",0,Y476),"0")+IFERROR(IF(Y477="",0,Y477),"0")</f>
        <v>2.2724000000000002</v>
      </c>
      <c r="Z478" s="383"/>
      <c r="AA478" s="383"/>
    </row>
    <row r="479" spans="1:67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19"/>
      <c r="O479" s="398" t="s">
        <v>70</v>
      </c>
      <c r="P479" s="399"/>
      <c r="Q479" s="399"/>
      <c r="R479" s="399"/>
      <c r="S479" s="399"/>
      <c r="T479" s="399"/>
      <c r="U479" s="400"/>
      <c r="V479" s="37" t="s">
        <v>66</v>
      </c>
      <c r="W479" s="382">
        <f>IFERROR(SUM(W476:W477),"0")</f>
        <v>1000</v>
      </c>
      <c r="X479" s="382">
        <f>IFERROR(SUM(X476:X477),"0")</f>
        <v>1003.2</v>
      </c>
      <c r="Y479" s="37"/>
      <c r="Z479" s="383"/>
      <c r="AA479" s="383"/>
    </row>
    <row r="480" spans="1:67" ht="14.25" hidden="1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3"/>
      <c r="AA480" s="373"/>
    </row>
    <row r="481" spans="1:67" ht="27" hidden="1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5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0</v>
      </c>
      <c r="X481" s="381">
        <f t="shared" ref="X481:X486" si="93">IFERROR(IF(W481="",0,CEILING((W481/$H481),1)*$H481),"")</f>
        <v>0</v>
      </c>
      <c r="Y481" s="36" t="str">
        <f>IFERROR(IF(X481=0,"",ROUNDUP(X481/H481,0)*0.01196),"")</f>
        <v/>
      </c>
      <c r="Z481" s="56"/>
      <c r="AA481" s="57"/>
      <c r="AE481" s="64"/>
      <c r="BB481" s="332" t="s">
        <v>1</v>
      </c>
      <c r="BL481" s="64">
        <f t="shared" ref="BL481:BL486" si="94">IFERROR(W481*I481/H481,"0")</f>
        <v>0</v>
      </c>
      <c r="BM481" s="64">
        <f t="shared" ref="BM481:BM486" si="95">IFERROR(X481*I481/H481,"0")</f>
        <v>0</v>
      </c>
      <c r="BN481" s="64">
        <f t="shared" ref="BN481:BN486" si="96">IFERROR(1/J481*(W481/H481),"0")</f>
        <v>0</v>
      </c>
      <c r="BO481" s="64">
        <f t="shared" ref="BO481:BO486" si="97">IFERROR(1/J481*(X481/H481),"0")</f>
        <v>0</v>
      </c>
    </row>
    <row r="482" spans="1:67" ht="27" hidden="1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0</v>
      </c>
      <c r="X482" s="381">
        <f t="shared" si="93"/>
        <v>0</v>
      </c>
      <c r="Y482" s="36" t="str">
        <f>IFERROR(IF(X482=0,"",ROUNDUP(X482/H482,0)*0.01196),"")</f>
        <v/>
      </c>
      <c r="Z482" s="56"/>
      <c r="AA482" s="57"/>
      <c r="AE482" s="64"/>
      <c r="BB482" s="333" t="s">
        <v>1</v>
      </c>
      <c r="BL482" s="64">
        <f t="shared" si="94"/>
        <v>0</v>
      </c>
      <c r="BM482" s="64">
        <f t="shared" si="95"/>
        <v>0</v>
      </c>
      <c r="BN482" s="64">
        <f t="shared" si="96"/>
        <v>0</v>
      </c>
      <c r="BO482" s="64">
        <f t="shared" si="97"/>
        <v>0</v>
      </c>
    </row>
    <row r="483" spans="1:67" ht="27" hidden="1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0</v>
      </c>
      <c r="X483" s="381">
        <f t="shared" si="93"/>
        <v>0</v>
      </c>
      <c r="Y483" s="36" t="str">
        <f>IFERROR(IF(X483=0,"",ROUNDUP(X483/H483,0)*0.01196),"")</f>
        <v/>
      </c>
      <c r="Z483" s="56"/>
      <c r="AA483" s="57"/>
      <c r="AE483" s="64"/>
      <c r="BB483" s="334" t="s">
        <v>1</v>
      </c>
      <c r="BL483" s="64">
        <f t="shared" si="94"/>
        <v>0</v>
      </c>
      <c r="BM483" s="64">
        <f t="shared" si="95"/>
        <v>0</v>
      </c>
      <c r="BN483" s="64">
        <f t="shared" si="96"/>
        <v>0</v>
      </c>
      <c r="BO483" s="64">
        <f t="shared" si="97"/>
        <v>0</v>
      </c>
    </row>
    <row r="484" spans="1:67" ht="27" hidden="1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hidden="1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57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ht="27" hidden="1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6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0</v>
      </c>
      <c r="X486" s="381">
        <f t="shared" si="93"/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 t="shared" si="94"/>
        <v>0</v>
      </c>
      <c r="BM486" s="64">
        <f t="shared" si="95"/>
        <v>0</v>
      </c>
      <c r="BN486" s="64">
        <f t="shared" si="96"/>
        <v>0</v>
      </c>
      <c r="BO486" s="64">
        <f t="shared" si="97"/>
        <v>0</v>
      </c>
    </row>
    <row r="487" spans="1:67" hidden="1" x14ac:dyDescent="0.2">
      <c r="A487" s="418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19"/>
      <c r="O487" s="398" t="s">
        <v>70</v>
      </c>
      <c r="P487" s="399"/>
      <c r="Q487" s="399"/>
      <c r="R487" s="399"/>
      <c r="S487" s="399"/>
      <c r="T487" s="399"/>
      <c r="U487" s="400"/>
      <c r="V487" s="37" t="s">
        <v>71</v>
      </c>
      <c r="W487" s="382">
        <f>IFERROR(W481/H481,"0")+IFERROR(W482/H482,"0")+IFERROR(W483/H483,"0")+IFERROR(W484/H484,"0")+IFERROR(W485/H485,"0")+IFERROR(W486/H486,"0")</f>
        <v>0</v>
      </c>
      <c r="X487" s="382">
        <f>IFERROR(X481/H481,"0")+IFERROR(X482/H482,"0")+IFERROR(X483/H483,"0")+IFERROR(X484/H484,"0")+IFERROR(X485/H485,"0")+IFERROR(X486/H486,"0")</f>
        <v>0</v>
      </c>
      <c r="Y487" s="382">
        <f>IFERROR(IF(Y481="",0,Y481),"0")+IFERROR(IF(Y482="",0,Y482),"0")+IFERROR(IF(Y483="",0,Y483),"0")+IFERROR(IF(Y484="",0,Y484),"0")+IFERROR(IF(Y485="",0,Y485),"0")+IFERROR(IF(Y486="",0,Y486),"0")</f>
        <v>0</v>
      </c>
      <c r="Z487" s="383"/>
      <c r="AA487" s="383"/>
    </row>
    <row r="488" spans="1:67" hidden="1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19"/>
      <c r="O488" s="398" t="s">
        <v>70</v>
      </c>
      <c r="P488" s="399"/>
      <c r="Q488" s="399"/>
      <c r="R488" s="399"/>
      <c r="S488" s="399"/>
      <c r="T488" s="399"/>
      <c r="U488" s="400"/>
      <c r="V488" s="37" t="s">
        <v>66</v>
      </c>
      <c r="W488" s="382">
        <f>IFERROR(SUM(W481:W486),"0")</f>
        <v>0</v>
      </c>
      <c r="X488" s="382">
        <f>IFERROR(SUM(X481:X486),"0")</f>
        <v>0</v>
      </c>
      <c r="Y488" s="37"/>
      <c r="Z488" s="383"/>
      <c r="AA488" s="383"/>
    </row>
    <row r="489" spans="1:67" ht="14.25" hidden="1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3"/>
      <c r="AA489" s="373"/>
    </row>
    <row r="490" spans="1:67" ht="16.5" hidden="1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hidden="1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6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hidden="1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hidden="1" x14ac:dyDescent="0.2">
      <c r="A493" s="418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19"/>
      <c r="O493" s="398" t="s">
        <v>70</v>
      </c>
      <c r="P493" s="399"/>
      <c r="Q493" s="399"/>
      <c r="R493" s="399"/>
      <c r="S493" s="399"/>
      <c r="T493" s="399"/>
      <c r="U493" s="400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hidden="1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19"/>
      <c r="O494" s="398" t="s">
        <v>70</v>
      </c>
      <c r="P494" s="399"/>
      <c r="Q494" s="399"/>
      <c r="R494" s="399"/>
      <c r="S494" s="399"/>
      <c r="T494" s="399"/>
      <c r="U494" s="400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hidden="1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3"/>
      <c r="AA495" s="373"/>
    </row>
    <row r="496" spans="1:67" ht="16.5" hidden="1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4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hidden="1" x14ac:dyDescent="0.2">
      <c r="A497" s="418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19"/>
      <c r="O497" s="398" t="s">
        <v>70</v>
      </c>
      <c r="P497" s="399"/>
      <c r="Q497" s="399"/>
      <c r="R497" s="399"/>
      <c r="S497" s="399"/>
      <c r="T497" s="399"/>
      <c r="U497" s="400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hidden="1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19"/>
      <c r="O498" s="398" t="s">
        <v>70</v>
      </c>
      <c r="P498" s="399"/>
      <c r="Q498" s="399"/>
      <c r="R498" s="399"/>
      <c r="S498" s="399"/>
      <c r="T498" s="399"/>
      <c r="U498" s="400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hidden="1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hidden="1" customHeight="1" x14ac:dyDescent="0.25">
      <c r="A500" s="456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4"/>
      <c r="AA500" s="374"/>
    </row>
    <row r="501" spans="1:67" ht="14.25" hidden="1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3"/>
      <c r="AA501" s="373"/>
    </row>
    <row r="502" spans="1:67" ht="27" hidden="1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61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hidden="1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68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hidden="1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3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hidden="1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3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hidden="1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62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hidden="1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46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hidden="1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49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0</v>
      </c>
      <c r="X508" s="381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hidden="1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72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hidden="1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8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hidden="1" x14ac:dyDescent="0.2">
      <c r="A511" s="418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19"/>
      <c r="O511" s="398" t="s">
        <v>70</v>
      </c>
      <c r="P511" s="399"/>
      <c r="Q511" s="399"/>
      <c r="R511" s="399"/>
      <c r="S511" s="399"/>
      <c r="T511" s="399"/>
      <c r="U511" s="400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0</v>
      </c>
      <c r="X511" s="382">
        <f>IFERROR(X502/H502,"0")+IFERROR(X503/H503,"0")+IFERROR(X504/H504,"0")+IFERROR(X505/H505,"0")+IFERROR(X506/H506,"0")+IFERROR(X507/H507,"0")+IFERROR(X508/H508,"0")+IFERROR(X509/H509,"0")+IFERROR(X510/H510,"0")</f>
        <v>0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383"/>
      <c r="AA511" s="383"/>
    </row>
    <row r="512" spans="1:67" hidden="1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19"/>
      <c r="O512" s="398" t="s">
        <v>70</v>
      </c>
      <c r="P512" s="399"/>
      <c r="Q512" s="399"/>
      <c r="R512" s="399"/>
      <c r="S512" s="399"/>
      <c r="T512" s="399"/>
      <c r="U512" s="400"/>
      <c r="V512" s="37" t="s">
        <v>66</v>
      </c>
      <c r="W512" s="382">
        <f>IFERROR(SUM(W502:W510),"0")</f>
        <v>0</v>
      </c>
      <c r="X512" s="382">
        <f>IFERROR(SUM(X502:X510),"0")</f>
        <v>0</v>
      </c>
      <c r="Y512" s="37"/>
      <c r="Z512" s="383"/>
      <c r="AA512" s="383"/>
    </row>
    <row r="513" spans="1:67" ht="14.25" hidden="1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3"/>
      <c r="AA513" s="373"/>
    </row>
    <row r="514" spans="1:67" ht="27" hidden="1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617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hidden="1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84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hidden="1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06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hidden="1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34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hidden="1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38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hidden="1" x14ac:dyDescent="0.2">
      <c r="A519" s="418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19"/>
      <c r="O519" s="398" t="s">
        <v>70</v>
      </c>
      <c r="P519" s="399"/>
      <c r="Q519" s="399"/>
      <c r="R519" s="399"/>
      <c r="S519" s="399"/>
      <c r="T519" s="399"/>
      <c r="U519" s="400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19"/>
      <c r="O520" s="398" t="s">
        <v>70</v>
      </c>
      <c r="P520" s="399"/>
      <c r="Q520" s="399"/>
      <c r="R520" s="399"/>
      <c r="S520" s="399"/>
      <c r="T520" s="399"/>
      <c r="U520" s="400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hidden="1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3"/>
      <c r="AA521" s="373"/>
    </row>
    <row r="522" spans="1:67" ht="27" hidden="1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05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hidden="1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1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hidden="1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07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hidden="1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600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hidden="1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80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hidden="1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6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hidden="1" x14ac:dyDescent="0.2">
      <c r="A528" s="418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19"/>
      <c r="O528" s="398" t="s">
        <v>70</v>
      </c>
      <c r="P528" s="399"/>
      <c r="Q528" s="399"/>
      <c r="R528" s="399"/>
      <c r="S528" s="399"/>
      <c r="T528" s="399"/>
      <c r="U528" s="400"/>
      <c r="V528" s="37" t="s">
        <v>71</v>
      </c>
      <c r="W528" s="382">
        <f>IFERROR(W522/H522,"0")+IFERROR(W523/H523,"0")+IFERROR(W524/H524,"0")+IFERROR(W525/H525,"0")+IFERROR(W526/H526,"0")+IFERROR(W527/H527,"0")</f>
        <v>0</v>
      </c>
      <c r="X528" s="382">
        <f>IFERROR(X522/H522,"0")+IFERROR(X523/H523,"0")+IFERROR(X524/H524,"0")+IFERROR(X525/H525,"0")+IFERROR(X526/H526,"0")+IFERROR(X527/H527,"0")</f>
        <v>0</v>
      </c>
      <c r="Y528" s="382">
        <f>IFERROR(IF(Y522="",0,Y522),"0")+IFERROR(IF(Y523="",0,Y523),"0")+IFERROR(IF(Y524="",0,Y524),"0")+IFERROR(IF(Y525="",0,Y525),"0")+IFERROR(IF(Y526="",0,Y526),"0")+IFERROR(IF(Y527="",0,Y527),"0")</f>
        <v>0</v>
      </c>
      <c r="Z528" s="383"/>
      <c r="AA528" s="383"/>
    </row>
    <row r="529" spans="1:67" hidden="1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19"/>
      <c r="O529" s="398" t="s">
        <v>70</v>
      </c>
      <c r="P529" s="399"/>
      <c r="Q529" s="399"/>
      <c r="R529" s="399"/>
      <c r="S529" s="399"/>
      <c r="T529" s="399"/>
      <c r="U529" s="400"/>
      <c r="V529" s="37" t="s">
        <v>66</v>
      </c>
      <c r="W529" s="382">
        <f>IFERROR(SUM(W522:W527),"0")</f>
        <v>0</v>
      </c>
      <c r="X529" s="382">
        <f>IFERROR(SUM(X522:X527),"0")</f>
        <v>0</v>
      </c>
      <c r="Y529" s="37"/>
      <c r="Z529" s="383"/>
      <c r="AA529" s="383"/>
    </row>
    <row r="530" spans="1:67" ht="14.25" hidden="1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3"/>
      <c r="AA530" s="373"/>
    </row>
    <row r="531" spans="1:67" ht="27" hidden="1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599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2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598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08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36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10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idden="1" x14ac:dyDescent="0.2">
      <c r="A536" s="418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19"/>
      <c r="O536" s="398" t="s">
        <v>70</v>
      </c>
      <c r="P536" s="399"/>
      <c r="Q536" s="399"/>
      <c r="R536" s="399"/>
      <c r="S536" s="399"/>
      <c r="T536" s="399"/>
      <c r="U536" s="400"/>
      <c r="V536" s="37" t="s">
        <v>71</v>
      </c>
      <c r="W536" s="382">
        <f>IFERROR(W531/H531,"0")+IFERROR(W532/H532,"0")+IFERROR(W533/H533,"0")+IFERROR(W534/H534,"0")+IFERROR(W535/H535,"0")</f>
        <v>0</v>
      </c>
      <c r="X536" s="382">
        <f>IFERROR(X531/H531,"0")+IFERROR(X532/H532,"0")+IFERROR(X533/H533,"0")+IFERROR(X534/H534,"0")+IFERROR(X535/H535,"0")</f>
        <v>0</v>
      </c>
      <c r="Y536" s="382">
        <f>IFERROR(IF(Y531="",0,Y531),"0")+IFERROR(IF(Y532="",0,Y532),"0")+IFERROR(IF(Y533="",0,Y533),"0")+IFERROR(IF(Y534="",0,Y534),"0")+IFERROR(IF(Y535="",0,Y535),"0")</f>
        <v>0</v>
      </c>
      <c r="Z536" s="383"/>
      <c r="AA536" s="383"/>
    </row>
    <row r="537" spans="1:67" hidden="1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19"/>
      <c r="O537" s="398" t="s">
        <v>70</v>
      </c>
      <c r="P537" s="399"/>
      <c r="Q537" s="399"/>
      <c r="R537" s="399"/>
      <c r="S537" s="399"/>
      <c r="T537" s="399"/>
      <c r="U537" s="400"/>
      <c r="V537" s="37" t="s">
        <v>66</v>
      </c>
      <c r="W537" s="382">
        <f>IFERROR(SUM(W531:W535),"0")</f>
        <v>0</v>
      </c>
      <c r="X537" s="382">
        <f>IFERROR(SUM(X531:X535),"0")</f>
        <v>0</v>
      </c>
      <c r="Y537" s="37"/>
      <c r="Z537" s="383"/>
      <c r="AA537" s="383"/>
    </row>
    <row r="538" spans="1:67" ht="14.25" hidden="1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3"/>
      <c r="AA538" s="373"/>
    </row>
    <row r="539" spans="1:67" ht="27" hidden="1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88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67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03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32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idden="1" x14ac:dyDescent="0.2">
      <c r="A543" s="418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19"/>
      <c r="O543" s="398" t="s">
        <v>70</v>
      </c>
      <c r="P543" s="399"/>
      <c r="Q543" s="399"/>
      <c r="R543" s="399"/>
      <c r="S543" s="399"/>
      <c r="T543" s="399"/>
      <c r="U543" s="400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hidden="1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19"/>
      <c r="O544" s="398" t="s">
        <v>70</v>
      </c>
      <c r="P544" s="399"/>
      <c r="Q544" s="399"/>
      <c r="R544" s="399"/>
      <c r="S544" s="399"/>
      <c r="T544" s="399"/>
      <c r="U544" s="400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32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22"/>
      <c r="O545" s="548" t="s">
        <v>742</v>
      </c>
      <c r="P545" s="428"/>
      <c r="Q545" s="428"/>
      <c r="R545" s="428"/>
      <c r="S545" s="428"/>
      <c r="T545" s="428"/>
      <c r="U545" s="429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5400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5432.4000000000005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22"/>
      <c r="O546" s="548" t="s">
        <v>743</v>
      </c>
      <c r="P546" s="428"/>
      <c r="Q546" s="428"/>
      <c r="R546" s="428"/>
      <c r="S546" s="428"/>
      <c r="T546" s="428"/>
      <c r="U546" s="429"/>
      <c r="V546" s="37" t="s">
        <v>66</v>
      </c>
      <c r="W546" s="382">
        <f>IFERROR(SUM(BL22:BL542),"0")</f>
        <v>5717.3336663336659</v>
      </c>
      <c r="X546" s="382">
        <f>IFERROR(SUM(BM22:BM542),"0")</f>
        <v>5751.42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22"/>
      <c r="O547" s="548" t="s">
        <v>744</v>
      </c>
      <c r="P547" s="428"/>
      <c r="Q547" s="428"/>
      <c r="R547" s="428"/>
      <c r="S547" s="428"/>
      <c r="T547" s="428"/>
      <c r="U547" s="429"/>
      <c r="V547" s="37" t="s">
        <v>745</v>
      </c>
      <c r="W547" s="38">
        <f>ROUNDUP(SUM(BN22:BN542),0)</f>
        <v>10</v>
      </c>
      <c r="X547" s="38">
        <f>ROUNDUP(SUM(BO22:BO542),0)</f>
        <v>10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22"/>
      <c r="O548" s="548" t="s">
        <v>746</v>
      </c>
      <c r="P548" s="428"/>
      <c r="Q548" s="428"/>
      <c r="R548" s="428"/>
      <c r="S548" s="428"/>
      <c r="T548" s="428"/>
      <c r="U548" s="429"/>
      <c r="V548" s="37" t="s">
        <v>66</v>
      </c>
      <c r="W548" s="382">
        <f>GrossWeightTotal+PalletQtyTotal*25</f>
        <v>5967.3336663336659</v>
      </c>
      <c r="X548" s="382">
        <f>GrossWeightTotalR+PalletQtyTotalR*25</f>
        <v>6001.42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22"/>
      <c r="O549" s="548" t="s">
        <v>747</v>
      </c>
      <c r="P549" s="428"/>
      <c r="Q549" s="428"/>
      <c r="R549" s="428"/>
      <c r="S549" s="428"/>
      <c r="T549" s="428"/>
      <c r="U549" s="429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749.30902430902427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753</v>
      </c>
      <c r="Y549" s="37"/>
      <c r="Z549" s="383"/>
      <c r="AA549" s="383"/>
    </row>
    <row r="550" spans="1:30" ht="14.25" hidden="1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22"/>
      <c r="O550" s="548" t="s">
        <v>748</v>
      </c>
      <c r="P550" s="428"/>
      <c r="Q550" s="428"/>
      <c r="R550" s="428"/>
      <c r="S550" s="428"/>
      <c r="T550" s="428"/>
      <c r="U550" s="429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11.727499999999999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1" t="s">
        <v>60</v>
      </c>
      <c r="C552" s="435" t="s">
        <v>98</v>
      </c>
      <c r="D552" s="655"/>
      <c r="E552" s="655"/>
      <c r="F552" s="604"/>
      <c r="G552" s="435" t="s">
        <v>229</v>
      </c>
      <c r="H552" s="655"/>
      <c r="I552" s="655"/>
      <c r="J552" s="655"/>
      <c r="K552" s="655"/>
      <c r="L552" s="655"/>
      <c r="M552" s="655"/>
      <c r="N552" s="655"/>
      <c r="O552" s="655"/>
      <c r="P552" s="604"/>
      <c r="Q552" s="435" t="s">
        <v>461</v>
      </c>
      <c r="R552" s="604"/>
      <c r="S552" s="435" t="s">
        <v>522</v>
      </c>
      <c r="T552" s="655"/>
      <c r="U552" s="655"/>
      <c r="V552" s="604"/>
      <c r="W552" s="371" t="s">
        <v>607</v>
      </c>
      <c r="X552" s="371" t="s">
        <v>656</v>
      </c>
      <c r="AA552" s="52"/>
      <c r="AD552" s="372"/>
    </row>
    <row r="553" spans="1:30" ht="14.25" customHeight="1" thickTop="1" x14ac:dyDescent="0.2">
      <c r="A553" s="773" t="s">
        <v>751</v>
      </c>
      <c r="B553" s="435" t="s">
        <v>60</v>
      </c>
      <c r="C553" s="435" t="s">
        <v>99</v>
      </c>
      <c r="D553" s="435" t="s">
        <v>107</v>
      </c>
      <c r="E553" s="435" t="s">
        <v>98</v>
      </c>
      <c r="F553" s="435" t="s">
        <v>219</v>
      </c>
      <c r="G553" s="435" t="s">
        <v>230</v>
      </c>
      <c r="H553" s="435" t="s">
        <v>237</v>
      </c>
      <c r="I553" s="435" t="s">
        <v>256</v>
      </c>
      <c r="J553" s="435" t="s">
        <v>326</v>
      </c>
      <c r="K553" s="372"/>
      <c r="L553" s="435" t="s">
        <v>356</v>
      </c>
      <c r="M553" s="372"/>
      <c r="N553" s="435" t="s">
        <v>356</v>
      </c>
      <c r="O553" s="435" t="s">
        <v>431</v>
      </c>
      <c r="P553" s="435" t="s">
        <v>448</v>
      </c>
      <c r="Q553" s="435" t="s">
        <v>462</v>
      </c>
      <c r="R553" s="435" t="s">
        <v>497</v>
      </c>
      <c r="S553" s="435" t="s">
        <v>523</v>
      </c>
      <c r="T553" s="435" t="s">
        <v>570</v>
      </c>
      <c r="U553" s="435" t="s">
        <v>596</v>
      </c>
      <c r="V553" s="435" t="s">
        <v>603</v>
      </c>
      <c r="W553" s="435" t="s">
        <v>607</v>
      </c>
      <c r="X553" s="435" t="s">
        <v>657</v>
      </c>
      <c r="AA553" s="52"/>
      <c r="AD553" s="372"/>
    </row>
    <row r="554" spans="1:30" ht="13.5" customHeight="1" thickBot="1" x14ac:dyDescent="0.25">
      <c r="A554" s="774"/>
      <c r="B554" s="436"/>
      <c r="C554" s="436"/>
      <c r="D554" s="436"/>
      <c r="E554" s="436"/>
      <c r="F554" s="436"/>
      <c r="G554" s="436"/>
      <c r="H554" s="436"/>
      <c r="I554" s="436"/>
      <c r="J554" s="436"/>
      <c r="K554" s="372"/>
      <c r="L554" s="436"/>
      <c r="M554" s="372"/>
      <c r="N554" s="436"/>
      <c r="O554" s="436"/>
      <c r="P554" s="436"/>
      <c r="Q554" s="436"/>
      <c r="R554" s="436"/>
      <c r="S554" s="436"/>
      <c r="T554" s="436"/>
      <c r="U554" s="436"/>
      <c r="V554" s="436"/>
      <c r="W554" s="436"/>
      <c r="X554" s="436"/>
      <c r="AA554" s="52"/>
      <c r="AD554" s="372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0</v>
      </c>
      <c r="D555" s="46">
        <f>IFERROR(X57*1,"0")+IFERROR(X58*1,"0")+IFERROR(X59*1,"0")+IFERROR(X60*1,"0")</f>
        <v>0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55" s="46">
        <f>IFERROR(X134*1,"0")+IFERROR(X135*1,"0")+IFERROR(X136*1,"0")+IFERROR(X137*1,"0")+IFERROR(X138*1,"0")</f>
        <v>403.20000000000005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0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0</v>
      </c>
      <c r="J555" s="46">
        <f>IFERROR(X214*1,"0")+IFERROR(X215*1,"0")+IFERROR(X216*1,"0")+IFERROR(X217*1,"0")+IFERROR(X218*1,"0")+IFERROR(X219*1,"0")+IFERROR(X223*1,"0")+IFERROR(X224*1,"0")</f>
        <v>0</v>
      </c>
      <c r="K555" s="372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M555" s="372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0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1515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1006.1999999999999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0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0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2508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0</v>
      </c>
      <c r="AA555" s="52"/>
      <c r="AD555" s="372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500,00"/>
        <filter val="10"/>
        <filter val="128,21"/>
        <filter val="189,39"/>
        <filter val="284,09"/>
        <filter val="33,33"/>
        <filter val="400,00"/>
        <filter val="47,62"/>
        <filter val="5 400,00"/>
        <filter val="5 717,33"/>
        <filter val="5 967,33"/>
        <filter val="500,00"/>
        <filter val="66,67"/>
        <filter val="749,31"/>
      </filters>
    </filterColumn>
  </autoFilter>
  <mergeCells count="995">
    <mergeCell ref="T553:T554"/>
    <mergeCell ref="O60:S60"/>
    <mergeCell ref="O324:U324"/>
    <mergeCell ref="D17:E18"/>
    <mergeCell ref="D344:E344"/>
    <mergeCell ref="D515:E515"/>
    <mergeCell ref="D471:E471"/>
    <mergeCell ref="D542:E542"/>
    <mergeCell ref="V17:V18"/>
    <mergeCell ref="D123:E123"/>
    <mergeCell ref="O139:U139"/>
    <mergeCell ref="D250:E250"/>
    <mergeCell ref="O201:U201"/>
    <mergeCell ref="D110:E110"/>
    <mergeCell ref="D408:E408"/>
    <mergeCell ref="O543:U543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Q1:S1"/>
    <mergeCell ref="A20:Y20"/>
    <mergeCell ref="O509:S509"/>
    <mergeCell ref="A318:Y318"/>
    <mergeCell ref="D239:E239"/>
    <mergeCell ref="D266:E266"/>
    <mergeCell ref="O548:U548"/>
    <mergeCell ref="A553:A554"/>
    <mergeCell ref="C553:C554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A347:Y347"/>
    <mergeCell ref="A40:Y40"/>
    <mergeCell ref="D97:E97"/>
    <mergeCell ref="D268:E268"/>
    <mergeCell ref="O41:S41"/>
    <mergeCell ref="O146:S146"/>
    <mergeCell ref="P5:Q5"/>
    <mergeCell ref="J9:L9"/>
    <mergeCell ref="O199:S199"/>
    <mergeCell ref="A497:N498"/>
    <mergeCell ref="D483:E483"/>
    <mergeCell ref="O311:U311"/>
    <mergeCell ref="O484:S484"/>
    <mergeCell ref="O42:U42"/>
    <mergeCell ref="D191:E191"/>
    <mergeCell ref="D262:E262"/>
    <mergeCell ref="D433:E433"/>
    <mergeCell ref="A254:Y254"/>
    <mergeCell ref="O315:S315"/>
    <mergeCell ref="D395:E395"/>
    <mergeCell ref="O486:S486"/>
    <mergeCell ref="A64:Y64"/>
    <mergeCell ref="A10:C10"/>
    <mergeCell ref="A340:Y340"/>
    <mergeCell ref="O344:S344"/>
    <mergeCell ref="D184:E184"/>
    <mergeCell ref="O341:S341"/>
    <mergeCell ref="O123:S123"/>
    <mergeCell ref="A220:N221"/>
    <mergeCell ref="O355:U355"/>
    <mergeCell ref="O483:S483"/>
    <mergeCell ref="A15:L15"/>
    <mergeCell ref="O135:S135"/>
    <mergeCell ref="O262:S262"/>
    <mergeCell ref="O433:S433"/>
    <mergeCell ref="A133:Y133"/>
    <mergeCell ref="O72:S72"/>
    <mergeCell ref="O110:S110"/>
    <mergeCell ref="D192:E192"/>
    <mergeCell ref="O259:U259"/>
    <mergeCell ref="X17:X18"/>
    <mergeCell ref="O24:U24"/>
    <mergeCell ref="A261:Y261"/>
    <mergeCell ref="O69:S69"/>
    <mergeCell ref="D244:E244"/>
    <mergeCell ref="O456:U456"/>
    <mergeCell ref="O470:S470"/>
    <mergeCell ref="A13:L13"/>
    <mergeCell ref="BB17:BB18"/>
    <mergeCell ref="D102:E102"/>
    <mergeCell ref="O198:S198"/>
    <mergeCell ref="O264:S264"/>
    <mergeCell ref="T17:U17"/>
    <mergeCell ref="O418:S418"/>
    <mergeCell ref="D196:E196"/>
    <mergeCell ref="O534:S534"/>
    <mergeCell ref="O186:S186"/>
    <mergeCell ref="A312:Y312"/>
    <mergeCell ref="O313:S313"/>
    <mergeCell ref="O107:S107"/>
    <mergeCell ref="O465:S465"/>
    <mergeCell ref="A440:N441"/>
    <mergeCell ref="D249:E249"/>
    <mergeCell ref="D276:E276"/>
    <mergeCell ref="O121:U121"/>
    <mergeCell ref="D170:E170"/>
    <mergeCell ref="D341:E341"/>
    <mergeCell ref="O479:U479"/>
    <mergeCell ref="D468:E468"/>
    <mergeCell ref="O511:U511"/>
    <mergeCell ref="A422:Y422"/>
    <mergeCell ref="D335:E335"/>
    <mergeCell ref="D372:E372"/>
    <mergeCell ref="O277:U277"/>
    <mergeCell ref="D188:E188"/>
    <mergeCell ref="D424:E424"/>
    <mergeCell ref="O252:U252"/>
    <mergeCell ref="D286:E286"/>
    <mergeCell ref="O478:U478"/>
    <mergeCell ref="O544:U544"/>
    <mergeCell ref="D455:E455"/>
    <mergeCell ref="D430:E430"/>
    <mergeCell ref="A545:N550"/>
    <mergeCell ref="O127:S127"/>
    <mergeCell ref="D175:E175"/>
    <mergeCell ref="A320:N321"/>
    <mergeCell ref="O394:S394"/>
    <mergeCell ref="G552:P552"/>
    <mergeCell ref="O310:U310"/>
    <mergeCell ref="D392:E392"/>
    <mergeCell ref="O412:S412"/>
    <mergeCell ref="O426:U426"/>
    <mergeCell ref="D165:E165"/>
    <mergeCell ref="O364:U364"/>
    <mergeCell ref="O545:U545"/>
    <mergeCell ref="D152:E152"/>
    <mergeCell ref="D323:E323"/>
    <mergeCell ref="D223:E223"/>
    <mergeCell ref="O290:U290"/>
    <mergeCell ref="O339:U339"/>
    <mergeCell ref="D394:E394"/>
    <mergeCell ref="D450:E450"/>
    <mergeCell ref="A364:N365"/>
    <mergeCell ref="F5:G5"/>
    <mergeCell ref="O294:S294"/>
    <mergeCell ref="O125:S125"/>
    <mergeCell ref="O392:S392"/>
    <mergeCell ref="A14:L14"/>
    <mergeCell ref="A353:Y353"/>
    <mergeCell ref="O112:S112"/>
    <mergeCell ref="O354:S354"/>
    <mergeCell ref="A480:Y480"/>
    <mergeCell ref="O34:U34"/>
    <mergeCell ref="O348:S348"/>
    <mergeCell ref="A328:Y328"/>
    <mergeCell ref="A34:N35"/>
    <mergeCell ref="O39:U39"/>
    <mergeCell ref="O114:S114"/>
    <mergeCell ref="O103:U103"/>
    <mergeCell ref="D29:E29"/>
    <mergeCell ref="A103:N104"/>
    <mergeCell ref="O167:U167"/>
    <mergeCell ref="D23:E23"/>
    <mergeCell ref="O185:S185"/>
    <mergeCell ref="D216:E216"/>
    <mergeCell ref="O247:S247"/>
    <mergeCell ref="D265:E265"/>
    <mergeCell ref="D539:E539"/>
    <mergeCell ref="A413:N414"/>
    <mergeCell ref="D333:E333"/>
    <mergeCell ref="A478:N479"/>
    <mergeCell ref="D526:E526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W553:W554"/>
    <mergeCell ref="O553:O554"/>
    <mergeCell ref="M17:M18"/>
    <mergeCell ref="O177:S177"/>
    <mergeCell ref="O248:S248"/>
    <mergeCell ref="A201:N202"/>
    <mergeCell ref="O164:S164"/>
    <mergeCell ref="O297:S297"/>
    <mergeCell ref="O335:S335"/>
    <mergeCell ref="O462:S462"/>
    <mergeCell ref="O533:S533"/>
    <mergeCell ref="A162:Y162"/>
    <mergeCell ref="O70:S70"/>
    <mergeCell ref="O241:S241"/>
    <mergeCell ref="D531:E531"/>
    <mergeCell ref="A227:Y227"/>
    <mergeCell ref="O399:S399"/>
    <mergeCell ref="O321:U321"/>
    <mergeCell ref="D177:E177"/>
    <mergeCell ref="D33:E33"/>
    <mergeCell ref="A178:N179"/>
    <mergeCell ref="D164:E164"/>
    <mergeCell ref="O413:U413"/>
    <mergeCell ref="O243:S243"/>
    <mergeCell ref="A9:C9"/>
    <mergeCell ref="O147:U147"/>
    <mergeCell ref="D373:E373"/>
    <mergeCell ref="D58:E58"/>
    <mergeCell ref="O251:S251"/>
    <mergeCell ref="O171:U171"/>
    <mergeCell ref="O189:S189"/>
    <mergeCell ref="A237:Y237"/>
    <mergeCell ref="D294:E294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22:E22"/>
    <mergeCell ref="D155:E155"/>
    <mergeCell ref="D257:E257"/>
    <mergeCell ref="D151:E151"/>
    <mergeCell ref="D553:D554"/>
    <mergeCell ref="O187:S187"/>
    <mergeCell ref="O381:U381"/>
    <mergeCell ref="S552:V552"/>
    <mergeCell ref="F553:F554"/>
    <mergeCell ref="D534:E534"/>
    <mergeCell ref="O174:S174"/>
    <mergeCell ref="O472:S472"/>
    <mergeCell ref="D525:E525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246:S246"/>
    <mergeCell ref="O368:S368"/>
    <mergeCell ref="U553:U554"/>
    <mergeCell ref="D215:E215"/>
    <mergeCell ref="O233:S233"/>
    <mergeCell ref="O527:S527"/>
    <mergeCell ref="O461:S461"/>
    <mergeCell ref="A235:N236"/>
    <mergeCell ref="D288:E288"/>
    <mergeCell ref="O404:U404"/>
    <mergeCell ref="A459:Y459"/>
    <mergeCell ref="O156:S156"/>
    <mergeCell ref="D136:E136"/>
    <mergeCell ref="O398:S398"/>
    <mergeCell ref="D434:E434"/>
    <mergeCell ref="O376:U376"/>
    <mergeCell ref="D154:E154"/>
    <mergeCell ref="O373:S373"/>
    <mergeCell ref="D461:E461"/>
    <mergeCell ref="D522:E522"/>
    <mergeCell ref="O231:S231"/>
    <mergeCell ref="D242:E242"/>
    <mergeCell ref="O407:S407"/>
    <mergeCell ref="O504:S504"/>
    <mergeCell ref="O494:U494"/>
    <mergeCell ref="D234:E234"/>
    <mergeCell ref="D241:E241"/>
    <mergeCell ref="D508:E508"/>
    <mergeCell ref="O403:U403"/>
    <mergeCell ref="V553:V554"/>
    <mergeCell ref="D83:E83"/>
    <mergeCell ref="O221:U221"/>
    <mergeCell ref="D319:E319"/>
    <mergeCell ref="O457:U457"/>
    <mergeCell ref="A271:N272"/>
    <mergeCell ref="D368:E368"/>
    <mergeCell ref="D506:E506"/>
    <mergeCell ref="O67:S67"/>
    <mergeCell ref="O236:U236"/>
    <mergeCell ref="D481:E481"/>
    <mergeCell ref="D85:E85"/>
    <mergeCell ref="D207:E207"/>
    <mergeCell ref="O159:S159"/>
    <mergeCell ref="D256:E256"/>
    <mergeCell ref="O303:S303"/>
    <mergeCell ref="D299:E299"/>
    <mergeCell ref="O395:S395"/>
    <mergeCell ref="A444:N445"/>
    <mergeCell ref="D541:E541"/>
    <mergeCell ref="A95:Y95"/>
    <mergeCell ref="O96:S96"/>
    <mergeCell ref="O94:U94"/>
    <mergeCell ref="O367:S367"/>
    <mergeCell ref="Z17:Z18"/>
    <mergeCell ref="O206:S206"/>
    <mergeCell ref="O510:S510"/>
    <mergeCell ref="O448:S448"/>
    <mergeCell ref="A446:Y446"/>
    <mergeCell ref="U12:V12"/>
    <mergeCell ref="O276:S276"/>
    <mergeCell ref="O214:S214"/>
    <mergeCell ref="D367:E367"/>
    <mergeCell ref="O506:S506"/>
    <mergeCell ref="A403:N404"/>
    <mergeCell ref="D146:E146"/>
    <mergeCell ref="D439:E439"/>
    <mergeCell ref="O284:U284"/>
    <mergeCell ref="D510:E510"/>
    <mergeCell ref="D304:E304"/>
    <mergeCell ref="O172:U172"/>
    <mergeCell ref="G17:G18"/>
    <mergeCell ref="D314:E314"/>
    <mergeCell ref="O288:S288"/>
    <mergeCell ref="D200:E200"/>
    <mergeCell ref="O120:U120"/>
    <mergeCell ref="O387:U387"/>
    <mergeCell ref="O160:U160"/>
    <mergeCell ref="AA17:AA18"/>
    <mergeCell ref="G553:G554"/>
    <mergeCell ref="O271:U271"/>
    <mergeCell ref="A225:N226"/>
    <mergeCell ref="D418:E418"/>
    <mergeCell ref="D89:E89"/>
    <mergeCell ref="D393:E393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D128:E128"/>
    <mergeCell ref="A456:N457"/>
    <mergeCell ref="D199:E199"/>
    <mergeCell ref="D186:E186"/>
    <mergeCell ref="D217:E217"/>
    <mergeCell ref="D484:E484"/>
    <mergeCell ref="D65:E65"/>
    <mergeCell ref="O471:S471"/>
    <mergeCell ref="D428:E428"/>
    <mergeCell ref="D509:E509"/>
    <mergeCell ref="A63:Y63"/>
    <mergeCell ref="D359:E359"/>
    <mergeCell ref="H17:H18"/>
    <mergeCell ref="D204:E204"/>
    <mergeCell ref="O220:U220"/>
    <mergeCell ref="D198:E198"/>
    <mergeCell ref="D465:E465"/>
    <mergeCell ref="D269:E269"/>
    <mergeCell ref="D296:E296"/>
    <mergeCell ref="A435:N436"/>
    <mergeCell ref="D75:E75"/>
    <mergeCell ref="A279:Y279"/>
    <mergeCell ref="D206:E206"/>
    <mergeCell ref="O158:S158"/>
    <mergeCell ref="O280:S280"/>
    <mergeCell ref="D159:E159"/>
    <mergeCell ref="O304:S304"/>
    <mergeCell ref="D80:E80"/>
    <mergeCell ref="O98:S98"/>
    <mergeCell ref="O298:S298"/>
    <mergeCell ref="O396:S396"/>
    <mergeCell ref="O390:S390"/>
    <mergeCell ref="O53:U53"/>
    <mergeCell ref="O438:S438"/>
    <mergeCell ref="D138:E138"/>
    <mergeCell ref="O496:S496"/>
    <mergeCell ref="D374:E374"/>
    <mergeCell ref="O77:S77"/>
    <mergeCell ref="P10:Q10"/>
    <mergeCell ref="O33:S33"/>
    <mergeCell ref="O204:S204"/>
    <mergeCell ref="O375:S375"/>
    <mergeCell ref="O269:S269"/>
    <mergeCell ref="O278:U278"/>
    <mergeCell ref="D267:E267"/>
    <mergeCell ref="D438:E438"/>
    <mergeCell ref="H10:L10"/>
    <mergeCell ref="A93:N94"/>
    <mergeCell ref="N17:N18"/>
    <mergeCell ref="O131:U131"/>
    <mergeCell ref="F17:F18"/>
    <mergeCell ref="O87:U87"/>
    <mergeCell ref="D107:E107"/>
    <mergeCell ref="O27:S27"/>
    <mergeCell ref="O54:U54"/>
    <mergeCell ref="D74:E74"/>
    <mergeCell ref="D68:E68"/>
    <mergeCell ref="A427:Y427"/>
    <mergeCell ref="O257:S257"/>
    <mergeCell ref="A61:N62"/>
    <mergeCell ref="O232:S232"/>
    <mergeCell ref="O359:S359"/>
    <mergeCell ref="H1:P1"/>
    <mergeCell ref="A501:Y501"/>
    <mergeCell ref="O138:S138"/>
    <mergeCell ref="S5:T5"/>
    <mergeCell ref="O76:S76"/>
    <mergeCell ref="O202:U202"/>
    <mergeCell ref="U5:V5"/>
    <mergeCell ref="D51:E51"/>
    <mergeCell ref="O209:S209"/>
    <mergeCell ref="A252:N253"/>
    <mergeCell ref="D349:E349"/>
    <mergeCell ref="D362:E362"/>
    <mergeCell ref="A366:Y366"/>
    <mergeCell ref="O361:S361"/>
    <mergeCell ref="O165:S165"/>
    <mergeCell ref="O374:S374"/>
    <mergeCell ref="D476:E476"/>
    <mergeCell ref="O267:S267"/>
    <mergeCell ref="O62:U62"/>
    <mergeCell ref="D412:E412"/>
    <mergeCell ref="A203:Y203"/>
    <mergeCell ref="O218:S218"/>
    <mergeCell ref="D298:E298"/>
    <mergeCell ref="D181:E181"/>
    <mergeCell ref="O59:S59"/>
    <mergeCell ref="O295:S295"/>
    <mergeCell ref="O89:S89"/>
    <mergeCell ref="O282:S282"/>
    <mergeCell ref="D76:E76"/>
    <mergeCell ref="O299:S299"/>
    <mergeCell ref="O274:S274"/>
    <mergeCell ref="D7:L7"/>
    <mergeCell ref="O216:S216"/>
    <mergeCell ref="O343:S343"/>
    <mergeCell ref="O410:U410"/>
    <mergeCell ref="A19:Y19"/>
    <mergeCell ref="O281:S281"/>
    <mergeCell ref="O477:S477"/>
    <mergeCell ref="A513:Y513"/>
    <mergeCell ref="O514:S514"/>
    <mergeCell ref="A160:N161"/>
    <mergeCell ref="O256:S256"/>
    <mergeCell ref="A380:N381"/>
    <mergeCell ref="A451:N452"/>
    <mergeCell ref="O441:U441"/>
    <mergeCell ref="O497:U497"/>
    <mergeCell ref="A48:Y48"/>
    <mergeCell ref="O22:S22"/>
    <mergeCell ref="O193:S193"/>
    <mergeCell ref="D490:E490"/>
    <mergeCell ref="O491:S491"/>
    <mergeCell ref="D477:E477"/>
    <mergeCell ref="A142:Y142"/>
    <mergeCell ref="D125:E125"/>
    <mergeCell ref="D112:E112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O541:S541"/>
    <mergeCell ref="D348:E348"/>
    <mergeCell ref="A511:N512"/>
    <mergeCell ref="Q552:R552"/>
    <mergeCell ref="A521:Y521"/>
    <mergeCell ref="D504:E504"/>
    <mergeCell ref="O522:S522"/>
    <mergeCell ref="O516:S516"/>
    <mergeCell ref="O524:S524"/>
    <mergeCell ref="E553:E554"/>
    <mergeCell ref="O153:S153"/>
    <mergeCell ref="O250:S250"/>
    <mergeCell ref="O535:S535"/>
    <mergeCell ref="A382:Y382"/>
    <mergeCell ref="O550:U550"/>
    <mergeCell ref="A149:Y149"/>
    <mergeCell ref="O43:U43"/>
    <mergeCell ref="A277:N278"/>
    <mergeCell ref="D399:E399"/>
    <mergeCell ref="D59:E59"/>
    <mergeCell ref="A447:Y447"/>
    <mergeCell ref="O386:S386"/>
    <mergeCell ref="D295:E295"/>
    <mergeCell ref="A369:N370"/>
    <mergeCell ref="O45:S45"/>
    <mergeCell ref="O134:S134"/>
    <mergeCell ref="O51:S51"/>
    <mergeCell ref="O109:S109"/>
    <mergeCell ref="D194:E194"/>
    <mergeCell ref="O520:U520"/>
    <mergeCell ref="D540:E540"/>
    <mergeCell ref="O532:S532"/>
    <mergeCell ref="A289:N290"/>
    <mergeCell ref="D386:E386"/>
    <mergeCell ref="A530:Y530"/>
    <mergeCell ref="O531:S531"/>
    <mergeCell ref="O525:S525"/>
    <mergeCell ref="D462:E462"/>
    <mergeCell ref="A500:Y500"/>
    <mergeCell ref="O124:S124"/>
    <mergeCell ref="A421:Y421"/>
    <mergeCell ref="A38:N39"/>
    <mergeCell ref="O360:S360"/>
    <mergeCell ref="O211:U211"/>
    <mergeCell ref="O74:S74"/>
    <mergeCell ref="O338:U338"/>
    <mergeCell ref="A358:Y358"/>
    <mergeCell ref="D485:E485"/>
    <mergeCell ref="D137:E137"/>
    <mergeCell ref="O424:S424"/>
    <mergeCell ref="A338:N339"/>
    <mergeCell ref="D247:E247"/>
    <mergeCell ref="O493:U493"/>
    <mergeCell ref="D90:E90"/>
    <mergeCell ref="O429:S429"/>
    <mergeCell ref="D193:E193"/>
    <mergeCell ref="D127:E127"/>
    <mergeCell ref="A442:Y442"/>
    <mergeCell ref="O436:U436"/>
    <mergeCell ref="D491:E491"/>
    <mergeCell ref="D176:E176"/>
    <mergeCell ref="O443:S443"/>
    <mergeCell ref="Q553:Q554"/>
    <mergeCell ref="A351:N352"/>
    <mergeCell ref="O356:U356"/>
    <mergeCell ref="D467:E467"/>
    <mergeCell ref="A345:N346"/>
    <mergeCell ref="S553:S554"/>
    <mergeCell ref="A139:N140"/>
    <mergeCell ref="D119:E119"/>
    <mergeCell ref="A210:N211"/>
    <mergeCell ref="D190:E190"/>
    <mergeCell ref="D246:E246"/>
    <mergeCell ref="O406:S406"/>
    <mergeCell ref="D233:E233"/>
    <mergeCell ref="D282:E282"/>
    <mergeCell ref="O329:S329"/>
    <mergeCell ref="O420:U420"/>
    <mergeCell ref="D469:E469"/>
    <mergeCell ref="A147:N148"/>
    <mergeCell ref="D183:E183"/>
    <mergeCell ref="O370:U370"/>
    <mergeCell ref="D248:E248"/>
    <mergeCell ref="D219:E219"/>
    <mergeCell ref="O266:S266"/>
    <mergeCell ref="D275:E275"/>
    <mergeCell ref="O498:U498"/>
    <mergeCell ref="A238:Y238"/>
    <mergeCell ref="D343:E343"/>
    <mergeCell ref="O37:S37"/>
    <mergeCell ref="A55:Y55"/>
    <mergeCell ref="D182:E182"/>
    <mergeCell ref="O469:S469"/>
    <mergeCell ref="O369:U369"/>
    <mergeCell ref="D109:E109"/>
    <mergeCell ref="D280:E280"/>
    <mergeCell ref="D111:E111"/>
    <mergeCell ref="O108:S108"/>
    <mergeCell ref="O393:S393"/>
    <mergeCell ref="A357:Y357"/>
    <mergeCell ref="O435:U435"/>
    <mergeCell ref="A44:Y44"/>
    <mergeCell ref="O485:S485"/>
    <mergeCell ref="O423:S423"/>
    <mergeCell ref="D185:E185"/>
    <mergeCell ref="O249:S249"/>
    <mergeCell ref="D218:E218"/>
    <mergeCell ref="O137:S137"/>
    <mergeCell ref="D41:E41"/>
    <mergeCell ref="O197:S197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540:S540"/>
    <mergeCell ref="D533:E533"/>
    <mergeCell ref="O503:S503"/>
    <mergeCell ref="A536:N537"/>
    <mergeCell ref="D507:E507"/>
    <mergeCell ref="D330:E330"/>
    <mergeCell ref="O272:U272"/>
    <mergeCell ref="O481:S481"/>
    <mergeCell ref="D492:E492"/>
    <mergeCell ref="A493:N494"/>
    <mergeCell ref="O116:S116"/>
    <mergeCell ref="D96:E96"/>
    <mergeCell ref="O445:U445"/>
    <mergeCell ref="A259:N260"/>
    <mergeCell ref="D350:E350"/>
    <mergeCell ref="O178:U178"/>
    <mergeCell ref="A324:N325"/>
    <mergeCell ref="A487:N488"/>
    <mergeCell ref="A307:Y307"/>
    <mergeCell ref="A405:Y405"/>
    <mergeCell ref="D448:E448"/>
    <mergeCell ref="O397:S397"/>
    <mergeCell ref="O245:S245"/>
    <mergeCell ref="A371:Y371"/>
    <mergeCell ref="O372:S372"/>
    <mergeCell ref="D464:E464"/>
    <mergeCell ref="D402:E402"/>
    <mergeCell ref="O258:S258"/>
    <mergeCell ref="O546:U546"/>
    <mergeCell ref="A17:A18"/>
    <mergeCell ref="K17:K18"/>
    <mergeCell ref="C17:C18"/>
    <mergeCell ref="O325:U325"/>
    <mergeCell ref="D37:E37"/>
    <mergeCell ref="D230:E230"/>
    <mergeCell ref="D401:E401"/>
    <mergeCell ref="A168:Y168"/>
    <mergeCell ref="D466:E466"/>
    <mergeCell ref="D118:E118"/>
    <mergeCell ref="D232:E232"/>
    <mergeCell ref="O419:U419"/>
    <mergeCell ref="O129:S129"/>
    <mergeCell ref="A326:Y326"/>
    <mergeCell ref="O320:U320"/>
    <mergeCell ref="O23:S23"/>
    <mergeCell ref="O194:S194"/>
    <mergeCell ref="D169:E169"/>
    <mergeCell ref="O492:S492"/>
    <mergeCell ref="O181:S181"/>
    <mergeCell ref="A21:Y21"/>
    <mergeCell ref="D532:E532"/>
    <mergeCell ref="A499:Y499"/>
    <mergeCell ref="X553:X554"/>
    <mergeCell ref="P9:Q9"/>
    <mergeCell ref="D390:E390"/>
    <mergeCell ref="O408:S408"/>
    <mergeCell ref="O464:S464"/>
    <mergeCell ref="O528:U528"/>
    <mergeCell ref="O402:S402"/>
    <mergeCell ref="A5:C5"/>
    <mergeCell ref="A308:Y308"/>
    <mergeCell ref="A42:N43"/>
    <mergeCell ref="O309:S309"/>
    <mergeCell ref="A173:Y173"/>
    <mergeCell ref="P11:Q11"/>
    <mergeCell ref="O230:S230"/>
    <mergeCell ref="O130:U130"/>
    <mergeCell ref="O401:S401"/>
    <mergeCell ref="O466:S466"/>
    <mergeCell ref="A53:N54"/>
    <mergeCell ref="O317:U317"/>
    <mergeCell ref="O488:U488"/>
    <mergeCell ref="O388:U388"/>
    <mergeCell ref="O118:S118"/>
    <mergeCell ref="D337:E337"/>
    <mergeCell ref="O416:S416"/>
    <mergeCell ref="I553:I554"/>
    <mergeCell ref="O191:S191"/>
    <mergeCell ref="O409:U409"/>
    <mergeCell ref="O349:S349"/>
    <mergeCell ref="A475:Y475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D255:E255"/>
    <mergeCell ref="O542:S542"/>
    <mergeCell ref="O219:S219"/>
    <mergeCell ref="O517:S517"/>
    <mergeCell ref="O306:U306"/>
    <mergeCell ref="A24:N25"/>
    <mergeCell ref="D309:E309"/>
    <mergeCell ref="D1:F1"/>
    <mergeCell ref="J553:J554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523:S523"/>
    <mergeCell ref="D334:E334"/>
    <mergeCell ref="O66:S66"/>
    <mergeCell ref="O115:S115"/>
    <mergeCell ref="A163:Y163"/>
    <mergeCell ref="O301:U301"/>
    <mergeCell ref="O102:S102"/>
    <mergeCell ref="O537:U537"/>
    <mergeCell ref="O229:S229"/>
    <mergeCell ref="O400:S400"/>
    <mergeCell ref="D100:E100"/>
    <mergeCell ref="O487:U487"/>
    <mergeCell ref="AE17:AE18"/>
    <mergeCell ref="D527:E527"/>
    <mergeCell ref="D145:E145"/>
    <mergeCell ref="O161:U161"/>
    <mergeCell ref="O283:U283"/>
    <mergeCell ref="D443:E443"/>
    <mergeCell ref="D514:E514"/>
    <mergeCell ref="D8:L8"/>
    <mergeCell ref="D209:E209"/>
    <mergeCell ref="O225:U225"/>
    <mergeCell ref="A291:Y291"/>
    <mergeCell ref="D274:E274"/>
    <mergeCell ref="D245:E245"/>
    <mergeCell ref="O463:S463"/>
    <mergeCell ref="D516:E516"/>
    <mergeCell ref="O235:U235"/>
    <mergeCell ref="D224:E224"/>
    <mergeCell ref="O71:S71"/>
    <mergeCell ref="A228:Y228"/>
    <mergeCell ref="O58:S58"/>
    <mergeCell ref="O68:S68"/>
    <mergeCell ref="O239:S239"/>
    <mergeCell ref="O414:U414"/>
    <mergeCell ref="O474:U474"/>
    <mergeCell ref="AB17:AD18"/>
    <mergeCell ref="D432:E432"/>
    <mergeCell ref="D117:E117"/>
    <mergeCell ref="D92:E92"/>
    <mergeCell ref="A166:N167"/>
    <mergeCell ref="D30:E30"/>
    <mergeCell ref="D524:E524"/>
    <mergeCell ref="A473:N474"/>
    <mergeCell ref="D67:E67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A222:Y222"/>
    <mergeCell ref="H553:H554"/>
    <mergeCell ref="R553:R554"/>
    <mergeCell ref="O223:S223"/>
    <mergeCell ref="O148:U148"/>
    <mergeCell ref="O179:U179"/>
    <mergeCell ref="D28:E28"/>
    <mergeCell ref="O166:U166"/>
    <mergeCell ref="A300:N301"/>
    <mergeCell ref="D313:E313"/>
    <mergeCell ref="A387:N388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176:S176"/>
    <mergeCell ref="D400:E400"/>
    <mergeCell ref="O519:U519"/>
    <mergeCell ref="O17:S18"/>
    <mergeCell ref="O526:S526"/>
    <mergeCell ref="O234:S234"/>
    <mergeCell ref="O99:S99"/>
    <mergeCell ref="D470:E470"/>
    <mergeCell ref="O286:S286"/>
    <mergeCell ref="A437:Y437"/>
    <mergeCell ref="A171:N172"/>
    <mergeCell ref="D214:E214"/>
    <mergeCell ref="O432:S432"/>
    <mergeCell ref="D329:E329"/>
    <mergeCell ref="D229:E229"/>
    <mergeCell ref="O97:S97"/>
    <mergeCell ref="D77:E77"/>
    <mergeCell ref="D108:E108"/>
    <mergeCell ref="D375:E375"/>
    <mergeCell ref="D113:E113"/>
    <mergeCell ref="A453:Y453"/>
    <mergeCell ref="A105:Y105"/>
    <mergeCell ref="O226:U226"/>
    <mergeCell ref="A26:Y26"/>
    <mergeCell ref="D517:E517"/>
    <mergeCell ref="D115:E115"/>
    <mergeCell ref="D502:E502"/>
    <mergeCell ref="O380:U380"/>
    <mergeCell ref="A302:Y302"/>
    <mergeCell ref="D429:E429"/>
    <mergeCell ref="O61:U61"/>
    <mergeCell ref="A46:N47"/>
    <mergeCell ref="D379:E379"/>
    <mergeCell ref="O346:U346"/>
    <mergeCell ref="A389:Y389"/>
    <mergeCell ref="O363:S363"/>
    <mergeCell ref="A327:Y327"/>
    <mergeCell ref="A460:Y460"/>
    <mergeCell ref="O157:S157"/>
    <mergeCell ref="D406:E406"/>
    <mergeCell ref="A454:Y454"/>
    <mergeCell ref="O455:S455"/>
    <mergeCell ref="O333:S333"/>
    <mergeCell ref="A415:Y415"/>
    <mergeCell ref="O391:S391"/>
    <mergeCell ref="D281:E281"/>
    <mergeCell ref="O334:S334"/>
    <mergeCell ref="A409:N410"/>
    <mergeCell ref="O434:S434"/>
    <mergeCell ref="O169:S169"/>
    <mergeCell ref="U10:V10"/>
    <mergeCell ref="O208:S208"/>
    <mergeCell ref="A305:N306"/>
    <mergeCell ref="O268:S268"/>
    <mergeCell ref="O345:U345"/>
    <mergeCell ref="A378:Y378"/>
    <mergeCell ref="O379:S379"/>
    <mergeCell ref="D79:E79"/>
    <mergeCell ref="O46:U46"/>
    <mergeCell ref="D144:E144"/>
    <mergeCell ref="D315:E315"/>
    <mergeCell ref="A316:N317"/>
    <mergeCell ref="P12:Q12"/>
    <mergeCell ref="O240:S240"/>
    <mergeCell ref="D251:E251"/>
    <mergeCell ref="O119:S119"/>
    <mergeCell ref="O32:S32"/>
    <mergeCell ref="O330:S330"/>
    <mergeCell ref="P13:Q13"/>
    <mergeCell ref="D114:E114"/>
    <mergeCell ref="O332:S332"/>
    <mergeCell ref="O35:U35"/>
    <mergeCell ref="O2:V3"/>
    <mergeCell ref="D360:E360"/>
    <mergeCell ref="D431:E431"/>
    <mergeCell ref="D287:E287"/>
    <mergeCell ref="O482:S482"/>
    <mergeCell ref="O425:U425"/>
    <mergeCell ref="O296:S296"/>
    <mergeCell ref="D66:E66"/>
    <mergeCell ref="O84:S84"/>
    <mergeCell ref="D126:E126"/>
    <mergeCell ref="A143:Y143"/>
    <mergeCell ref="D197:E197"/>
    <mergeCell ref="O75:S75"/>
    <mergeCell ref="O440:U440"/>
    <mergeCell ref="A49:Y49"/>
    <mergeCell ref="D482:E482"/>
    <mergeCell ref="A36:Y36"/>
    <mergeCell ref="A383:Y383"/>
    <mergeCell ref="O377:U377"/>
    <mergeCell ref="W17:W18"/>
    <mergeCell ref="O80:S80"/>
    <mergeCell ref="O52:S52"/>
    <mergeCell ref="O79:S79"/>
    <mergeCell ref="O350:S350"/>
    <mergeCell ref="B553:B554"/>
    <mergeCell ref="O385:S385"/>
    <mergeCell ref="O518:S518"/>
    <mergeCell ref="O195:S195"/>
    <mergeCell ref="B17:B18"/>
    <mergeCell ref="A86:N87"/>
    <mergeCell ref="O431:S431"/>
    <mergeCell ref="A528:N529"/>
    <mergeCell ref="O151:S151"/>
    <mergeCell ref="O449:S449"/>
    <mergeCell ref="D258:E258"/>
    <mergeCell ref="D518:E518"/>
    <mergeCell ref="D124:E124"/>
    <mergeCell ref="O215:S215"/>
    <mergeCell ref="O140:U140"/>
    <mergeCell ref="D195:E195"/>
    <mergeCell ref="D189:E189"/>
    <mergeCell ref="O507:S507"/>
    <mergeCell ref="O144:S144"/>
    <mergeCell ref="O337:S337"/>
    <mergeCell ref="O508:S508"/>
    <mergeCell ref="O331:S331"/>
    <mergeCell ref="D98:E98"/>
    <mergeCell ref="D73:E73"/>
    <mergeCell ref="H5:L5"/>
    <mergeCell ref="A56:Y56"/>
    <mergeCell ref="O57:S57"/>
    <mergeCell ref="A355:N356"/>
    <mergeCell ref="O293:S293"/>
    <mergeCell ref="O47:U47"/>
    <mergeCell ref="S6:T9"/>
    <mergeCell ref="D81:E81"/>
    <mergeCell ref="O155:S155"/>
    <mergeCell ref="D208:E208"/>
    <mergeCell ref="D5:E5"/>
    <mergeCell ref="O15:S16"/>
    <mergeCell ref="A6:C6"/>
    <mergeCell ref="D9:E9"/>
    <mergeCell ref="F9:G9"/>
    <mergeCell ref="O38:U38"/>
    <mergeCell ref="D52:E52"/>
    <mergeCell ref="D27:E27"/>
    <mergeCell ref="H9:I9"/>
    <mergeCell ref="O30:S30"/>
    <mergeCell ref="O351:U351"/>
    <mergeCell ref="A273:Y273"/>
    <mergeCell ref="O81:S81"/>
    <mergeCell ref="D129:E129"/>
    <mergeCell ref="O505:S505"/>
    <mergeCell ref="P6:Q6"/>
    <mergeCell ref="O29:S29"/>
    <mergeCell ref="O200:S200"/>
    <mergeCell ref="D297:E297"/>
    <mergeCell ref="O265:S265"/>
    <mergeCell ref="O65:S65"/>
    <mergeCell ref="D70:E70"/>
    <mergeCell ref="O352:U352"/>
    <mergeCell ref="D263:E263"/>
    <mergeCell ref="D505:E505"/>
    <mergeCell ref="O31:S31"/>
    <mergeCell ref="D486:E486"/>
    <mergeCell ref="D78:E78"/>
    <mergeCell ref="D134:E134"/>
    <mergeCell ref="D205:E205"/>
    <mergeCell ref="O210:U210"/>
    <mergeCell ref="O217:S217"/>
    <mergeCell ref="O91:S91"/>
    <mergeCell ref="O362:S362"/>
    <mergeCell ref="O85:S85"/>
    <mergeCell ref="O305:U305"/>
    <mergeCell ref="O502:S502"/>
    <mergeCell ref="O451:U451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489:Y489"/>
    <mergeCell ref="D472:E472"/>
    <mergeCell ref="A141:Y141"/>
    <mergeCell ref="O136:S136"/>
    <mergeCell ref="O207:S207"/>
    <mergeCell ref="D45:E45"/>
    <mergeCell ref="O92:S92"/>
    <mergeCell ref="A122:Y122"/>
    <mergeCell ref="O263:S263"/>
    <mergeCell ref="O452:U452"/>
    <mergeCell ref="D363:E363"/>
    <mergeCell ref="A88:Y88"/>
    <mergeCell ref="D71:E71"/>
    <mergeCell ref="D332:E332"/>
    <mergeCell ref="O154:S154"/>
    <mergeCell ref="O439:S43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2024-05-30T09:09:16Z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