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98058B-2CFE-42C8-9A4C-6B0E1CA5E0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BL22" i="1"/>
  <c r="W546" i="1" s="1"/>
  <c r="X22" i="1"/>
  <c r="O22" i="1"/>
  <c r="H10" i="1"/>
  <c r="A9" i="1"/>
  <c r="F10" i="1" s="1"/>
  <c r="D7" i="1"/>
  <c r="P6" i="1"/>
  <c r="O2" i="1"/>
  <c r="BO234" i="1" l="1"/>
  <c r="BM234" i="1"/>
  <c r="Y234" i="1"/>
  <c r="BO255" i="1"/>
  <c r="BM255" i="1"/>
  <c r="Y255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9" i="1"/>
  <c r="BM29" i="1"/>
  <c r="Y58" i="1"/>
  <c r="BM58" i="1"/>
  <c r="Y66" i="1"/>
  <c r="BM66" i="1"/>
  <c r="Y74" i="1"/>
  <c r="BM74" i="1"/>
  <c r="Y82" i="1"/>
  <c r="BM82" i="1"/>
  <c r="Y96" i="1"/>
  <c r="BM96" i="1"/>
  <c r="Y108" i="1"/>
  <c r="BM108" i="1"/>
  <c r="Y116" i="1"/>
  <c r="BM116" i="1"/>
  <c r="Y128" i="1"/>
  <c r="BM128" i="1"/>
  <c r="F555" i="1"/>
  <c r="Y152" i="1"/>
  <c r="BM152" i="1"/>
  <c r="Y165" i="1"/>
  <c r="BM165" i="1"/>
  <c r="Y169" i="1"/>
  <c r="BM169" i="1"/>
  <c r="X172" i="1"/>
  <c r="Y183" i="1"/>
  <c r="BM183" i="1"/>
  <c r="Y186" i="1"/>
  <c r="BM186" i="1"/>
  <c r="Y189" i="1"/>
  <c r="BM189" i="1"/>
  <c r="BO200" i="1"/>
  <c r="BM200" i="1"/>
  <c r="BO219" i="1"/>
  <c r="BM219" i="1"/>
  <c r="Y219" i="1"/>
  <c r="BO245" i="1"/>
  <c r="BM245" i="1"/>
  <c r="Y245" i="1"/>
  <c r="X260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W548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BO106" i="1"/>
  <c r="BM106" i="1"/>
  <c r="Y106" i="1"/>
  <c r="BO114" i="1"/>
  <c r="BM114" i="1"/>
  <c r="Y114" i="1"/>
  <c r="BO126" i="1"/>
  <c r="BM126" i="1"/>
  <c r="Y126" i="1"/>
  <c r="BO145" i="1"/>
  <c r="BM145" i="1"/>
  <c r="Y145" i="1"/>
  <c r="BO158" i="1"/>
  <c r="BM158" i="1"/>
  <c r="Y158" i="1"/>
  <c r="BO181" i="1"/>
  <c r="BM181" i="1"/>
  <c r="Y181" i="1"/>
  <c r="X210" i="1"/>
  <c r="BO204" i="1"/>
  <c r="BM204" i="1"/>
  <c r="Y204" i="1"/>
  <c r="BO223" i="1"/>
  <c r="BM223" i="1"/>
  <c r="Y223" i="1"/>
  <c r="BO239" i="1"/>
  <c r="BM239" i="1"/>
  <c r="Y239" i="1"/>
  <c r="BO247" i="1"/>
  <c r="BM247" i="1"/>
  <c r="Y247" i="1"/>
  <c r="BO257" i="1"/>
  <c r="BM257" i="1"/>
  <c r="Y257" i="1"/>
  <c r="BO276" i="1"/>
  <c r="BM276" i="1"/>
  <c r="Y276" i="1"/>
  <c r="BO295" i="1"/>
  <c r="BM295" i="1"/>
  <c r="Y295" i="1"/>
  <c r="BO110" i="1"/>
  <c r="BM110" i="1"/>
  <c r="Y110" i="1"/>
  <c r="BO118" i="1"/>
  <c r="BM118" i="1"/>
  <c r="Y118" i="1"/>
  <c r="BO135" i="1"/>
  <c r="BM135" i="1"/>
  <c r="Y135" i="1"/>
  <c r="BO154" i="1"/>
  <c r="BM154" i="1"/>
  <c r="Y154" i="1"/>
  <c r="BO175" i="1"/>
  <c r="BM175" i="1"/>
  <c r="Y175" i="1"/>
  <c r="BO191" i="1"/>
  <c r="BM191" i="1"/>
  <c r="Y191" i="1"/>
  <c r="BO217" i="1"/>
  <c r="BM217" i="1"/>
  <c r="Y217" i="1"/>
  <c r="BO232" i="1"/>
  <c r="BM232" i="1"/>
  <c r="Y232" i="1"/>
  <c r="BO243" i="1"/>
  <c r="BM243" i="1"/>
  <c r="Y243" i="1"/>
  <c r="BO251" i="1"/>
  <c r="BM251" i="1"/>
  <c r="Y251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130" i="1"/>
  <c r="X25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H9" i="1"/>
  <c r="A10" i="1"/>
  <c r="X24" i="1"/>
  <c r="X34" i="1"/>
  <c r="X54" i="1"/>
  <c r="X62" i="1"/>
  <c r="X93" i="1"/>
  <c r="X131" i="1"/>
  <c r="X140" i="1"/>
  <c r="H555" i="1"/>
  <c r="X160" i="1"/>
  <c r="BO182" i="1"/>
  <c r="BM182" i="1"/>
  <c r="Y182" i="1"/>
  <c r="BO188" i="1"/>
  <c r="BM188" i="1"/>
  <c r="Y188" i="1"/>
  <c r="BO195" i="1"/>
  <c r="BM195" i="1"/>
  <c r="Y195" i="1"/>
  <c r="BO208" i="1"/>
  <c r="BM208" i="1"/>
  <c r="Y208" i="1"/>
  <c r="BO224" i="1"/>
  <c r="BM224" i="1"/>
  <c r="Y224" i="1"/>
  <c r="Y225" i="1" s="1"/>
  <c r="X226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20" i="1"/>
  <c r="BO319" i="1"/>
  <c r="BM319" i="1"/>
  <c r="Y319" i="1"/>
  <c r="Y320" i="1" s="1"/>
  <c r="X324" i="1"/>
  <c r="BO323" i="1"/>
  <c r="BM323" i="1"/>
  <c r="Y323" i="1"/>
  <c r="Y324" i="1" s="1"/>
  <c r="X325" i="1"/>
  <c r="BO349" i="1"/>
  <c r="BM349" i="1"/>
  <c r="Y349" i="1"/>
  <c r="X87" i="1"/>
  <c r="X103" i="1"/>
  <c r="X121" i="1"/>
  <c r="X148" i="1"/>
  <c r="BO157" i="1"/>
  <c r="BM157" i="1"/>
  <c r="Y157" i="1"/>
  <c r="BO170" i="1"/>
  <c r="BM170" i="1"/>
  <c r="Y170" i="1"/>
  <c r="Y171" i="1" s="1"/>
  <c r="X179" i="1"/>
  <c r="BO174" i="1"/>
  <c r="BM174" i="1"/>
  <c r="Y174" i="1"/>
  <c r="X178" i="1"/>
  <c r="BO185" i="1"/>
  <c r="BM185" i="1"/>
  <c r="Y185" i="1"/>
  <c r="BO192" i="1"/>
  <c r="BM192" i="1"/>
  <c r="Y192" i="1"/>
  <c r="BO199" i="1"/>
  <c r="BM199" i="1"/>
  <c r="Y199" i="1"/>
  <c r="BO216" i="1"/>
  <c r="BM216" i="1"/>
  <c r="Y216" i="1"/>
  <c r="X220" i="1"/>
  <c r="X236" i="1"/>
  <c r="BO229" i="1"/>
  <c r="BM229" i="1"/>
  <c r="Y229" i="1"/>
  <c r="X317" i="1"/>
  <c r="X321" i="1"/>
  <c r="BO330" i="1"/>
  <c r="BM330" i="1"/>
  <c r="Y330" i="1"/>
  <c r="BO335" i="1"/>
  <c r="BM335" i="1"/>
  <c r="Y335" i="1"/>
  <c r="X338" i="1"/>
  <c r="BO342" i="1"/>
  <c r="BM342" i="1"/>
  <c r="Y342" i="1"/>
  <c r="X346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28" i="1" l="1"/>
  <c r="Y409" i="1"/>
  <c r="Y440" i="1"/>
  <c r="Y519" i="1"/>
  <c r="Y252" i="1"/>
  <c r="Y201" i="1"/>
  <c r="Y120" i="1"/>
  <c r="Y103" i="1"/>
  <c r="Y487" i="1"/>
  <c r="Y435" i="1"/>
  <c r="Y338" i="1"/>
  <c r="Y220" i="1"/>
  <c r="Y160" i="1"/>
  <c r="Y147" i="1"/>
  <c r="Y139" i="1"/>
  <c r="Y93" i="1"/>
  <c r="Y86" i="1"/>
  <c r="Y61" i="1"/>
  <c r="Y34" i="1"/>
  <c r="Y536" i="1"/>
  <c r="Y419" i="1"/>
  <c r="Y403" i="1"/>
  <c r="Y130" i="1"/>
  <c r="X545" i="1"/>
  <c r="X547" i="1"/>
  <c r="Y235" i="1"/>
  <c r="Y271" i="1"/>
  <c r="Y473" i="1"/>
  <c r="Y511" i="1"/>
  <c r="Y451" i="1"/>
  <c r="X546" i="1"/>
  <c r="X548" i="1" s="1"/>
  <c r="Y178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<sst xmlns="http://schemas.openxmlformats.org/spreadsheetml/2006/main" count="2380" uniqueCount="790">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</sst>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45444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0.33333333333333331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153</v>
      </c>
      <c r="X57" s="381">
        <f>IFERROR(IF(W57="",0,CEILING((W57/$H57),1)*$H57),"")</f>
        <v>162</v>
      </c>
      <c r="Y57" s="36">
        <f>IFERROR(IF(X57=0,"",ROUNDUP(X57/H57,0)*0.02175),"")</f>
        <v>0.32624999999999998</v>
      </c>
      <c r="Z57" s="56"/>
      <c r="AA57" s="57"/>
      <c r="AE57" s="64"/>
      <c r="BB57" s="79" t="s">
        <v>1</v>
      </c>
      <c r="BL57" s="64">
        <f>IFERROR(W57*I57/H57,"0")</f>
        <v>159.79999999999998</v>
      </c>
      <c r="BM57" s="64">
        <f>IFERROR(X57*I57/H57,"0")</f>
        <v>169.2</v>
      </c>
      <c r="BN57" s="64">
        <f>IFERROR(1/J57*(W57/H57),"0")</f>
        <v>0.25297619047619047</v>
      </c>
      <c r="BO57" s="64">
        <f>IFERROR(1/J57*(X57/H57),"0")</f>
        <v>0.26785714285714279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14.166666666666666</v>
      </c>
      <c r="X61" s="382">
        <f>IFERROR(X57/H57,"0")+IFERROR(X58/H58,"0")+IFERROR(X59/H59,"0")+IFERROR(X60/H60,"0")</f>
        <v>14.999999999999998</v>
      </c>
      <c r="Y61" s="382">
        <f>IFERROR(IF(Y57="",0,Y57),"0")+IFERROR(IF(Y58="",0,Y58),"0")+IFERROR(IF(Y59="",0,Y59),"0")+IFERROR(IF(Y60="",0,Y60),"0")</f>
        <v>0.32624999999999998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153</v>
      </c>
      <c r="X62" s="382">
        <f>IFERROR(SUM(X57:X60),"0")</f>
        <v>162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142</v>
      </c>
      <c r="X66" s="38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148.08571428571429</v>
      </c>
      <c r="BM66" s="64">
        <f t="shared" si="9"/>
        <v>151.84</v>
      </c>
      <c r="BN66" s="64">
        <f t="shared" si="10"/>
        <v>0.22640306122448978</v>
      </c>
      <c r="BO66" s="64">
        <f t="shared" si="11"/>
        <v>0.23214285714285712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148</v>
      </c>
      <c r="X68" s="381">
        <f t="shared" si="6"/>
        <v>156.79999999999998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154.34285714285713</v>
      </c>
      <c r="BM68" s="64">
        <f t="shared" si="9"/>
        <v>163.51999999999998</v>
      </c>
      <c r="BN68" s="64">
        <f t="shared" si="10"/>
        <v>0.23596938775510204</v>
      </c>
      <c r="BO68" s="64">
        <f t="shared" si="11"/>
        <v>0.25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26</v>
      </c>
      <c r="X69" s="381">
        <f t="shared" si="6"/>
        <v>32.400000000000006</v>
      </c>
      <c r="Y69" s="36">
        <f t="shared" si="7"/>
        <v>6.5250000000000002E-2</v>
      </c>
      <c r="Z69" s="56"/>
      <c r="AA69" s="57"/>
      <c r="AE69" s="64"/>
      <c r="BB69" s="87" t="s">
        <v>1</v>
      </c>
      <c r="BL69" s="64">
        <f t="shared" si="8"/>
        <v>27.155555555555551</v>
      </c>
      <c r="BM69" s="64">
        <f t="shared" si="9"/>
        <v>33.840000000000003</v>
      </c>
      <c r="BN69" s="64">
        <f t="shared" si="10"/>
        <v>4.2989417989417987E-2</v>
      </c>
      <c r="BO69" s="64">
        <f t="shared" si="11"/>
        <v>5.3571428571428575E-2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366</v>
      </c>
      <c r="X71" s="381">
        <f t="shared" si="6"/>
        <v>369.59999999999997</v>
      </c>
      <c r="Y71" s="36">
        <f t="shared" si="7"/>
        <v>0.71775</v>
      </c>
      <c r="Z71" s="56"/>
      <c r="AA71" s="57"/>
      <c r="AE71" s="64"/>
      <c r="BB71" s="89" t="s">
        <v>1</v>
      </c>
      <c r="BL71" s="64">
        <f t="shared" si="8"/>
        <v>381.68571428571431</v>
      </c>
      <c r="BM71" s="64">
        <f t="shared" si="9"/>
        <v>385.44</v>
      </c>
      <c r="BN71" s="64">
        <f t="shared" si="10"/>
        <v>0.58354591836734693</v>
      </c>
      <c r="BO71" s="64">
        <f t="shared" si="11"/>
        <v>0.5892857142857143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4</v>
      </c>
      <c r="X73" s="381">
        <f t="shared" si="6"/>
        <v>7.4</v>
      </c>
      <c r="Y73" s="36">
        <f t="shared" ref="Y73:Y79" si="12">IFERROR(IF(X73=0,"",ROUNDUP(X73/H73,0)*0.00937),"")</f>
        <v>1.874E-2</v>
      </c>
      <c r="Z73" s="56"/>
      <c r="AA73" s="57"/>
      <c r="AE73" s="64"/>
      <c r="BB73" s="91" t="s">
        <v>1</v>
      </c>
      <c r="BL73" s="64">
        <f t="shared" si="8"/>
        <v>4.2594594594594595</v>
      </c>
      <c r="BM73" s="64">
        <f t="shared" si="9"/>
        <v>7.88</v>
      </c>
      <c r="BN73" s="64">
        <f t="shared" si="10"/>
        <v>9.0090090090090072E-3</v>
      </c>
      <c r="BO73" s="64">
        <f t="shared" si="11"/>
        <v>1.6666666666666666E-2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62.059917059917069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1.3889899999999999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686</v>
      </c>
      <c r="X87" s="382">
        <f>IFERROR(SUM(X65:X85),"0")</f>
        <v>711.79999999999984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72</v>
      </c>
      <c r="X89" s="381">
        <f>IFERROR(IF(W89="",0,CEILING((W89/$H89),1)*$H89),"")</f>
        <v>75.600000000000009</v>
      </c>
      <c r="Y89" s="36">
        <f>IFERROR(IF(X89=0,"",ROUNDUP(X89/H89,0)*0.02175),"")</f>
        <v>0.15225</v>
      </c>
      <c r="Z89" s="56"/>
      <c r="AA89" s="57"/>
      <c r="AE89" s="64"/>
      <c r="BB89" s="104" t="s">
        <v>1</v>
      </c>
      <c r="BL89" s="64">
        <f>IFERROR(W89*I89/H89,"0")</f>
        <v>75.199999999999989</v>
      </c>
      <c r="BM89" s="64">
        <f>IFERROR(X89*I89/H89,"0")</f>
        <v>78.959999999999994</v>
      </c>
      <c r="BN89" s="64">
        <f>IFERROR(1/J89*(W89/H89),"0")</f>
        <v>0.13888888888888887</v>
      </c>
      <c r="BO89" s="64">
        <f>IFERROR(1/J89*(X89/H89),"0")</f>
        <v>0.14583333333333331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6.6666666666666661</v>
      </c>
      <c r="X93" s="382">
        <f>IFERROR(X89/H89,"0")+IFERROR(X90/H90,"0")+IFERROR(X91/H91,"0")+IFERROR(X92/H92,"0")</f>
        <v>7</v>
      </c>
      <c r="Y93" s="382">
        <f>IFERROR(IF(Y89="",0,Y89),"0")+IFERROR(IF(Y90="",0,Y90),"0")+IFERROR(IF(Y91="",0,Y91),"0")+IFERROR(IF(Y92="",0,Y92),"0")</f>
        <v>0.15225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72</v>
      </c>
      <c r="X94" s="382">
        <f>IFERROR(SUM(X89:X92),"0")</f>
        <v>75.600000000000009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193</v>
      </c>
      <c r="X106" s="381">
        <f t="shared" ref="X106:X119" si="18">IFERROR(IF(W106="",0,CEILING((W106/$H106),1)*$H106),"")</f>
        <v>193.20000000000002</v>
      </c>
      <c r="Y106" s="36">
        <f>IFERROR(IF(X106=0,"",ROUNDUP(X106/H106,0)*0.02175),"")</f>
        <v>0.50024999999999997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205.95857142857145</v>
      </c>
      <c r="BM106" s="64">
        <f t="shared" ref="BM106:BM119" si="20">IFERROR(X106*I106/H106,"0")</f>
        <v>206.17200000000003</v>
      </c>
      <c r="BN106" s="64">
        <f t="shared" ref="BN106:BN119" si="21">IFERROR(1/J106*(W106/H106),"0")</f>
        <v>0.41028911564625847</v>
      </c>
      <c r="BO106" s="64">
        <f t="shared" ref="BO106:BO119" si="22">IFERROR(1/J106*(X106/H106),"0")</f>
        <v>0.4107142857142857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51</v>
      </c>
      <c r="X112" s="381">
        <f t="shared" si="18"/>
        <v>51.300000000000004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56.137777777777778</v>
      </c>
      <c r="BM112" s="64">
        <f t="shared" si="20"/>
        <v>56.468000000000004</v>
      </c>
      <c r="BN112" s="64">
        <f t="shared" si="21"/>
        <v>0.12108262108262108</v>
      </c>
      <c r="BO112" s="64">
        <f t="shared" si="22"/>
        <v>0.12179487179487179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41.865079365079367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0.64332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244</v>
      </c>
      <c r="X121" s="382">
        <f>IFERROR(SUM(X106:X119),"0")</f>
        <v>244.50000000000003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42</v>
      </c>
      <c r="X123" s="381">
        <f t="shared" ref="X123:X129" si="24">IFERROR(IF(W123="",0,CEILING((W123/$H123),1)*$H123),"")</f>
        <v>43.16</v>
      </c>
      <c r="Y123" s="36">
        <f>IFERROR(IF(X123=0,"",ROUNDUP(X123/H123,0)*0.00937),"")</f>
        <v>0.12181</v>
      </c>
      <c r="Z123" s="56"/>
      <c r="AA123" s="57"/>
      <c r="AE123" s="64"/>
      <c r="BB123" s="129" t="s">
        <v>1</v>
      </c>
      <c r="BL123" s="64">
        <f t="shared" ref="BL123:BL129" si="25">IFERROR(W123*I123/H123,"0")</f>
        <v>45.314457831325299</v>
      </c>
      <c r="BM123" s="64">
        <f t="shared" ref="BM123:BM129" si="26">IFERROR(X123*I123/H123,"0")</f>
        <v>46.565999999999995</v>
      </c>
      <c r="BN123" s="64">
        <f t="shared" ref="BN123:BN129" si="27">IFERROR(1/J123*(W123/H123),"0")</f>
        <v>0.10542168674698796</v>
      </c>
      <c r="BO123" s="64">
        <f t="shared" ref="BO123:BO129" si="28">IFERROR(1/J123*(X123/H123),"0")</f>
        <v>0.10833333333333334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9</v>
      </c>
      <c r="X125" s="381">
        <f t="shared" si="24"/>
        <v>16.8</v>
      </c>
      <c r="Y125" s="36">
        <f>IFERROR(IF(X125=0,"",ROUNDUP(X125/H125,0)*0.02175),"")</f>
        <v>4.3499999999999997E-2</v>
      </c>
      <c r="Z125" s="56"/>
      <c r="AA125" s="57"/>
      <c r="AE125" s="64"/>
      <c r="BB125" s="131" t="s">
        <v>1</v>
      </c>
      <c r="BL125" s="64">
        <f t="shared" si="25"/>
        <v>9.6042857142857141</v>
      </c>
      <c r="BM125" s="64">
        <f t="shared" si="26"/>
        <v>17.928000000000001</v>
      </c>
      <c r="BN125" s="64">
        <f t="shared" si="27"/>
        <v>1.9132653061224487E-2</v>
      </c>
      <c r="BO125" s="64">
        <f t="shared" si="28"/>
        <v>3.5714285714285712E-2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21</v>
      </c>
      <c r="X129" s="381">
        <f t="shared" si="24"/>
        <v>21.599999999999998</v>
      </c>
      <c r="Y129" s="36">
        <f>IFERROR(IF(X129=0,"",ROUNDUP(X129/H129,0)*0.00753),"")</f>
        <v>6.7769999999999997E-2</v>
      </c>
      <c r="Z129" s="56"/>
      <c r="AA129" s="57"/>
      <c r="AE129" s="64"/>
      <c r="BB129" s="135" t="s">
        <v>1</v>
      </c>
      <c r="BL129" s="64">
        <f t="shared" si="25"/>
        <v>22.75</v>
      </c>
      <c r="BM129" s="64">
        <f t="shared" si="26"/>
        <v>23.4</v>
      </c>
      <c r="BN129" s="64">
        <f t="shared" si="27"/>
        <v>5.6089743589743585E-2</v>
      </c>
      <c r="BO129" s="64">
        <f t="shared" si="28"/>
        <v>5.7692307692307689E-2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22.472030981067128</v>
      </c>
      <c r="X130" s="382">
        <f>IFERROR(X123/H123,"0")+IFERROR(X124/H124,"0")+IFERROR(X125/H125,"0")+IFERROR(X126/H126,"0")+IFERROR(X127/H127,"0")+IFERROR(X128/H128,"0")+IFERROR(X129/H129,"0")</f>
        <v>24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0.23308000000000001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72</v>
      </c>
      <c r="X131" s="382">
        <f>IFERROR(SUM(X123:X129),"0")</f>
        <v>81.559999999999988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303</v>
      </c>
      <c r="X135" s="381">
        <f>IFERROR(IF(W135="",0,CEILING((W135/$H135),1)*$H135),"")</f>
        <v>310.8</v>
      </c>
      <c r="Y135" s="36">
        <f>IFERROR(IF(X135=0,"",ROUNDUP(X135/H135,0)*0.02175),"")</f>
        <v>0.80474999999999997</v>
      </c>
      <c r="Z135" s="56"/>
      <c r="AA135" s="57"/>
      <c r="AE135" s="64"/>
      <c r="BB135" s="137" t="s">
        <v>1</v>
      </c>
      <c r="BL135" s="64">
        <f>IFERROR(W135*I135/H135,"0")</f>
        <v>323.12785714285712</v>
      </c>
      <c r="BM135" s="64">
        <f>IFERROR(X135*I135/H135,"0")</f>
        <v>331.44599999999997</v>
      </c>
      <c r="BN135" s="64">
        <f>IFERROR(1/J135*(W135/H135),"0")</f>
        <v>0.64413265306122447</v>
      </c>
      <c r="BO135" s="64">
        <f>IFERROR(1/J135*(X135/H135),"0")</f>
        <v>0.6607142857142857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16</v>
      </c>
      <c r="X137" s="381">
        <f>IFERROR(IF(W137="",0,CEILING((W137/$H137),1)*$H137),"")</f>
        <v>16.200000000000003</v>
      </c>
      <c r="Y137" s="36">
        <f>IFERROR(IF(X137=0,"",ROUNDUP(X137/H137,0)*0.00753),"")</f>
        <v>4.5179999999999998E-2</v>
      </c>
      <c r="Z137" s="56"/>
      <c r="AA137" s="57"/>
      <c r="AE137" s="64"/>
      <c r="BB137" s="139" t="s">
        <v>1</v>
      </c>
      <c r="BL137" s="64">
        <f>IFERROR(W137*I137/H137,"0")</f>
        <v>17.611851851851849</v>
      </c>
      <c r="BM137" s="64">
        <f>IFERROR(X137*I137/H137,"0")</f>
        <v>17.832000000000001</v>
      </c>
      <c r="BN137" s="64">
        <f>IFERROR(1/J137*(W137/H137),"0")</f>
        <v>3.7986704653371318E-2</v>
      </c>
      <c r="BO137" s="64">
        <f>IFERROR(1/J137*(X137/H137),"0")</f>
        <v>3.8461538461538464E-2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41.997354497354493</v>
      </c>
      <c r="X139" s="382">
        <f>IFERROR(X134/H134,"0")+IFERROR(X135/H135,"0")+IFERROR(X136/H136,"0")+IFERROR(X137/H137,"0")+IFERROR(X138/H138,"0")</f>
        <v>43</v>
      </c>
      <c r="Y139" s="382">
        <f>IFERROR(IF(Y134="",0,Y134),"0")+IFERROR(IF(Y135="",0,Y135),"0")+IFERROR(IF(Y136="",0,Y136),"0")+IFERROR(IF(Y137="",0,Y137),"0")+IFERROR(IF(Y138="",0,Y138),"0")</f>
        <v>0.84992999999999996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319</v>
      </c>
      <c r="X140" s="382">
        <f>IFERROR(SUM(X134:X138),"0")</f>
        <v>327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145</v>
      </c>
      <c r="X151" s="381">
        <f t="shared" ref="X151:X159" si="29">IFERROR(IF(W151="",0,CEILING((W151/$H151),1)*$H151),"")</f>
        <v>147</v>
      </c>
      <c r="Y151" s="36">
        <f>IFERROR(IF(X151=0,"",ROUNDUP(X151/H151,0)*0.00753),"")</f>
        <v>0.26355000000000001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153.97619047619048</v>
      </c>
      <c r="BM151" s="64">
        <f t="shared" ref="BM151:BM159" si="31">IFERROR(X151*I151/H151,"0")</f>
        <v>156.1</v>
      </c>
      <c r="BN151" s="64">
        <f t="shared" ref="BN151:BN159" si="32">IFERROR(1/J151*(W151/H151),"0")</f>
        <v>0.2213064713064713</v>
      </c>
      <c r="BO151" s="64">
        <f t="shared" ref="BO151:BO159" si="33">IFERROR(1/J151*(X151/H151),"0")</f>
        <v>0.22435897435897434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166</v>
      </c>
      <c r="X153" s="381">
        <f t="shared" si="29"/>
        <v>168</v>
      </c>
      <c r="Y153" s="36">
        <f>IFERROR(IF(X153=0,"",ROUNDUP(X153/H153,0)*0.00753),"")</f>
        <v>0.30120000000000002</v>
      </c>
      <c r="Z153" s="56"/>
      <c r="AA153" s="57"/>
      <c r="AE153" s="64"/>
      <c r="BB153" s="146" t="s">
        <v>1</v>
      </c>
      <c r="BL153" s="64">
        <f t="shared" si="30"/>
        <v>173.90476190476193</v>
      </c>
      <c r="BM153" s="64">
        <f t="shared" si="31"/>
        <v>176</v>
      </c>
      <c r="BN153" s="64">
        <f t="shared" si="32"/>
        <v>0.25335775335775335</v>
      </c>
      <c r="BO153" s="64">
        <f t="shared" si="33"/>
        <v>0.25641025641025639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36</v>
      </c>
      <c r="X154" s="381">
        <f t="shared" si="29"/>
        <v>37.800000000000004</v>
      </c>
      <c r="Y154" s="36">
        <f>IFERROR(IF(X154=0,"",ROUNDUP(X154/H154,0)*0.00502),"")</f>
        <v>9.0359999999999996E-2</v>
      </c>
      <c r="Z154" s="56"/>
      <c r="AA154" s="57"/>
      <c r="AE154" s="64"/>
      <c r="BB154" s="147" t="s">
        <v>1</v>
      </c>
      <c r="BL154" s="64">
        <f t="shared" si="30"/>
        <v>38.228571428571428</v>
      </c>
      <c r="BM154" s="64">
        <f t="shared" si="31"/>
        <v>40.14</v>
      </c>
      <c r="BN154" s="64">
        <f t="shared" si="32"/>
        <v>7.3260073260073263E-2</v>
      </c>
      <c r="BO154" s="64">
        <f t="shared" si="33"/>
        <v>7.6923076923076927E-2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27</v>
      </c>
      <c r="X157" s="381">
        <f t="shared" si="29"/>
        <v>27.3</v>
      </c>
      <c r="Y157" s="36">
        <f>IFERROR(IF(X157=0,"",ROUNDUP(X157/H157,0)*0.00502),"")</f>
        <v>6.5259999999999999E-2</v>
      </c>
      <c r="Z157" s="56"/>
      <c r="AA157" s="57"/>
      <c r="AE157" s="64"/>
      <c r="BB157" s="150" t="s">
        <v>1</v>
      </c>
      <c r="BL157" s="64">
        <f t="shared" si="30"/>
        <v>28.285714285714288</v>
      </c>
      <c r="BM157" s="64">
        <f t="shared" si="31"/>
        <v>28.600000000000005</v>
      </c>
      <c r="BN157" s="64">
        <f t="shared" si="32"/>
        <v>5.4945054945054944E-2</v>
      </c>
      <c r="BO157" s="64">
        <f t="shared" si="33"/>
        <v>5.5555555555555559E-2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104.04761904761905</v>
      </c>
      <c r="X160" s="382">
        <f>IFERROR(X151/H151,"0")+IFERROR(X152/H152,"0")+IFERROR(X153/H153,"0")+IFERROR(X154/H154,"0")+IFERROR(X155/H155,"0")+IFERROR(X156/H156,"0")+IFERROR(X157/H157,"0")+IFERROR(X158/H158,"0")+IFERROR(X159/H159,"0")</f>
        <v>106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0.72037000000000007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374</v>
      </c>
      <c r="X161" s="382">
        <f>IFERROR(SUM(X151:X159),"0")</f>
        <v>380.1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450</v>
      </c>
      <c r="X174" s="381">
        <f>IFERROR(IF(W174="",0,CEILING((W174/$H174),1)*$H174),"")</f>
        <v>453.6</v>
      </c>
      <c r="Y174" s="36">
        <f>IFERROR(IF(X174=0,"",ROUNDUP(X174/H174,0)*0.00937),"")</f>
        <v>0.78708</v>
      </c>
      <c r="Z174" s="56"/>
      <c r="AA174" s="57"/>
      <c r="AE174" s="64"/>
      <c r="BB174" s="157" t="s">
        <v>1</v>
      </c>
      <c r="BL174" s="64">
        <f>IFERROR(W174*I174/H174,"0")</f>
        <v>467.49999999999994</v>
      </c>
      <c r="BM174" s="64">
        <f>IFERROR(X174*I174/H174,"0")</f>
        <v>471.24</v>
      </c>
      <c r="BN174" s="64">
        <f>IFERROR(1/J174*(W174/H174),"0")</f>
        <v>0.69444444444444442</v>
      </c>
      <c r="BO174" s="64">
        <f>IFERROR(1/J174*(X174/H174),"0")</f>
        <v>0.7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434</v>
      </c>
      <c r="X175" s="381">
        <f>IFERROR(IF(W175="",0,CEILING((W175/$H175),1)*$H175),"")</f>
        <v>437.40000000000003</v>
      </c>
      <c r="Y175" s="36">
        <f>IFERROR(IF(X175=0,"",ROUNDUP(X175/H175,0)*0.00937),"")</f>
        <v>0.75897000000000003</v>
      </c>
      <c r="Z175" s="56"/>
      <c r="AA175" s="57"/>
      <c r="AE175" s="64"/>
      <c r="BB175" s="158" t="s">
        <v>1</v>
      </c>
      <c r="BL175" s="64">
        <f>IFERROR(W175*I175/H175,"0")</f>
        <v>450.87777777777779</v>
      </c>
      <c r="BM175" s="64">
        <f>IFERROR(X175*I175/H175,"0")</f>
        <v>454.41</v>
      </c>
      <c r="BN175" s="64">
        <f>IFERROR(1/J175*(W175/H175),"0")</f>
        <v>0.66975308641975306</v>
      </c>
      <c r="BO175" s="64">
        <f>IFERROR(1/J175*(X175/H175),"0")</f>
        <v>0.67500000000000004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133</v>
      </c>
      <c r="X177" s="381">
        <f>IFERROR(IF(W177="",0,CEILING((W177/$H177),1)*$H177),"")</f>
        <v>135</v>
      </c>
      <c r="Y177" s="36">
        <f>IFERROR(IF(X177=0,"",ROUNDUP(X177/H177,0)*0.00937),"")</f>
        <v>0.23424999999999999</v>
      </c>
      <c r="Z177" s="56"/>
      <c r="AA177" s="57"/>
      <c r="AE177" s="64"/>
      <c r="BB177" s="160" t="s">
        <v>1</v>
      </c>
      <c r="BL177" s="64">
        <f>IFERROR(W177*I177/H177,"0")</f>
        <v>138.17222222222222</v>
      </c>
      <c r="BM177" s="64">
        <f>IFERROR(X177*I177/H177,"0")</f>
        <v>140.25</v>
      </c>
      <c r="BN177" s="64">
        <f>IFERROR(1/J177*(W177/H177),"0")</f>
        <v>0.20524691358024691</v>
      </c>
      <c r="BO177" s="64">
        <f>IFERROR(1/J177*(X177/H177),"0")</f>
        <v>0.20833333333333334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188.33333333333331</v>
      </c>
      <c r="X178" s="382">
        <f>IFERROR(X174/H174,"0")+IFERROR(X175/H175,"0")+IFERROR(X176/H176,"0")+IFERROR(X177/H177,"0")</f>
        <v>190</v>
      </c>
      <c r="Y178" s="382">
        <f>IFERROR(IF(Y174="",0,Y174),"0")+IFERROR(IF(Y175="",0,Y175),"0")+IFERROR(IF(Y176="",0,Y176),"0")+IFERROR(IF(Y177="",0,Y177),"0")</f>
        <v>1.7803000000000002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1017</v>
      </c>
      <c r="X179" s="382">
        <f>IFERROR(SUM(X174:X177),"0")</f>
        <v>1026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102</v>
      </c>
      <c r="X191" s="381">
        <f t="shared" si="34"/>
        <v>103.2</v>
      </c>
      <c r="Y191" s="36">
        <f>IFERROR(IF(X191=0,"",ROUNDUP(X191/H191,0)*0.00753),"")</f>
        <v>0.32379000000000002</v>
      </c>
      <c r="Z191" s="56"/>
      <c r="AA191" s="57"/>
      <c r="AE191" s="64"/>
      <c r="BB191" s="171" t="s">
        <v>1</v>
      </c>
      <c r="BL191" s="64">
        <f t="shared" si="35"/>
        <v>110.5</v>
      </c>
      <c r="BM191" s="64">
        <f t="shared" si="36"/>
        <v>111.8</v>
      </c>
      <c r="BN191" s="64">
        <f t="shared" si="37"/>
        <v>0.27243589743589741</v>
      </c>
      <c r="BO191" s="64">
        <f t="shared" si="38"/>
        <v>0.27564102564102561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647</v>
      </c>
      <c r="X193" s="381">
        <f t="shared" si="34"/>
        <v>648</v>
      </c>
      <c r="Y193" s="36">
        <f t="shared" ref="Y193:Y200" si="39">IFERROR(IF(X193=0,"",ROUNDUP(X193/H193,0)*0.00753),"")</f>
        <v>2.0331000000000001</v>
      </c>
      <c r="Z193" s="56"/>
      <c r="AA193" s="57"/>
      <c r="AE193" s="64"/>
      <c r="BB193" s="173" t="s">
        <v>1</v>
      </c>
      <c r="BL193" s="64">
        <f t="shared" si="35"/>
        <v>725.17916666666667</v>
      </c>
      <c r="BM193" s="64">
        <f t="shared" si="36"/>
        <v>726.3</v>
      </c>
      <c r="BN193" s="64">
        <f t="shared" si="37"/>
        <v>1.7280982905982907</v>
      </c>
      <c r="BO193" s="64">
        <f t="shared" si="38"/>
        <v>1.7307692307692306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568</v>
      </c>
      <c r="X194" s="381">
        <f t="shared" si="34"/>
        <v>568.79999999999995</v>
      </c>
      <c r="Y194" s="36">
        <f t="shared" si="39"/>
        <v>1.78461</v>
      </c>
      <c r="Z194" s="56"/>
      <c r="AA194" s="57"/>
      <c r="AE194" s="64"/>
      <c r="BB194" s="174" t="s">
        <v>1</v>
      </c>
      <c r="BL194" s="64">
        <f t="shared" si="35"/>
        <v>632.37333333333345</v>
      </c>
      <c r="BM194" s="64">
        <f t="shared" si="36"/>
        <v>633.26400000000001</v>
      </c>
      <c r="BN194" s="64">
        <f t="shared" si="37"/>
        <v>1.5170940170940173</v>
      </c>
      <c r="BO194" s="64">
        <f t="shared" si="38"/>
        <v>1.5192307692307692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98</v>
      </c>
      <c r="X196" s="381">
        <f t="shared" si="34"/>
        <v>98.399999999999991</v>
      </c>
      <c r="Y196" s="36">
        <f t="shared" si="39"/>
        <v>0.30873</v>
      </c>
      <c r="Z196" s="56"/>
      <c r="AA196" s="57"/>
      <c r="AE196" s="64"/>
      <c r="BB196" s="176" t="s">
        <v>1</v>
      </c>
      <c r="BL196" s="64">
        <f t="shared" si="35"/>
        <v>109.10666666666667</v>
      </c>
      <c r="BM196" s="64">
        <f t="shared" si="36"/>
        <v>109.55200000000001</v>
      </c>
      <c r="BN196" s="64">
        <f t="shared" si="37"/>
        <v>0.26175213675213677</v>
      </c>
      <c r="BO196" s="64">
        <f t="shared" si="38"/>
        <v>0.26282051282051283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370</v>
      </c>
      <c r="X198" s="381">
        <f t="shared" si="34"/>
        <v>372</v>
      </c>
      <c r="Y198" s="36">
        <f t="shared" si="39"/>
        <v>1.1671500000000001</v>
      </c>
      <c r="Z198" s="56"/>
      <c r="AA198" s="57"/>
      <c r="AE198" s="64"/>
      <c r="BB198" s="178" t="s">
        <v>1</v>
      </c>
      <c r="BL198" s="64">
        <f t="shared" si="35"/>
        <v>411.93333333333339</v>
      </c>
      <c r="BM198" s="64">
        <f t="shared" si="36"/>
        <v>414.16</v>
      </c>
      <c r="BN198" s="64">
        <f t="shared" si="37"/>
        <v>0.98824786324786329</v>
      </c>
      <c r="BO198" s="64">
        <f t="shared" si="38"/>
        <v>0.9935897435897435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372</v>
      </c>
      <c r="X200" s="381">
        <f t="shared" si="34"/>
        <v>372</v>
      </c>
      <c r="Y200" s="36">
        <f t="shared" si="39"/>
        <v>1.1671500000000001</v>
      </c>
      <c r="Z200" s="56"/>
      <c r="AA200" s="57"/>
      <c r="AE200" s="64"/>
      <c r="BB200" s="180" t="s">
        <v>1</v>
      </c>
      <c r="BL200" s="64">
        <f t="shared" si="35"/>
        <v>415.09000000000003</v>
      </c>
      <c r="BM200" s="64">
        <f t="shared" si="36"/>
        <v>415.09000000000003</v>
      </c>
      <c r="BN200" s="64">
        <f t="shared" si="37"/>
        <v>0.9935897435897435</v>
      </c>
      <c r="BO200" s="64">
        <f t="shared" si="38"/>
        <v>0.9935897435897435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940.41666666666674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7.1007900000000008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2257</v>
      </c>
      <c r="X202" s="382">
        <f>IFERROR(SUM(X181:X200),"0")</f>
        <v>2263.1999999999998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95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98.931034482758619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0.14624384236453203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8.1896551724137936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95</v>
      </c>
      <c r="X236" s="382">
        <f>IFERROR(SUM(X229:X234),"0")</f>
        <v>104.39999999999999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183</v>
      </c>
      <c r="X275" s="381">
        <f>IFERROR(IF(W275="",0,CEILING((W275/$H275),1)*$H275),"")</f>
        <v>187.2</v>
      </c>
      <c r="Y275" s="36">
        <f>IFERROR(IF(X275=0,"",ROUNDUP(X275/H275,0)*0.02175),"")</f>
        <v>0.52200000000000002</v>
      </c>
      <c r="Z275" s="56"/>
      <c r="AA275" s="57"/>
      <c r="AE275" s="64"/>
      <c r="BB275" s="228" t="s">
        <v>1</v>
      </c>
      <c r="BL275" s="64">
        <f>IFERROR(W275*I275/H275,"0")</f>
        <v>196.2323076923077</v>
      </c>
      <c r="BM275" s="64">
        <f>IFERROR(X275*I275/H275,"0")</f>
        <v>200.73600000000002</v>
      </c>
      <c r="BN275" s="64">
        <f>IFERROR(1/J275*(W275/H275),"0")</f>
        <v>0.41895604395604397</v>
      </c>
      <c r="BO275" s="64">
        <f>IFERROR(1/J275*(X275/H275),"0")</f>
        <v>0.42857142857142855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23.461538461538463</v>
      </c>
      <c r="X277" s="382">
        <f>IFERROR(X274/H274,"0")+IFERROR(X275/H275,"0")+IFERROR(X276/H276,"0")</f>
        <v>24</v>
      </c>
      <c r="Y277" s="382">
        <f>IFERROR(IF(Y274="",0,Y274),"0")+IFERROR(IF(Y275="",0,Y275),"0")+IFERROR(IF(Y276="",0,Y276),"0")</f>
        <v>0.52200000000000002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183</v>
      </c>
      <c r="X278" s="382">
        <f>IFERROR(SUM(X274:X276),"0")</f>
        <v>187.2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90</v>
      </c>
      <c r="X313" s="381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6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11.111111111111111</v>
      </c>
      <c r="X316" s="382">
        <f>IFERROR(X313/H313,"0")+IFERROR(X314/H314,"0")+IFERROR(X315/H315,"0")</f>
        <v>12</v>
      </c>
      <c r="Y316" s="382">
        <f>IFERROR(IF(Y313="",0,Y313),"0")+IFERROR(IF(Y314="",0,Y314),"0")+IFERROR(IF(Y315="",0,Y315),"0")</f>
        <v>0.26100000000000001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90</v>
      </c>
      <c r="X317" s="382">
        <f>IFERROR(SUM(X313:X315),"0")</f>
        <v>97.199999999999989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1463</v>
      </c>
      <c r="X330" s="381">
        <f t="shared" si="71"/>
        <v>1470</v>
      </c>
      <c r="Y330" s="36">
        <f>IFERROR(IF(X330=0,"",ROUNDUP(X330/H330,0)*0.02175),"")</f>
        <v>2.1315</v>
      </c>
      <c r="Z330" s="56"/>
      <c r="AA330" s="57"/>
      <c r="AE330" s="64"/>
      <c r="BB330" s="252" t="s">
        <v>1</v>
      </c>
      <c r="BL330" s="64">
        <f t="shared" si="72"/>
        <v>1509.816</v>
      </c>
      <c r="BM330" s="64">
        <f t="shared" si="73"/>
        <v>1517.0400000000002</v>
      </c>
      <c r="BN330" s="64">
        <f t="shared" si="74"/>
        <v>2.0319444444444441</v>
      </c>
      <c r="BO330" s="64">
        <f t="shared" si="75"/>
        <v>2.0416666666666665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1239</v>
      </c>
      <c r="X334" s="381">
        <f t="shared" si="71"/>
        <v>1245</v>
      </c>
      <c r="Y334" s="36">
        <f>IFERROR(IF(X334=0,"",ROUNDUP(X334/H334,0)*0.02175),"")</f>
        <v>1.8052499999999998</v>
      </c>
      <c r="Z334" s="56"/>
      <c r="AA334" s="57"/>
      <c r="AE334" s="64"/>
      <c r="BB334" s="256" t="s">
        <v>1</v>
      </c>
      <c r="BL334" s="64">
        <f t="shared" si="72"/>
        <v>1278.6480000000001</v>
      </c>
      <c r="BM334" s="64">
        <f t="shared" si="73"/>
        <v>1284.8400000000001</v>
      </c>
      <c r="BN334" s="64">
        <f t="shared" si="74"/>
        <v>1.7208333333333332</v>
      </c>
      <c r="BO334" s="64">
        <f t="shared" si="75"/>
        <v>1.7291666666666665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180.13333333333333</v>
      </c>
      <c r="X338" s="382">
        <f>IFERROR(X329/H329,"0")+IFERROR(X330/H330,"0")+IFERROR(X331/H331,"0")+IFERROR(X332/H332,"0")+IFERROR(X333/H333,"0")+IFERROR(X334/H334,"0")+IFERROR(X335/H335,"0")+IFERROR(X336/H336,"0")+IFERROR(X337/H337,"0")</f>
        <v>181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3.93675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2702</v>
      </c>
      <c r="X339" s="382">
        <f>IFERROR(SUM(X329:X337),"0")</f>
        <v>2715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1720</v>
      </c>
      <c r="X341" s="381">
        <f>IFERROR(IF(W341="",0,CEILING((W341/$H341),1)*$H341),"")</f>
        <v>1725</v>
      </c>
      <c r="Y341" s="36">
        <f>IFERROR(IF(X341=0,"",ROUNDUP(X341/H341,0)*0.02175),"")</f>
        <v>2.5012499999999998</v>
      </c>
      <c r="Z341" s="56"/>
      <c r="AA341" s="57"/>
      <c r="AE341" s="64"/>
      <c r="BB341" s="260" t="s">
        <v>1</v>
      </c>
      <c r="BL341" s="64">
        <f>IFERROR(W341*I341/H341,"0")</f>
        <v>1775.0400000000002</v>
      </c>
      <c r="BM341" s="64">
        <f>IFERROR(X341*I341/H341,"0")</f>
        <v>1780.2</v>
      </c>
      <c r="BN341" s="64">
        <f>IFERROR(1/J341*(W341/H341),"0")</f>
        <v>2.3888888888888888</v>
      </c>
      <c r="BO341" s="64">
        <f>IFERROR(1/J341*(X341/H341),"0")</f>
        <v>2.395833333333333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114.66666666666667</v>
      </c>
      <c r="X345" s="382">
        <f>IFERROR(X341/H341,"0")+IFERROR(X342/H342,"0")+IFERROR(X343/H343,"0")+IFERROR(X344/H344,"0")</f>
        <v>115</v>
      </c>
      <c r="Y345" s="382">
        <f>IFERROR(IF(Y341="",0,Y341),"0")+IFERROR(IF(Y342="",0,Y342),"0")+IFERROR(IF(Y343="",0,Y343),"0")+IFERROR(IF(Y344="",0,Y344),"0")</f>
        <v>2.5012499999999998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1720</v>
      </c>
      <c r="X346" s="382">
        <f>IFERROR(SUM(X341:X344),"0")</f>
        <v>1725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52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6" t="s">
        <v>1</v>
      </c>
      <c r="BL350" s="64">
        <f>IFERROR(W350*I350/H350,"0")</f>
        <v>55.760000000000005</v>
      </c>
      <c r="BM350" s="64">
        <f>IFERROR(X350*I350/H350,"0")</f>
        <v>58.548000000000009</v>
      </c>
      <c r="BN350" s="64">
        <f>IFERROR(1/J350*(W350/H350),"0")</f>
        <v>0.11904761904761904</v>
      </c>
      <c r="BO350" s="64">
        <f>IFERROR(1/J350*(X350/H350),"0")</f>
        <v>0.125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6.666666666666667</v>
      </c>
      <c r="X351" s="382">
        <f>IFERROR(X348/H348,"0")+IFERROR(X349/H349,"0")+IFERROR(X350/H350,"0")</f>
        <v>7</v>
      </c>
      <c r="Y351" s="382">
        <f>IFERROR(IF(Y348="",0,Y348),"0")+IFERROR(IF(Y349="",0,Y349),"0")+IFERROR(IF(Y350="",0,Y350),"0")</f>
        <v>0.15225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52</v>
      </c>
      <c r="X352" s="382">
        <f>IFERROR(SUM(X348:X350),"0")</f>
        <v>54.6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1203</v>
      </c>
      <c r="X372" s="381">
        <f>IFERROR(IF(W372="",0,CEILING((W372/$H372),1)*$H372),"")</f>
        <v>1209</v>
      </c>
      <c r="Y372" s="36">
        <f>IFERROR(IF(X372=0,"",ROUNDUP(X372/H372,0)*0.02175),"")</f>
        <v>3.3712499999999999</v>
      </c>
      <c r="Z372" s="56"/>
      <c r="AA372" s="57"/>
      <c r="AE372" s="64"/>
      <c r="BB372" s="275" t="s">
        <v>1</v>
      </c>
      <c r="BL372" s="64">
        <f>IFERROR(W372*I372/H372,"0")</f>
        <v>1289.9861538461541</v>
      </c>
      <c r="BM372" s="64">
        <f>IFERROR(X372*I372/H372,"0")</f>
        <v>1296.42</v>
      </c>
      <c r="BN372" s="64">
        <f>IFERROR(1/J372*(W372/H372),"0")</f>
        <v>2.7541208791208791</v>
      </c>
      <c r="BO372" s="64">
        <f>IFERROR(1/J372*(X372/H372),"0")</f>
        <v>2.7678571428571428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154.23076923076923</v>
      </c>
      <c r="X376" s="382">
        <f>IFERROR(X372/H372,"0")+IFERROR(X373/H373,"0")+IFERROR(X374/H374,"0")+IFERROR(X375/H375,"0")</f>
        <v>155</v>
      </c>
      <c r="Y376" s="382">
        <f>IFERROR(IF(Y372="",0,Y372),"0")+IFERROR(IF(Y373="",0,Y373),"0")+IFERROR(IF(Y374="",0,Y374),"0")+IFERROR(IF(Y375="",0,Y375),"0")</f>
        <v>3.3712499999999999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1203</v>
      </c>
      <c r="X377" s="382">
        <f>IFERROR(SUM(X372:X375),"0")</f>
        <v>1209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31</v>
      </c>
      <c r="X392" s="381">
        <f t="shared" si="76"/>
        <v>33.6</v>
      </c>
      <c r="Y392" s="36">
        <f>IFERROR(IF(X392=0,"",ROUNDUP(X392/H392,0)*0.00753),"")</f>
        <v>6.0240000000000002E-2</v>
      </c>
      <c r="Z392" s="56"/>
      <c r="AA392" s="57"/>
      <c r="AE392" s="64"/>
      <c r="BB392" s="284" t="s">
        <v>1</v>
      </c>
      <c r="BL392" s="64">
        <f t="shared" si="77"/>
        <v>32.697619047619042</v>
      </c>
      <c r="BM392" s="64">
        <f t="shared" si="78"/>
        <v>35.44</v>
      </c>
      <c r="BN392" s="64">
        <f t="shared" si="79"/>
        <v>4.7313797313797312E-2</v>
      </c>
      <c r="BO392" s="64">
        <f t="shared" si="80"/>
        <v>5.128205128205128E-2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25</v>
      </c>
      <c r="X401" s="381">
        <f t="shared" si="76"/>
        <v>25.200000000000003</v>
      </c>
      <c r="Y401" s="36">
        <f t="shared" si="81"/>
        <v>6.0240000000000002E-2</v>
      </c>
      <c r="Z401" s="56"/>
      <c r="AA401" s="57"/>
      <c r="AE401" s="64"/>
      <c r="BB401" s="293" t="s">
        <v>1</v>
      </c>
      <c r="BL401" s="64">
        <f t="shared" si="77"/>
        <v>26.547619047619047</v>
      </c>
      <c r="BM401" s="64">
        <f t="shared" si="78"/>
        <v>26.76</v>
      </c>
      <c r="BN401" s="64">
        <f t="shared" si="79"/>
        <v>5.0875050875050884E-2</v>
      </c>
      <c r="BO401" s="64">
        <f t="shared" si="80"/>
        <v>5.1282051282051287E-2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21.666666666666664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0.14307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66</v>
      </c>
      <c r="X404" s="382">
        <f>IFERROR(SUM(X390:X402),"0")</f>
        <v>71.400000000000006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18</v>
      </c>
      <c r="X443" s="381">
        <f>IFERROR(IF(W443="",0,CEILING((W443/$H443),1)*$H443),"")</f>
        <v>18</v>
      </c>
      <c r="Y443" s="36">
        <f>IFERROR(IF(X443=0,"",ROUNDUP(X443/H443,0)*0.00627),"")</f>
        <v>3.7620000000000001E-2</v>
      </c>
      <c r="Z443" s="56"/>
      <c r="AA443" s="57"/>
      <c r="AE443" s="64"/>
      <c r="BB443" s="313" t="s">
        <v>1</v>
      </c>
      <c r="BL443" s="64">
        <f>IFERROR(W443*I443/H443,"0")</f>
        <v>21.599999999999998</v>
      </c>
      <c r="BM443" s="64">
        <f>IFERROR(X443*I443/H443,"0")</f>
        <v>21.599999999999998</v>
      </c>
      <c r="BN443" s="64">
        <f>IFERROR(1/J443*(W443/H443),"0")</f>
        <v>0.03</v>
      </c>
      <c r="BO443" s="64">
        <f>IFERROR(1/J443*(X443/H443),"0")</f>
        <v>0.03</v>
      </c>
    </row>
    <row r="444" spans="1:67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6</v>
      </c>
      <c r="X444" s="382">
        <f>IFERROR(X443/H443,"0")</f>
        <v>6</v>
      </c>
      <c r="Y444" s="382">
        <f>IFERROR(IF(Y443="",0,Y443),"0")</f>
        <v>3.7620000000000001E-2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18</v>
      </c>
      <c r="X445" s="382">
        <f>IFERROR(SUM(X443:X443),"0")</f>
        <v>18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419</v>
      </c>
      <c r="X463" s="381">
        <f t="shared" si="87"/>
        <v>422.40000000000003</v>
      </c>
      <c r="Y463" s="36">
        <f t="shared" si="88"/>
        <v>0.95679999999999998</v>
      </c>
      <c r="Z463" s="56"/>
      <c r="AA463" s="57"/>
      <c r="AE463" s="64"/>
      <c r="BB463" s="320" t="s">
        <v>1</v>
      </c>
      <c r="BL463" s="64">
        <f t="shared" si="89"/>
        <v>447.56818181818176</v>
      </c>
      <c r="BM463" s="64">
        <f t="shared" si="90"/>
        <v>451.20000000000005</v>
      </c>
      <c r="BN463" s="64">
        <f t="shared" si="91"/>
        <v>0.76303904428904434</v>
      </c>
      <c r="BO463" s="64">
        <f t="shared" si="92"/>
        <v>0.76923076923076927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79.356060606060609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80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0.95679999999999998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419</v>
      </c>
      <c r="X474" s="382">
        <f>IFERROR(SUM(X461:X472),"0")</f>
        <v>422.40000000000003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87</v>
      </c>
      <c r="X476" s="381">
        <f>IFERROR(IF(W476="",0,CEILING((W476/$H476),1)*$H476),"")</f>
        <v>89.76</v>
      </c>
      <c r="Y476" s="36">
        <f>IFERROR(IF(X476=0,"",ROUNDUP(X476/H476,0)*0.01196),"")</f>
        <v>0.20332</v>
      </c>
      <c r="Z476" s="56"/>
      <c r="AA476" s="57"/>
      <c r="AE476" s="64"/>
      <c r="BB476" s="330" t="s">
        <v>1</v>
      </c>
      <c r="BL476" s="64">
        <f>IFERROR(W476*I476/H476,"0")</f>
        <v>92.931818181818173</v>
      </c>
      <c r="BM476" s="64">
        <f>IFERROR(X476*I476/H476,"0")</f>
        <v>95.88</v>
      </c>
      <c r="BN476" s="64">
        <f>IFERROR(1/J476*(W476/H476),"0")</f>
        <v>0.15843531468531469</v>
      </c>
      <c r="BO476" s="64">
        <f>IFERROR(1/J476*(X476/H476),"0")</f>
        <v>0.16346153846153846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16.477272727272727</v>
      </c>
      <c r="X478" s="382">
        <f>IFERROR(X476/H476,"0")+IFERROR(X477/H477,"0")</f>
        <v>17</v>
      </c>
      <c r="Y478" s="382">
        <f>IFERROR(IF(Y476="",0,Y476),"0")+IFERROR(IF(Y477="",0,Y477),"0")</f>
        <v>0.20332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87</v>
      </c>
      <c r="X479" s="382">
        <f>IFERROR(SUM(X476:X477),"0")</f>
        <v>89.76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11829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11965.72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12530.068193735287</v>
      </c>
      <c r="X546" s="382">
        <f>IFERROR(SUM(BM22:BM542),"0")</f>
        <v>12674.264000000003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22</v>
      </c>
      <c r="X547" s="38">
        <f>ROUNDUP(SUM(BO22:BO542),0)</f>
        <v>23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13080.068193735287</v>
      </c>
      <c r="X548" s="382">
        <f>GrossWeightTotalR+PalletQtyTotalR*25</f>
        <v>13249.264000000003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2043.9850749268701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2064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25.47634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162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1113.4599999999998</v>
      </c>
      <c r="F555" s="46">
        <f>IFERROR(X134*1,"0")+IFERROR(X135*1,"0")+IFERROR(X136*1,"0")+IFERROR(X137*1,"0")+IFERROR(X138*1,"0")</f>
        <v>327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380.1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3289.2000000000003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187.2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97.199999999999989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4494.6000000000004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1209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71.400000000000006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512.16000000000008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17,00"/>
        <filter val="1 203,00"/>
        <filter val="1 239,00"/>
        <filter val="1 463,00"/>
        <filter val="1 720,00"/>
        <filter val="10,00"/>
        <filter val="100,00"/>
        <filter val="102,00"/>
        <filter val="104,05"/>
        <filter val="11 829,00"/>
        <filter val="11,11"/>
        <filter val="114,67"/>
        <filter val="12 530,07"/>
        <filter val="13 080,07"/>
        <filter val="133,00"/>
        <filter val="14,17"/>
        <filter val="142,00"/>
        <filter val="145,00"/>
        <filter val="148,00"/>
        <filter val="153,00"/>
        <filter val="154,23"/>
        <filter val="16,00"/>
        <filter val="16,48"/>
        <filter val="166,00"/>
        <filter val="18,00"/>
        <filter val="180,13"/>
        <filter val="183,00"/>
        <filter val="188,33"/>
        <filter val="193,00"/>
        <filter val="2 043,99"/>
        <filter val="2 257,00"/>
        <filter val="2 702,00"/>
        <filter val="21,00"/>
        <filter val="21,67"/>
        <filter val="22"/>
        <filter val="22,47"/>
        <filter val="23,46"/>
        <filter val="244,00"/>
        <filter val="25,00"/>
        <filter val="26,00"/>
        <filter val="27,00"/>
        <filter val="303,00"/>
        <filter val="31,00"/>
        <filter val="319,00"/>
        <filter val="36,00"/>
        <filter val="366,00"/>
        <filter val="370,00"/>
        <filter val="372,00"/>
        <filter val="374,00"/>
        <filter val="4,00"/>
        <filter val="41,87"/>
        <filter val="419,00"/>
        <filter val="42,00"/>
        <filter val="434,00"/>
        <filter val="450,00"/>
        <filter val="51,00"/>
        <filter val="52,00"/>
        <filter val="568,00"/>
        <filter val="6,00"/>
        <filter val="6,67"/>
        <filter val="62,06"/>
        <filter val="647,00"/>
        <filter val="66,00"/>
        <filter val="686,00"/>
        <filter val="72,00"/>
        <filter val="79,36"/>
        <filter val="8,19"/>
        <filter val="87,00"/>
        <filter val="9,00"/>
        <filter val="90,00"/>
        <filter val="940,42"/>
        <filter val="95,00"/>
        <filter val="98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