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2C903B-B17D-4E49-BC80-26E9BB7BA4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X202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90" i="1" l="1"/>
  <c r="BM190" i="1"/>
  <c r="Y190" i="1"/>
  <c r="BO229" i="1"/>
  <c r="BM229" i="1"/>
  <c r="Y229" i="1"/>
  <c r="BO250" i="1"/>
  <c r="BM250" i="1"/>
  <c r="Y250" i="1"/>
  <c r="BO274" i="1"/>
  <c r="BM274" i="1"/>
  <c r="Y274" i="1"/>
  <c r="BO303" i="1"/>
  <c r="BM303" i="1"/>
  <c r="Y303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1" i="1"/>
  <c r="Y134" i="1"/>
  <c r="BM134" i="1"/>
  <c r="Y146" i="1"/>
  <c r="BM146" i="1"/>
  <c r="Y155" i="1"/>
  <c r="BM155" i="1"/>
  <c r="Y170" i="1"/>
  <c r="BM170" i="1"/>
  <c r="X178" i="1"/>
  <c r="Y184" i="1"/>
  <c r="BM184" i="1"/>
  <c r="Y185" i="1"/>
  <c r="BM185" i="1"/>
  <c r="BO214" i="1"/>
  <c r="BM214" i="1"/>
  <c r="Y214" i="1"/>
  <c r="X252" i="1"/>
  <c r="BO242" i="1"/>
  <c r="BM242" i="1"/>
  <c r="Y242" i="1"/>
  <c r="BO264" i="1"/>
  <c r="BM264" i="1"/>
  <c r="Y264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21" i="1"/>
  <c r="X236" i="1"/>
  <c r="X352" i="1"/>
  <c r="X147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B555" i="1"/>
  <c r="W547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6" i="1"/>
  <c r="BM116" i="1"/>
  <c r="Y124" i="1"/>
  <c r="BM124" i="1"/>
  <c r="Y129" i="1"/>
  <c r="BM129" i="1"/>
  <c r="Y136" i="1"/>
  <c r="BM136" i="1"/>
  <c r="Y144" i="1"/>
  <c r="BM144" i="1"/>
  <c r="Y153" i="1"/>
  <c r="BM153" i="1"/>
  <c r="Y157" i="1"/>
  <c r="BM157" i="1"/>
  <c r="Y164" i="1"/>
  <c r="BM164" i="1"/>
  <c r="X167" i="1"/>
  <c r="Y174" i="1"/>
  <c r="BM174" i="1"/>
  <c r="BO174" i="1"/>
  <c r="X179" i="1"/>
  <c r="Y182" i="1"/>
  <c r="BM182" i="1"/>
  <c r="Y187" i="1"/>
  <c r="BM187" i="1"/>
  <c r="Y188" i="1"/>
  <c r="BM188" i="1"/>
  <c r="Y192" i="1"/>
  <c r="BM192" i="1"/>
  <c r="Y205" i="1"/>
  <c r="BM205" i="1"/>
  <c r="Y208" i="1"/>
  <c r="BM208" i="1"/>
  <c r="Y209" i="1"/>
  <c r="BM209" i="1"/>
  <c r="Y216" i="1"/>
  <c r="BM216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Y271" i="1" s="1"/>
  <c r="BM262" i="1"/>
  <c r="Y266" i="1"/>
  <c r="BM266" i="1"/>
  <c r="Y270" i="1"/>
  <c r="BM270" i="1"/>
  <c r="X278" i="1"/>
  <c r="Y276" i="1"/>
  <c r="BM276" i="1"/>
  <c r="X277" i="1"/>
  <c r="Y282" i="1"/>
  <c r="BM282" i="1"/>
  <c r="Y288" i="1"/>
  <c r="BM288" i="1"/>
  <c r="O555" i="1"/>
  <c r="Y295" i="1"/>
  <c r="BM295" i="1"/>
  <c r="Y299" i="1"/>
  <c r="BM299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17" i="1"/>
  <c r="X369" i="1"/>
  <c r="X403" i="1"/>
  <c r="X409" i="1"/>
  <c r="F9" i="1"/>
  <c r="J9" i="1"/>
  <c r="F10" i="1"/>
  <c r="Y22" i="1"/>
  <c r="Y24" i="1" s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BO126" i="1"/>
  <c r="BM126" i="1"/>
  <c r="Y126" i="1"/>
  <c r="X130" i="1"/>
  <c r="BO135" i="1"/>
  <c r="BM135" i="1"/>
  <c r="Y135" i="1"/>
  <c r="X139" i="1"/>
  <c r="BO145" i="1"/>
  <c r="BM145" i="1"/>
  <c r="Y145" i="1"/>
  <c r="Y147" i="1" s="1"/>
  <c r="H9" i="1"/>
  <c r="X24" i="1"/>
  <c r="X62" i="1"/>
  <c r="X87" i="1"/>
  <c r="BO128" i="1"/>
  <c r="BM128" i="1"/>
  <c r="Y128" i="1"/>
  <c r="BO137" i="1"/>
  <c r="BM137" i="1"/>
  <c r="Y137" i="1"/>
  <c r="X160" i="1"/>
  <c r="BO152" i="1"/>
  <c r="BM152" i="1"/>
  <c r="Y152" i="1"/>
  <c r="F555" i="1"/>
  <c r="X140" i="1"/>
  <c r="G555" i="1"/>
  <c r="X148" i="1"/>
  <c r="H555" i="1"/>
  <c r="Y154" i="1"/>
  <c r="BM154" i="1"/>
  <c r="Y156" i="1"/>
  <c r="BM156" i="1"/>
  <c r="Y158" i="1"/>
  <c r="BM158" i="1"/>
  <c r="X161" i="1"/>
  <c r="I555" i="1"/>
  <c r="Y165" i="1"/>
  <c r="Y166" i="1" s="1"/>
  <c r="BM165" i="1"/>
  <c r="BO165" i="1"/>
  <c r="X166" i="1"/>
  <c r="Y169" i="1"/>
  <c r="Y171" i="1" s="1"/>
  <c r="BM169" i="1"/>
  <c r="BO169" i="1"/>
  <c r="X172" i="1"/>
  <c r="Y175" i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2" i="1"/>
  <c r="Y263" i="1"/>
  <c r="BM263" i="1"/>
  <c r="Y265" i="1"/>
  <c r="BM265" i="1"/>
  <c r="X271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N555" i="1"/>
  <c r="L555" i="1"/>
  <c r="X253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S555" i="1"/>
  <c r="X301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Y369" i="1" s="1"/>
  <c r="BM368" i="1"/>
  <c r="Y372" i="1"/>
  <c r="BM372" i="1"/>
  <c r="BO372" i="1"/>
  <c r="Y374" i="1"/>
  <c r="BM374" i="1"/>
  <c r="Y386" i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Y435" i="1" s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87" i="1" l="1"/>
  <c r="Y252" i="1"/>
  <c r="Y210" i="1"/>
  <c r="Y201" i="1"/>
  <c r="Y103" i="1"/>
  <c r="Y93" i="1"/>
  <c r="Y86" i="1"/>
  <c r="Y61" i="1"/>
  <c r="Y53" i="1"/>
  <c r="Y34" i="1"/>
  <c r="W548" i="1"/>
  <c r="Y519" i="1"/>
  <c r="Y338" i="1"/>
  <c r="Y300" i="1"/>
  <c r="Y473" i="1"/>
  <c r="Y403" i="1"/>
  <c r="Y364" i="1"/>
  <c r="Y351" i="1"/>
  <c r="Y345" i="1"/>
  <c r="Y283" i="1"/>
  <c r="Y235" i="1"/>
  <c r="Y220" i="1"/>
  <c r="Y178" i="1"/>
  <c r="Y160" i="1"/>
  <c r="Y139" i="1"/>
  <c r="Y120" i="1"/>
  <c r="Y536" i="1"/>
  <c r="Y409" i="1"/>
  <c r="Y376" i="1"/>
  <c r="Y259" i="1"/>
  <c r="X549" i="1"/>
  <c r="X545" i="1"/>
  <c r="X547" i="1"/>
  <c r="Y511" i="1"/>
  <c r="Y451" i="1"/>
  <c r="Y130" i="1"/>
  <c r="X546" i="1"/>
  <c r="X548" i="1" s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<sst xmlns="http://schemas.openxmlformats.org/spreadsheetml/2006/main" count="2380" uniqueCount="790">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</sst>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0.45833333333333331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6</v>
      </c>
      <c r="X60" s="381">
        <f>IFERROR(IF(W60="",0,CEILING((W60/$H60),1)*$H60),"")</f>
        <v>8</v>
      </c>
      <c r="Y60" s="36">
        <f>IFERROR(IF(X60=0,"",ROUNDUP(X60/H60,0)*0.00937),"")</f>
        <v>1.874E-2</v>
      </c>
      <c r="Z60" s="56"/>
      <c r="AA60" s="57"/>
      <c r="AE60" s="64"/>
      <c r="BB60" s="82" t="s">
        <v>1</v>
      </c>
      <c r="BL60" s="64">
        <f>IFERROR(W60*I60/H60,"0")</f>
        <v>6.36</v>
      </c>
      <c r="BM60" s="64">
        <f>IFERROR(X60*I60/H60,"0")</f>
        <v>8.48</v>
      </c>
      <c r="BN60" s="64">
        <f>IFERROR(1/J60*(W60/H60),"0")</f>
        <v>1.2500000000000001E-2</v>
      </c>
      <c r="BO60" s="64">
        <f>IFERROR(1/J60*(X60/H60),"0")</f>
        <v>1.6666666666666666E-2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1.5</v>
      </c>
      <c r="X61" s="382">
        <f>IFERROR(X57/H57,"0")+IFERROR(X58/H58,"0")+IFERROR(X59/H59,"0")+IFERROR(X60/H60,"0")</f>
        <v>2</v>
      </c>
      <c r="Y61" s="382">
        <f>IFERROR(IF(Y57="",0,Y57),"0")+IFERROR(IF(Y58="",0,Y58),"0")+IFERROR(IF(Y59="",0,Y59),"0")+IFERROR(IF(Y60="",0,Y60),"0")</f>
        <v>1.874E-2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6</v>
      </c>
      <c r="X62" s="382">
        <f>IFERROR(SUM(X57:X60),"0")</f>
        <v>8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8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8.3733333333333331</v>
      </c>
      <c r="BM79" s="64">
        <f t="shared" si="9"/>
        <v>9.42</v>
      </c>
      <c r="BN79" s="64">
        <f t="shared" si="10"/>
        <v>1.4814814814814814E-2</v>
      </c>
      <c r="BO79" s="64">
        <f t="shared" si="11"/>
        <v>1.6666666666666666E-2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1.7777777777777777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1.874E-2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8</v>
      </c>
      <c r="X87" s="382">
        <f>IFERROR(SUM(X65:X85),"0")</f>
        <v>9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10</v>
      </c>
      <c r="X89" s="381">
        <f>IFERROR(IF(W89="",0,CEILING((W89/$H89),1)*$H89),"")</f>
        <v>10.8</v>
      </c>
      <c r="Y89" s="36">
        <f>IFERROR(IF(X89=0,"",ROUNDUP(X89/H89,0)*0.02175),"")</f>
        <v>2.1749999999999999E-2</v>
      </c>
      <c r="Z89" s="56"/>
      <c r="AA89" s="57"/>
      <c r="AE89" s="64"/>
      <c r="BB89" s="104" t="s">
        <v>1</v>
      </c>
      <c r="BL89" s="64">
        <f>IFERROR(W89*I89/H89,"0")</f>
        <v>10.444444444444443</v>
      </c>
      <c r="BM89" s="64">
        <f>IFERROR(X89*I89/H89,"0")</f>
        <v>11.28</v>
      </c>
      <c r="BN89" s="64">
        <f>IFERROR(1/J89*(W89/H89),"0")</f>
        <v>1.9290123456790119E-2</v>
      </c>
      <c r="BO89" s="64">
        <f>IFERROR(1/J89*(X89/H89),"0")</f>
        <v>2.0833333333333332E-2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0.92592592592592582</v>
      </c>
      <c r="X93" s="382">
        <f>IFERROR(X89/H89,"0")+IFERROR(X90/H90,"0")+IFERROR(X91/H91,"0")+IFERROR(X92/H92,"0")</f>
        <v>1</v>
      </c>
      <c r="Y93" s="382">
        <f>IFERROR(IF(Y89="",0,Y89),"0")+IFERROR(IF(Y90="",0,Y90),"0")+IFERROR(IF(Y91="",0,Y91),"0")+IFERROR(IF(Y92="",0,Y92),"0")</f>
        <v>2.1749999999999999E-2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10</v>
      </c>
      <c r="X94" s="382">
        <f>IFERROR(SUM(X89:X92),"0")</f>
        <v>10.8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39</v>
      </c>
      <c r="X106" s="381">
        <f t="shared" ref="X106:X119" si="18">IFERROR(IF(W106="",0,CEILING((W106/$H106),1)*$H106),"")</f>
        <v>42</v>
      </c>
      <c r="Y106" s="36">
        <f>IFERROR(IF(X106=0,"",ROUNDUP(X106/H106,0)*0.02175),"")</f>
        <v>0.10874999999999999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41.618571428571428</v>
      </c>
      <c r="BM106" s="64">
        <f t="shared" ref="BM106:BM119" si="20">IFERROR(X106*I106/H106,"0")</f>
        <v>44.82</v>
      </c>
      <c r="BN106" s="64">
        <f t="shared" ref="BN106:BN119" si="21">IFERROR(1/J106*(W106/H106),"0")</f>
        <v>8.2908163265306103E-2</v>
      </c>
      <c r="BO106" s="64">
        <f t="shared" ref="BO106:BO119" si="22">IFERROR(1/J106*(X106/H106),"0")</f>
        <v>8.9285714285714274E-2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10</v>
      </c>
      <c r="X113" s="381">
        <f t="shared" si="18"/>
        <v>10.8</v>
      </c>
      <c r="Y113" s="36">
        <f>IFERROR(IF(X113=0,"",ROUNDUP(X113/H113,0)*0.00937),"")</f>
        <v>3.7479999999999999E-2</v>
      </c>
      <c r="Z113" s="56"/>
      <c r="AA113" s="57"/>
      <c r="AE113" s="64"/>
      <c r="BB113" s="122" t="s">
        <v>1</v>
      </c>
      <c r="BL113" s="64">
        <f t="shared" si="19"/>
        <v>11.066666666666666</v>
      </c>
      <c r="BM113" s="64">
        <f t="shared" si="20"/>
        <v>11.952</v>
      </c>
      <c r="BN113" s="64">
        <f t="shared" si="21"/>
        <v>3.0864197530864192E-2</v>
      </c>
      <c r="BO113" s="64">
        <f t="shared" si="22"/>
        <v>3.3333333333333333E-2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8.3465608465608447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0.14622999999999997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49</v>
      </c>
      <c r="X121" s="382">
        <f>IFERROR(SUM(X106:X119),"0")</f>
        <v>52.8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26</v>
      </c>
      <c r="X135" s="381">
        <f>IFERROR(IF(W135="",0,CEILING((W135/$H135),1)*$H135),"")</f>
        <v>33.6</v>
      </c>
      <c r="Y135" s="36">
        <f>IFERROR(IF(X135=0,"",ROUNDUP(X135/H135,0)*0.02175),"")</f>
        <v>8.6999999999999994E-2</v>
      </c>
      <c r="Z135" s="56"/>
      <c r="AA135" s="57"/>
      <c r="AE135" s="64"/>
      <c r="BB135" s="137" t="s">
        <v>1</v>
      </c>
      <c r="BL135" s="64">
        <f>IFERROR(W135*I135/H135,"0")</f>
        <v>27.727142857142859</v>
      </c>
      <c r="BM135" s="64">
        <f>IFERROR(X135*I135/H135,"0")</f>
        <v>35.832000000000001</v>
      </c>
      <c r="BN135" s="64">
        <f>IFERROR(1/J135*(W135/H135),"0")</f>
        <v>5.5272108843537407E-2</v>
      </c>
      <c r="BO135" s="64">
        <f>IFERROR(1/J135*(X135/H135),"0")</f>
        <v>7.1428571428571425E-2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20</v>
      </c>
      <c r="X137" s="381">
        <f>IFERROR(IF(W137="",0,CEILING((W137/$H137),1)*$H137),"")</f>
        <v>21.6</v>
      </c>
      <c r="Y137" s="36">
        <f>IFERROR(IF(X137=0,"",ROUNDUP(X137/H137,0)*0.00753),"")</f>
        <v>6.0240000000000002E-2</v>
      </c>
      <c r="Z137" s="56"/>
      <c r="AA137" s="57"/>
      <c r="AE137" s="64"/>
      <c r="BB137" s="139" t="s">
        <v>1</v>
      </c>
      <c r="BL137" s="64">
        <f>IFERROR(W137*I137/H137,"0")</f>
        <v>22.014814814814812</v>
      </c>
      <c r="BM137" s="64">
        <f>IFERROR(X137*I137/H137,"0")</f>
        <v>23.776</v>
      </c>
      <c r="BN137" s="64">
        <f>IFERROR(1/J137*(W137/H137),"0")</f>
        <v>4.7483380816714146E-2</v>
      </c>
      <c r="BO137" s="64">
        <f>IFERROR(1/J137*(X137/H137),"0")</f>
        <v>5.128205128205128E-2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10.502645502645501</v>
      </c>
      <c r="X139" s="382">
        <f>IFERROR(X134/H134,"0")+IFERROR(X135/H135,"0")+IFERROR(X136/H136,"0")+IFERROR(X137/H137,"0")+IFERROR(X138/H138,"0")</f>
        <v>12</v>
      </c>
      <c r="Y139" s="382">
        <f>IFERROR(IF(Y134="",0,Y134),"0")+IFERROR(IF(Y135="",0,Y135),"0")+IFERROR(IF(Y136="",0,Y136),"0")+IFERROR(IF(Y137="",0,Y137),"0")+IFERROR(IF(Y138="",0,Y138),"0")</f>
        <v>0.14723999999999998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46</v>
      </c>
      <c r="X140" s="382">
        <f>IFERROR(SUM(X134:X138),"0")</f>
        <v>55.2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26</v>
      </c>
      <c r="X151" s="381">
        <f t="shared" ref="X151:X159" si="29">IFERROR(IF(W151="",0,CEILING((W151/$H151),1)*$H151),"")</f>
        <v>29.400000000000002</v>
      </c>
      <c r="Y151" s="36">
        <f>IFERROR(IF(X151=0,"",ROUNDUP(X151/H151,0)*0.00753),"")</f>
        <v>5.271E-2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27.609523809523807</v>
      </c>
      <c r="BM151" s="64">
        <f t="shared" ref="BM151:BM159" si="31">IFERROR(X151*I151/H151,"0")</f>
        <v>31.22</v>
      </c>
      <c r="BN151" s="64">
        <f t="shared" ref="BN151:BN159" si="32">IFERROR(1/J151*(W151/H151),"0")</f>
        <v>3.9682539682539673E-2</v>
      </c>
      <c r="BO151" s="64">
        <f t="shared" ref="BO151:BO159" si="33">IFERROR(1/J151*(X151/H151),"0")</f>
        <v>4.4871794871794872E-2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4</v>
      </c>
      <c r="X157" s="381">
        <f t="shared" si="29"/>
        <v>4.2</v>
      </c>
      <c r="Y157" s="36">
        <f>IFERROR(IF(X157=0,"",ROUNDUP(X157/H157,0)*0.00502),"")</f>
        <v>1.004E-2</v>
      </c>
      <c r="Z157" s="56"/>
      <c r="AA157" s="57"/>
      <c r="AE157" s="64"/>
      <c r="BB157" s="150" t="s">
        <v>1</v>
      </c>
      <c r="BL157" s="64">
        <f t="shared" si="30"/>
        <v>4.1904761904761907</v>
      </c>
      <c r="BM157" s="64">
        <f t="shared" si="31"/>
        <v>4.4000000000000004</v>
      </c>
      <c r="BN157" s="64">
        <f t="shared" si="32"/>
        <v>8.1400081400081412E-3</v>
      </c>
      <c r="BO157" s="64">
        <f t="shared" si="33"/>
        <v>8.5470085470085479E-3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8.0952380952380949</v>
      </c>
      <c r="X160" s="382">
        <f>IFERROR(X151/H151,"0")+IFERROR(X152/H152,"0")+IFERROR(X153/H153,"0")+IFERROR(X154/H154,"0")+IFERROR(X155/H155,"0")+IFERROR(X156/H156,"0")+IFERROR(X157/H157,"0")+IFERROR(X158/H158,"0")+IFERROR(X159/H159,"0")</f>
        <v>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6.275E-2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30</v>
      </c>
      <c r="X161" s="382">
        <f>IFERROR(SUM(X151:X159),"0")</f>
        <v>33.6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19</v>
      </c>
      <c r="X175" s="381">
        <f>IFERROR(IF(W175="",0,CEILING((W175/$H175),1)*$H175),"")</f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58" t="s">
        <v>1</v>
      </c>
      <c r="BL175" s="64">
        <f>IFERROR(W175*I175/H175,"0")</f>
        <v>19.738888888888887</v>
      </c>
      <c r="BM175" s="64">
        <f>IFERROR(X175*I175/H175,"0")</f>
        <v>22.44</v>
      </c>
      <c r="BN175" s="64">
        <f>IFERROR(1/J175*(W175/H175),"0")</f>
        <v>2.9320987654320983E-2</v>
      </c>
      <c r="BO175" s="64">
        <f>IFERROR(1/J175*(X175/H175),"0")</f>
        <v>3.3333333333333333E-2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3.5185185185185182</v>
      </c>
      <c r="X178" s="382">
        <f>IFERROR(X174/H174,"0")+IFERROR(X175/H175,"0")+IFERROR(X176/H176,"0")+IFERROR(X177/H177,"0")</f>
        <v>4</v>
      </c>
      <c r="Y178" s="382">
        <f>IFERROR(IF(Y174="",0,Y174),"0")+IFERROR(IF(Y175="",0,Y175),"0")+IFERROR(IF(Y176="",0,Y176),"0")+IFERROR(IF(Y177="",0,Y177),"0")</f>
        <v>3.7479999999999999E-2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19</v>
      </c>
      <c r="X179" s="382">
        <f>IFERROR(SUM(X174:X177),"0")</f>
        <v>21.6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14</v>
      </c>
      <c r="X189" s="381">
        <f t="shared" si="34"/>
        <v>14.399999999999999</v>
      </c>
      <c r="Y189" s="36">
        <f>IFERROR(IF(X189=0,"",ROUNDUP(X189/H189,0)*0.00753),"")</f>
        <v>4.5179999999999998E-2</v>
      </c>
      <c r="Z189" s="56"/>
      <c r="AA189" s="57"/>
      <c r="AE189" s="64"/>
      <c r="BB189" s="169" t="s">
        <v>1</v>
      </c>
      <c r="BL189" s="64">
        <f t="shared" si="35"/>
        <v>15.586666666666668</v>
      </c>
      <c r="BM189" s="64">
        <f t="shared" si="36"/>
        <v>16.032</v>
      </c>
      <c r="BN189" s="64">
        <f t="shared" si="37"/>
        <v>3.7393162393162399E-2</v>
      </c>
      <c r="BO189" s="64">
        <f t="shared" si="38"/>
        <v>3.8461538461538464E-2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23</v>
      </c>
      <c r="X191" s="381">
        <f t="shared" si="34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1" t="s">
        <v>1</v>
      </c>
      <c r="BL191" s="64">
        <f t="shared" si="35"/>
        <v>24.916666666666668</v>
      </c>
      <c r="BM191" s="64">
        <f t="shared" si="36"/>
        <v>26.000000000000004</v>
      </c>
      <c r="BN191" s="64">
        <f t="shared" si="37"/>
        <v>6.1431623931623935E-2</v>
      </c>
      <c r="BO191" s="64">
        <f t="shared" si="38"/>
        <v>6.4102564102564097E-2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70</v>
      </c>
      <c r="X193" s="381">
        <f t="shared" si="34"/>
        <v>72</v>
      </c>
      <c r="Y193" s="36">
        <f t="shared" ref="Y193:Y200" si="39">IFERROR(IF(X193=0,"",ROUNDUP(X193/H193,0)*0.00753),"")</f>
        <v>0.22590000000000002</v>
      </c>
      <c r="Z193" s="56"/>
      <c r="AA193" s="57"/>
      <c r="AE193" s="64"/>
      <c r="BB193" s="173" t="s">
        <v>1</v>
      </c>
      <c r="BL193" s="64">
        <f t="shared" si="35"/>
        <v>78.458333333333329</v>
      </c>
      <c r="BM193" s="64">
        <f t="shared" si="36"/>
        <v>80.7</v>
      </c>
      <c r="BN193" s="64">
        <f t="shared" si="37"/>
        <v>0.18696581196581197</v>
      </c>
      <c r="BO193" s="64">
        <f t="shared" si="38"/>
        <v>0.19230769230769229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31</v>
      </c>
      <c r="X194" s="381">
        <f t="shared" si="34"/>
        <v>31.2</v>
      </c>
      <c r="Y194" s="36">
        <f t="shared" si="39"/>
        <v>9.7890000000000005E-2</v>
      </c>
      <c r="Z194" s="56"/>
      <c r="AA194" s="57"/>
      <c r="AE194" s="64"/>
      <c r="BB194" s="174" t="s">
        <v>1</v>
      </c>
      <c r="BL194" s="64">
        <f t="shared" si="35"/>
        <v>34.513333333333335</v>
      </c>
      <c r="BM194" s="64">
        <f t="shared" si="36"/>
        <v>34.736000000000004</v>
      </c>
      <c r="BN194" s="64">
        <f t="shared" si="37"/>
        <v>8.279914529914531E-2</v>
      </c>
      <c r="BO194" s="64">
        <f t="shared" si="38"/>
        <v>8.3333333333333329E-2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76</v>
      </c>
      <c r="X198" s="381">
        <f t="shared" si="34"/>
        <v>76.8</v>
      </c>
      <c r="Y198" s="36">
        <f t="shared" si="39"/>
        <v>0.24096000000000001</v>
      </c>
      <c r="Z198" s="56"/>
      <c r="AA198" s="57"/>
      <c r="AE198" s="64"/>
      <c r="BB198" s="178" t="s">
        <v>1</v>
      </c>
      <c r="BL198" s="64">
        <f t="shared" si="35"/>
        <v>84.613333333333344</v>
      </c>
      <c r="BM198" s="64">
        <f t="shared" si="36"/>
        <v>85.504000000000005</v>
      </c>
      <c r="BN198" s="64">
        <f t="shared" si="37"/>
        <v>0.20299145299145299</v>
      </c>
      <c r="BO198" s="64">
        <f t="shared" si="38"/>
        <v>0.20512820512820512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89.166666666666671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0.68523000000000001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214</v>
      </c>
      <c r="X202" s="382">
        <f>IFERROR(SUM(X181:X200),"0")</f>
        <v>218.39999999999998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5</v>
      </c>
      <c r="X206" s="381">
        <f t="shared" si="40"/>
        <v>7.1999999999999993</v>
      </c>
      <c r="Y206" s="36">
        <f>IFERROR(IF(X206=0,"",ROUNDUP(X206/H206,0)*0.00753),"")</f>
        <v>2.2589999999999999E-2</v>
      </c>
      <c r="Z206" s="56"/>
      <c r="AA206" s="57"/>
      <c r="AE206" s="64"/>
      <c r="BB206" s="183" t="s">
        <v>1</v>
      </c>
      <c r="BL206" s="64">
        <f t="shared" si="41"/>
        <v>5.5666666666666673</v>
      </c>
      <c r="BM206" s="64">
        <f t="shared" si="42"/>
        <v>8.016</v>
      </c>
      <c r="BN206" s="64">
        <f t="shared" si="43"/>
        <v>1.3354700854700856E-2</v>
      </c>
      <c r="BO206" s="64">
        <f t="shared" si="44"/>
        <v>1.9230769230769232E-2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2.0833333333333335</v>
      </c>
      <c r="X210" s="382">
        <f>IFERROR(X204/H204,"0")+IFERROR(X205/H205,"0")+IFERROR(X206/H206,"0")+IFERROR(X207/H207,"0")+IFERROR(X208/H208,"0")+IFERROR(X209/H209,"0")</f>
        <v>3</v>
      </c>
      <c r="Y210" s="382">
        <f>IFERROR(IF(Y204="",0,Y204),"0")+IFERROR(IF(Y205="",0,Y205),"0")+IFERROR(IF(Y206="",0,Y206),"0")+IFERROR(IF(Y207="",0,Y207),"0")+IFERROR(IF(Y208="",0,Y208),"0")+IFERROR(IF(Y209="",0,Y209),"0")</f>
        <v>2.2589999999999999E-2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5</v>
      </c>
      <c r="X211" s="382">
        <f>IFERROR(SUM(X204:X209),"0")</f>
        <v>7.1999999999999993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51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53.110344827586211</v>
      </c>
      <c r="BM216" s="64">
        <f t="shared" si="47"/>
        <v>60.4</v>
      </c>
      <c r="BN216" s="64">
        <f t="shared" si="48"/>
        <v>7.8509852216748777E-2</v>
      </c>
      <c r="BO216" s="64">
        <f t="shared" si="49"/>
        <v>8.9285714285714274E-2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4.3965517241379315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0.10874999999999999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51</v>
      </c>
      <c r="X221" s="382">
        <f>IFERROR(SUM(X214:X219),"0")</f>
        <v>58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19</v>
      </c>
      <c r="X229" s="381">
        <f t="shared" ref="X229:X234" si="50">IFERROR(IF(W229="",0,CEILING((W229/$H229),1)*$H229),"")</f>
        <v>23.2</v>
      </c>
      <c r="Y229" s="36">
        <f>IFERROR(IF(X229=0,"",ROUNDUP(X229/H229,0)*0.02175),"")</f>
        <v>4.3499999999999997E-2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19.786206896551725</v>
      </c>
      <c r="BM229" s="64">
        <f t="shared" ref="BM229:BM234" si="52">IFERROR(X229*I229/H229,"0")</f>
        <v>24.159999999999997</v>
      </c>
      <c r="BN229" s="64">
        <f t="shared" ref="BN229:BN234" si="53">IFERROR(1/J229*(W229/H229),"0")</f>
        <v>2.9248768472906403E-2</v>
      </c>
      <c r="BO229" s="64">
        <f t="shared" ref="BO229:BO234" si="54">IFERROR(1/J229*(X229/H229),"0")</f>
        <v>3.5714285714285712E-2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1.6379310344827587</v>
      </c>
      <c r="X235" s="382">
        <f>IFERROR(X229/H229,"0")+IFERROR(X230/H230,"0")+IFERROR(X231/H231,"0")+IFERROR(X232/H232,"0")+IFERROR(X233/H233,"0")+IFERROR(X234/H234,"0")</f>
        <v>2</v>
      </c>
      <c r="Y235" s="382">
        <f>IFERROR(IF(Y229="",0,Y229),"0")+IFERROR(IF(Y230="",0,Y230),"0")+IFERROR(IF(Y231="",0,Y231),"0")+IFERROR(IF(Y232="",0,Y232),"0")+IFERROR(IF(Y233="",0,Y233),"0")+IFERROR(IF(Y234="",0,Y234),"0")</f>
        <v>4.3499999999999997E-2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19</v>
      </c>
      <c r="X236" s="382">
        <f>IFERROR(SUM(X229:X234),"0")</f>
        <v>23.2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14</v>
      </c>
      <c r="X255" s="381">
        <f>IFERROR(IF(W255="",0,CEILING((W255/$H255),1)*$H255),"")</f>
        <v>16.8</v>
      </c>
      <c r="Y255" s="36">
        <f>IFERROR(IF(X255=0,"",ROUNDUP(X255/H255,0)*0.00753),"")</f>
        <v>3.0120000000000001E-2</v>
      </c>
      <c r="Z255" s="56"/>
      <c r="AA255" s="57"/>
      <c r="AE255" s="64"/>
      <c r="BB255" s="214" t="s">
        <v>1</v>
      </c>
      <c r="BL255" s="64">
        <f>IFERROR(W255*I255/H255,"0")</f>
        <v>14.866666666666665</v>
      </c>
      <c r="BM255" s="64">
        <f>IFERROR(X255*I255/H255,"0")</f>
        <v>17.84</v>
      </c>
      <c r="BN255" s="64">
        <f>IFERROR(1/J255*(W255/H255),"0")</f>
        <v>2.1367521367521364E-2</v>
      </c>
      <c r="BO255" s="64">
        <f>IFERROR(1/J255*(X255/H255),"0")</f>
        <v>2.564102564102564E-2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3.333333333333333</v>
      </c>
      <c r="X259" s="382">
        <f>IFERROR(X255/H255,"0")+IFERROR(X256/H256,"0")+IFERROR(X257/H257,"0")+IFERROR(X258/H258,"0")</f>
        <v>4</v>
      </c>
      <c r="Y259" s="382">
        <f>IFERROR(IF(Y255="",0,Y255),"0")+IFERROR(IF(Y256="",0,Y256),"0")+IFERROR(IF(Y257="",0,Y257),"0")+IFERROR(IF(Y258="",0,Y258),"0")</f>
        <v>3.0120000000000001E-2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14</v>
      </c>
      <c r="X260" s="382">
        <f>IFERROR(SUM(X255:X258),"0")</f>
        <v>16.8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122</v>
      </c>
      <c r="X275" s="381">
        <f>IFERROR(IF(W275="",0,CEILING((W275/$H275),1)*$H275),"")</f>
        <v>124.8</v>
      </c>
      <c r="Y275" s="36">
        <f>IFERROR(IF(X275=0,"",ROUNDUP(X275/H275,0)*0.02175),"")</f>
        <v>0.34799999999999998</v>
      </c>
      <c r="Z275" s="56"/>
      <c r="AA275" s="57"/>
      <c r="AE275" s="64"/>
      <c r="BB275" s="228" t="s">
        <v>1</v>
      </c>
      <c r="BL275" s="64">
        <f>IFERROR(W275*I275/H275,"0")</f>
        <v>130.82153846153849</v>
      </c>
      <c r="BM275" s="64">
        <f>IFERROR(X275*I275/H275,"0")</f>
        <v>133.82400000000001</v>
      </c>
      <c r="BN275" s="64">
        <f>IFERROR(1/J275*(W275/H275),"0")</f>
        <v>0.27930402930402926</v>
      </c>
      <c r="BO275" s="64">
        <f>IFERROR(1/J275*(X275/H275),"0")</f>
        <v>0.2857142857142857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10</v>
      </c>
      <c r="X276" s="381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9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16.831501831501832</v>
      </c>
      <c r="X277" s="382">
        <f>IFERROR(X274/H274,"0")+IFERROR(X275/H275,"0")+IFERROR(X276/H276,"0")</f>
        <v>18</v>
      </c>
      <c r="Y277" s="382">
        <f>IFERROR(IF(Y274="",0,Y274),"0")+IFERROR(IF(Y275="",0,Y275),"0")+IFERROR(IF(Y276="",0,Y276),"0")</f>
        <v>0.39149999999999996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132</v>
      </c>
      <c r="X278" s="382">
        <f>IFERROR(SUM(X274:X276),"0")</f>
        <v>141.6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14</v>
      </c>
      <c r="X309" s="381">
        <f>IFERROR(IF(W309="",0,CEILING((W309/$H309),1)*$H309),"")</f>
        <v>14.4</v>
      </c>
      <c r="Y309" s="36">
        <f>IFERROR(IF(X309=0,"",ROUNDUP(X309/H309,0)*0.00753),"")</f>
        <v>6.0240000000000002E-2</v>
      </c>
      <c r="Z309" s="56"/>
      <c r="AA309" s="57"/>
      <c r="AE309" s="64"/>
      <c r="BB309" s="245" t="s">
        <v>1</v>
      </c>
      <c r="BL309" s="64">
        <f>IFERROR(W309*I309/H309,"0")</f>
        <v>15.928888888888888</v>
      </c>
      <c r="BM309" s="64">
        <f>IFERROR(X309*I309/H309,"0")</f>
        <v>16.384</v>
      </c>
      <c r="BN309" s="64">
        <f>IFERROR(1/J309*(W309/H309),"0")</f>
        <v>4.9857549857549859E-2</v>
      </c>
      <c r="BO309" s="64">
        <f>IFERROR(1/J309*(X309/H309),"0")</f>
        <v>5.128205128205128E-2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7.7777777777777777</v>
      </c>
      <c r="X310" s="382">
        <f>IFERROR(X309/H309,"0")</f>
        <v>8</v>
      </c>
      <c r="Y310" s="382">
        <f>IFERROR(IF(Y309="",0,Y309),"0")</f>
        <v>6.0240000000000002E-2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14</v>
      </c>
      <c r="X311" s="382">
        <f>IFERROR(SUM(X309:X309),"0")</f>
        <v>14.4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</v>
      </c>
      <c r="X323" s="381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0.78431372549019618</v>
      </c>
      <c r="X324" s="382">
        <f>IFERROR(X323/H323,"0")</f>
        <v>1</v>
      </c>
      <c r="Y324" s="382">
        <f>IFERROR(IF(Y323="",0,Y323),"0")</f>
        <v>7.5300000000000002E-3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2</v>
      </c>
      <c r="X325" s="382">
        <f>IFERROR(SUM(X323:X323),"0")</f>
        <v>2.5499999999999998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724</v>
      </c>
      <c r="X330" s="381">
        <f t="shared" si="71"/>
        <v>735</v>
      </c>
      <c r="Y330" s="36">
        <f>IFERROR(IF(X330=0,"",ROUNDUP(X330/H330,0)*0.02175),"")</f>
        <v>1.06575</v>
      </c>
      <c r="Z330" s="56"/>
      <c r="AA330" s="57"/>
      <c r="AE330" s="64"/>
      <c r="BB330" s="252" t="s">
        <v>1</v>
      </c>
      <c r="BL330" s="64">
        <f t="shared" si="72"/>
        <v>747.16800000000001</v>
      </c>
      <c r="BM330" s="64">
        <f t="shared" si="73"/>
        <v>758.5200000000001</v>
      </c>
      <c r="BN330" s="64">
        <f t="shared" si="74"/>
        <v>1.0055555555555555</v>
      </c>
      <c r="BO330" s="64">
        <f t="shared" si="75"/>
        <v>1.0208333333333333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437</v>
      </c>
      <c r="X331" s="381">
        <f t="shared" si="71"/>
        <v>450</v>
      </c>
      <c r="Y331" s="36">
        <f>IFERROR(IF(X331=0,"",ROUNDUP(X331/H331,0)*0.02175),"")</f>
        <v>0.65249999999999997</v>
      </c>
      <c r="Z331" s="56"/>
      <c r="AA331" s="57"/>
      <c r="AE331" s="64"/>
      <c r="BB331" s="253" t="s">
        <v>1</v>
      </c>
      <c r="BL331" s="64">
        <f t="shared" si="72"/>
        <v>450.98400000000004</v>
      </c>
      <c r="BM331" s="64">
        <f t="shared" si="73"/>
        <v>464.4</v>
      </c>
      <c r="BN331" s="64">
        <f t="shared" si="74"/>
        <v>0.6069444444444444</v>
      </c>
      <c r="BO331" s="64">
        <f t="shared" si="75"/>
        <v>0.625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77.400000000000006</v>
      </c>
      <c r="X338" s="382">
        <f>IFERROR(X329/H329,"0")+IFERROR(X330/H330,"0")+IFERROR(X331/H331,"0")+IFERROR(X332/H332,"0")+IFERROR(X333/H333,"0")+IFERROR(X334/H334,"0")+IFERROR(X335/H335,"0")+IFERROR(X336/H336,"0")+IFERROR(X337/H337,"0")</f>
        <v>79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1.7182499999999998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1161</v>
      </c>
      <c r="X339" s="382">
        <f>IFERROR(SUM(X329:X337),"0")</f>
        <v>1185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988</v>
      </c>
      <c r="X341" s="381">
        <f>IFERROR(IF(W341="",0,CEILING((W341/$H341),1)*$H341),"")</f>
        <v>990</v>
      </c>
      <c r="Y341" s="36">
        <f>IFERROR(IF(X341=0,"",ROUNDUP(X341/H341,0)*0.02175),"")</f>
        <v>1.4355</v>
      </c>
      <c r="Z341" s="56"/>
      <c r="AA341" s="57"/>
      <c r="AE341" s="64"/>
      <c r="BB341" s="260" t="s">
        <v>1</v>
      </c>
      <c r="BL341" s="64">
        <f>IFERROR(W341*I341/H341,"0")</f>
        <v>1019.616</v>
      </c>
      <c r="BM341" s="64">
        <f>IFERROR(X341*I341/H341,"0")</f>
        <v>1021.6800000000001</v>
      </c>
      <c r="BN341" s="64">
        <f>IFERROR(1/J341*(W341/H341),"0")</f>
        <v>1.372222222222222</v>
      </c>
      <c r="BO341" s="64">
        <f>IFERROR(1/J341*(X341/H341),"0")</f>
        <v>1.375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65.86666666666666</v>
      </c>
      <c r="X345" s="382">
        <f>IFERROR(X341/H341,"0")+IFERROR(X342/H342,"0")+IFERROR(X343/H343,"0")+IFERROR(X344/H344,"0")</f>
        <v>66</v>
      </c>
      <c r="Y345" s="382">
        <f>IFERROR(IF(Y341="",0,Y341),"0")+IFERROR(IF(Y342="",0,Y342),"0")+IFERROR(IF(Y343="",0,Y343),"0")+IFERROR(IF(Y344="",0,Y344),"0")</f>
        <v>1.4355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988</v>
      </c>
      <c r="X346" s="382">
        <f>IFERROR(SUM(X341:X344),"0")</f>
        <v>990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</v>
      </c>
      <c r="X350" s="381">
        <f>IFERROR(IF(W350="",0,CEILING((W350/$H350),1)*$H350),"")</f>
        <v>15.6</v>
      </c>
      <c r="Y350" s="36">
        <f>IFERROR(IF(X350=0,"",ROUNDUP(X350/H350,0)*0.02175),"")</f>
        <v>4.3499999999999997E-2</v>
      </c>
      <c r="Z350" s="56"/>
      <c r="AA350" s="57"/>
      <c r="AE350" s="64"/>
      <c r="BB350" s="266" t="s">
        <v>1</v>
      </c>
      <c r="BL350" s="64">
        <f>IFERROR(W350*I350/H350,"0")</f>
        <v>10.723076923076926</v>
      </c>
      <c r="BM350" s="64">
        <f>IFERROR(X350*I350/H350,"0")</f>
        <v>16.728000000000002</v>
      </c>
      <c r="BN350" s="64">
        <f>IFERROR(1/J350*(W350/H350),"0")</f>
        <v>2.2893772893772896E-2</v>
      </c>
      <c r="BO350" s="64">
        <f>IFERROR(1/J350*(X350/H350),"0")</f>
        <v>3.5714285714285712E-2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1.2820512820512822</v>
      </c>
      <c r="X351" s="382">
        <f>IFERROR(X348/H348,"0")+IFERROR(X349/H349,"0")+IFERROR(X350/H350,"0")</f>
        <v>2</v>
      </c>
      <c r="Y351" s="382">
        <f>IFERROR(IF(Y348="",0,Y348),"0")+IFERROR(IF(Y349="",0,Y349),"0")+IFERROR(IF(Y350="",0,Y350),"0")</f>
        <v>4.3499999999999997E-2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10</v>
      </c>
      <c r="X352" s="382">
        <f>IFERROR(SUM(X348:X350),"0")</f>
        <v>15.6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114</v>
      </c>
      <c r="X354" s="381">
        <f>IFERROR(IF(W354="",0,CEILING((W354/$H354),1)*$H354),"")</f>
        <v>117</v>
      </c>
      <c r="Y354" s="36">
        <f>IFERROR(IF(X354=0,"",ROUNDUP(X354/H354,0)*0.02175),"")</f>
        <v>0.32624999999999998</v>
      </c>
      <c r="Z354" s="56"/>
      <c r="AA354" s="57"/>
      <c r="AE354" s="64"/>
      <c r="BB354" s="267" t="s">
        <v>1</v>
      </c>
      <c r="BL354" s="64">
        <f>IFERROR(W354*I354/H354,"0")</f>
        <v>122.24307692307694</v>
      </c>
      <c r="BM354" s="64">
        <f>IFERROR(X354*I354/H354,"0")</f>
        <v>125.46000000000001</v>
      </c>
      <c r="BN354" s="64">
        <f>IFERROR(1/J354*(W354/H354),"0")</f>
        <v>0.26098901098901095</v>
      </c>
      <c r="BO354" s="64">
        <f>IFERROR(1/J354*(X354/H354),"0")</f>
        <v>0.26785714285714285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14.615384615384615</v>
      </c>
      <c r="X355" s="382">
        <f>IFERROR(X354/H354,"0")</f>
        <v>15</v>
      </c>
      <c r="Y355" s="382">
        <f>IFERROR(IF(Y354="",0,Y354),"0")</f>
        <v>0.32624999999999998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114</v>
      </c>
      <c r="X356" s="382">
        <f>IFERROR(SUM(X354:X354),"0")</f>
        <v>117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159</v>
      </c>
      <c r="X372" s="381">
        <f>IFERROR(IF(W372="",0,CEILING((W372/$H372),1)*$H372),"")</f>
        <v>163.79999999999998</v>
      </c>
      <c r="Y372" s="36">
        <f>IFERROR(IF(X372=0,"",ROUNDUP(X372/H372,0)*0.02175),"")</f>
        <v>0.45674999999999999</v>
      </c>
      <c r="Z372" s="56"/>
      <c r="AA372" s="57"/>
      <c r="AE372" s="64"/>
      <c r="BB372" s="275" t="s">
        <v>1</v>
      </c>
      <c r="BL372" s="64">
        <f>IFERROR(W372*I372/H372,"0")</f>
        <v>170.49692307692311</v>
      </c>
      <c r="BM372" s="64">
        <f>IFERROR(X372*I372/H372,"0")</f>
        <v>175.64400000000001</v>
      </c>
      <c r="BN372" s="64">
        <f>IFERROR(1/J372*(W372/H372),"0")</f>
        <v>0.36401098901098905</v>
      </c>
      <c r="BO372" s="64">
        <f>IFERROR(1/J372*(X372/H372),"0")</f>
        <v>0.375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20.384615384615387</v>
      </c>
      <c r="X376" s="382">
        <f>IFERROR(X372/H372,"0")+IFERROR(X373/H373,"0")+IFERROR(X374/H374,"0")+IFERROR(X375/H375,"0")</f>
        <v>21</v>
      </c>
      <c r="Y376" s="382">
        <f>IFERROR(IF(Y372="",0,Y372),"0")+IFERROR(IF(Y373="",0,Y373),"0")+IFERROR(IF(Y374="",0,Y374),"0")+IFERROR(IF(Y375="",0,Y375),"0")</f>
        <v>0.45674999999999999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159</v>
      </c>
      <c r="X377" s="382">
        <f>IFERROR(SUM(X372:X375),"0")</f>
        <v>163.79999999999998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29</v>
      </c>
      <c r="X392" s="381">
        <f t="shared" si="76"/>
        <v>29.400000000000002</v>
      </c>
      <c r="Y392" s="36">
        <f>IFERROR(IF(X392=0,"",ROUNDUP(X392/H392,0)*0.00753),"")</f>
        <v>5.271E-2</v>
      </c>
      <c r="Z392" s="56"/>
      <c r="AA392" s="57"/>
      <c r="AE392" s="64"/>
      <c r="BB392" s="284" t="s">
        <v>1</v>
      </c>
      <c r="BL392" s="64">
        <f t="shared" si="77"/>
        <v>30.588095238095235</v>
      </c>
      <c r="BM392" s="64">
        <f t="shared" si="78"/>
        <v>31.009999999999998</v>
      </c>
      <c r="BN392" s="64">
        <f t="shared" si="79"/>
        <v>4.4261294261294257E-2</v>
      </c>
      <c r="BO392" s="64">
        <f t="shared" si="80"/>
        <v>4.4871794871794872E-2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9.2857142857142847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7.5300000000000006E-2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39</v>
      </c>
      <c r="X404" s="382">
        <f>IFERROR(SUM(X390:X402),"0")</f>
        <v>42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48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50.628571428571426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7.3260073260073263E-2</v>
      </c>
      <c r="BO428" s="64">
        <f t="shared" ref="BO428:BO434" si="86">IFERROR(1/J428*(X428/H428),"0")</f>
        <v>7.6923076923076927E-2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11.428571428571429</v>
      </c>
      <c r="X435" s="382">
        <f>IFERROR(X428/H428,"0")+IFERROR(X429/H429,"0")+IFERROR(X430/H430,"0")+IFERROR(X431/H431,"0")+IFERROR(X432/H432,"0")+IFERROR(X433/H433,"0")+IFERROR(X434/H434,"0")</f>
        <v>12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48</v>
      </c>
      <c r="X436" s="382">
        <f>IFERROR(SUM(X428:X434),"0")</f>
        <v>50.400000000000006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179</v>
      </c>
      <c r="X463" s="381">
        <f t="shared" si="87"/>
        <v>179.52</v>
      </c>
      <c r="Y463" s="36">
        <f t="shared" si="88"/>
        <v>0.40664</v>
      </c>
      <c r="Z463" s="56"/>
      <c r="AA463" s="57"/>
      <c r="AE463" s="64"/>
      <c r="BB463" s="320" t="s">
        <v>1</v>
      </c>
      <c r="BL463" s="64">
        <f t="shared" si="89"/>
        <v>191.20454545454544</v>
      </c>
      <c r="BM463" s="64">
        <f t="shared" si="90"/>
        <v>191.76</v>
      </c>
      <c r="BN463" s="64">
        <f t="shared" si="91"/>
        <v>0.3259761072261072</v>
      </c>
      <c r="BO463" s="64">
        <f t="shared" si="92"/>
        <v>0.32692307692307693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28</v>
      </c>
      <c r="X464" s="381">
        <f t="shared" si="87"/>
        <v>31.68</v>
      </c>
      <c r="Y464" s="36">
        <f t="shared" si="88"/>
        <v>7.1760000000000004E-2</v>
      </c>
      <c r="Z464" s="56"/>
      <c r="AA464" s="57"/>
      <c r="AE464" s="64"/>
      <c r="BB464" s="321" t="s">
        <v>1</v>
      </c>
      <c r="BL464" s="64">
        <f t="shared" si="89"/>
        <v>29.909090909090907</v>
      </c>
      <c r="BM464" s="64">
        <f t="shared" si="90"/>
        <v>33.839999999999996</v>
      </c>
      <c r="BN464" s="64">
        <f t="shared" si="91"/>
        <v>5.0990675990675992E-2</v>
      </c>
      <c r="BO464" s="64">
        <f t="shared" si="92"/>
        <v>5.7692307692307696E-2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204</v>
      </c>
      <c r="X466" s="381">
        <f t="shared" si="87"/>
        <v>205.92000000000002</v>
      </c>
      <c r="Y466" s="36">
        <f t="shared" si="88"/>
        <v>0.46644000000000002</v>
      </c>
      <c r="Z466" s="56"/>
      <c r="AA466" s="57"/>
      <c r="AE466" s="64"/>
      <c r="BB466" s="323" t="s">
        <v>1</v>
      </c>
      <c r="BL466" s="64">
        <f t="shared" si="89"/>
        <v>217.90909090909088</v>
      </c>
      <c r="BM466" s="64">
        <f t="shared" si="90"/>
        <v>219.95999999999998</v>
      </c>
      <c r="BN466" s="64">
        <f t="shared" si="91"/>
        <v>0.37150349650349651</v>
      </c>
      <c r="BO466" s="64">
        <f t="shared" si="92"/>
        <v>0.375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77.840909090909093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79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0.94484000000000001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411</v>
      </c>
      <c r="X474" s="382">
        <f>IFERROR(SUM(X461:X472),"0")</f>
        <v>417.12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159</v>
      </c>
      <c r="X476" s="381">
        <f>IFERROR(IF(W476="",0,CEILING((W476/$H476),1)*$H476),"")</f>
        <v>163.68</v>
      </c>
      <c r="Y476" s="36">
        <f>IFERROR(IF(X476=0,"",ROUNDUP(X476/H476,0)*0.01196),"")</f>
        <v>0.37075999999999998</v>
      </c>
      <c r="Z476" s="56"/>
      <c r="AA476" s="57"/>
      <c r="AE476" s="64"/>
      <c r="BB476" s="330" t="s">
        <v>1</v>
      </c>
      <c r="BL476" s="64">
        <f>IFERROR(W476*I476/H476,"0")</f>
        <v>169.84090909090909</v>
      </c>
      <c r="BM476" s="64">
        <f>IFERROR(X476*I476/H476,"0")</f>
        <v>174.84</v>
      </c>
      <c r="BN476" s="64">
        <f>IFERROR(1/J476*(W476/H476),"0")</f>
        <v>0.28955419580419584</v>
      </c>
      <c r="BO476" s="64">
        <f>IFERROR(1/J476*(X476/H476),"0")</f>
        <v>0.29807692307692307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30.113636363636363</v>
      </c>
      <c r="X478" s="382">
        <f>IFERROR(X476/H476,"0")+IFERROR(X477/H477,"0")</f>
        <v>31</v>
      </c>
      <c r="Y478" s="382">
        <f>IFERROR(IF(Y476="",0,Y476),"0")+IFERROR(IF(Y477="",0,Y477),"0")</f>
        <v>0.37075999999999998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159</v>
      </c>
      <c r="X479" s="382">
        <f>IFERROR(SUM(X476:X477),"0")</f>
        <v>163.68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16</v>
      </c>
      <c r="X481" s="381">
        <f t="shared" ref="X481:X486" si="93">IFERROR(IF(W481="",0,CEILING((W481/$H481),1)*$H481),"")</f>
        <v>21.12</v>
      </c>
      <c r="Y481" s="36">
        <f>IFERROR(IF(X481=0,"",ROUNDUP(X481/H481,0)*0.01196),"")</f>
        <v>4.7840000000000001E-2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17.09090909090909</v>
      </c>
      <c r="BM481" s="64">
        <f t="shared" ref="BM481:BM486" si="95">IFERROR(X481*I481/H481,"0")</f>
        <v>22.56</v>
      </c>
      <c r="BN481" s="64">
        <f t="shared" ref="BN481:BN486" si="96">IFERROR(1/J481*(W481/H481),"0")</f>
        <v>2.913752913752914E-2</v>
      </c>
      <c r="BO481" s="64">
        <f t="shared" ref="BO481:BO486" si="97">IFERROR(1/J481*(X481/H481),"0")</f>
        <v>3.8461538461538464E-2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58</v>
      </c>
      <c r="X482" s="381">
        <f t="shared" si="93"/>
        <v>58.080000000000005</v>
      </c>
      <c r="Y482" s="36">
        <f>IFERROR(IF(X482=0,"",ROUNDUP(X482/H482,0)*0.01196),"")</f>
        <v>0.13156000000000001</v>
      </c>
      <c r="Z482" s="56"/>
      <c r="AA482" s="57"/>
      <c r="AE482" s="64"/>
      <c r="BB482" s="333" t="s">
        <v>1</v>
      </c>
      <c r="BL482" s="64">
        <f t="shared" si="94"/>
        <v>61.954545454545453</v>
      </c>
      <c r="BM482" s="64">
        <f t="shared" si="95"/>
        <v>62.040000000000006</v>
      </c>
      <c r="BN482" s="64">
        <f t="shared" si="96"/>
        <v>0.10562354312354312</v>
      </c>
      <c r="BO482" s="64">
        <f t="shared" si="97"/>
        <v>0.10576923076923078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66</v>
      </c>
      <c r="X483" s="381">
        <f t="shared" si="93"/>
        <v>68.64</v>
      </c>
      <c r="Y483" s="36">
        <f>IFERROR(IF(X483=0,"",ROUNDUP(X483/H483,0)*0.01196),"")</f>
        <v>0.15548000000000001</v>
      </c>
      <c r="Z483" s="56"/>
      <c r="AA483" s="57"/>
      <c r="AE483" s="64"/>
      <c r="BB483" s="334" t="s">
        <v>1</v>
      </c>
      <c r="BL483" s="64">
        <f t="shared" si="94"/>
        <v>70.499999999999986</v>
      </c>
      <c r="BM483" s="64">
        <f t="shared" si="95"/>
        <v>73.319999999999993</v>
      </c>
      <c r="BN483" s="64">
        <f t="shared" si="96"/>
        <v>0.1201923076923077</v>
      </c>
      <c r="BO483" s="64">
        <f t="shared" si="97"/>
        <v>0.125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26.515151515151516</v>
      </c>
      <c r="X487" s="382">
        <f>IFERROR(X481/H481,"0")+IFERROR(X482/H482,"0")+IFERROR(X483/H483,"0")+IFERROR(X484/H484,"0")+IFERROR(X485/H485,"0")+IFERROR(X486/H486,"0")</f>
        <v>28</v>
      </c>
      <c r="Y487" s="382">
        <f>IFERROR(IF(Y481="",0,Y481),"0")+IFERROR(IF(Y482="",0,Y482),"0")+IFERROR(IF(Y483="",0,Y483),"0")+IFERROR(IF(Y484="",0,Y484),"0")+IFERROR(IF(Y485="",0,Y485),"0")+IFERROR(IF(Y486="",0,Y486),"0")</f>
        <v>0.33488000000000001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140</v>
      </c>
      <c r="X488" s="382">
        <f>IFERROR(SUM(X481:X486),"0")</f>
        <v>147.84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79</v>
      </c>
      <c r="X531" s="381">
        <f>IFERROR(IF(W531="",0,CEILING((W531/$H531),1)*$H531),"")</f>
        <v>85.8</v>
      </c>
      <c r="Y531" s="36">
        <f>IFERROR(IF(X531=0,"",ROUNDUP(X531/H531,0)*0.02175),"")</f>
        <v>0.23924999999999999</v>
      </c>
      <c r="Z531" s="56"/>
      <c r="AA531" s="57"/>
      <c r="AE531" s="64"/>
      <c r="BB531" s="362" t="s">
        <v>1</v>
      </c>
      <c r="BL531" s="64">
        <f>IFERROR(W531*I531/H531,"0")</f>
        <v>84.712307692307704</v>
      </c>
      <c r="BM531" s="64">
        <f>IFERROR(X531*I531/H531,"0")</f>
        <v>92.004000000000005</v>
      </c>
      <c r="BN531" s="64">
        <f>IFERROR(1/J531*(W531/H531),"0")</f>
        <v>0.18086080586080583</v>
      </c>
      <c r="BO531" s="64">
        <f>IFERROR(1/J531*(X531/H531),"0")</f>
        <v>0.19642857142857142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10.128205128205128</v>
      </c>
      <c r="X536" s="382">
        <f>IFERROR(X531/H531,"0")+IFERROR(X532/H532,"0")+IFERROR(X533/H533,"0")+IFERROR(X534/H534,"0")+IFERROR(X535/H535,"0")</f>
        <v>11</v>
      </c>
      <c r="Y536" s="382">
        <f>IFERROR(IF(Y531="",0,Y531),"0")+IFERROR(IF(Y532="",0,Y532),"0")+IFERROR(IF(Y533="",0,Y533),"0")+IFERROR(IF(Y534="",0,Y534),"0")+IFERROR(IF(Y535="",0,Y535),"0")</f>
        <v>0.23924999999999999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79</v>
      </c>
      <c r="X537" s="382">
        <f>IFERROR(SUM(X531:X535),"0")</f>
        <v>85.8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3927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4051.39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4126.4340313186176</v>
      </c>
      <c r="X546" s="382">
        <f>IFERROR(SUM(BM22:BM542),"0")</f>
        <v>4258.3350000000009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4301.4340313186176</v>
      </c>
      <c r="X548" s="382">
        <f>GrossWeightTotalR+PalletQtyTotalR*25</f>
        <v>4433.3350000000009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505.53898185429631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525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7.8380300000000016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72.599999999999994</v>
      </c>
      <c r="F555" s="46">
        <f>IFERROR(X134*1,"0")+IFERROR(X135*1,"0")+IFERROR(X136*1,"0")+IFERROR(X137*1,"0")+IFERROR(X138*1,"0")</f>
        <v>55.2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33.6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247.2</v>
      </c>
      <c r="J555" s="46">
        <f>IFERROR(X214*1,"0")+IFERROR(X215*1,"0")+IFERROR(X216*1,"0")+IFERROR(X217*1,"0")+IFERROR(X218*1,"0")+IFERROR(X219*1,"0")+IFERROR(X223*1,"0")+IFERROR(X224*1,"0")</f>
        <v>58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158.4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158.4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16.95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2307.6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163.79999999999998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50.400000000000006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728.64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85.8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0,93"/>
        <filter val="1 161,00"/>
        <filter val="1,28"/>
        <filter val="1,50"/>
        <filter val="1,64"/>
        <filter val="1,78"/>
        <filter val="10,00"/>
        <filter val="10,13"/>
        <filter val="10,50"/>
        <filter val="11,43"/>
        <filter val="114,00"/>
        <filter val="122,00"/>
        <filter val="132,00"/>
        <filter val="14,00"/>
        <filter val="14,62"/>
        <filter val="140,00"/>
        <filter val="159,00"/>
        <filter val="16,00"/>
        <filter val="16,83"/>
        <filter val="179,00"/>
        <filter val="19,00"/>
        <filter val="2,00"/>
        <filter val="2,08"/>
        <filter val="20,00"/>
        <filter val="20,38"/>
        <filter val="204,00"/>
        <filter val="214,00"/>
        <filter val="23,00"/>
        <filter val="26,00"/>
        <filter val="26,52"/>
        <filter val="28,00"/>
        <filter val="29,00"/>
        <filter val="3 927,00"/>
        <filter val="3,33"/>
        <filter val="3,52"/>
        <filter val="30,00"/>
        <filter val="30,11"/>
        <filter val="31,00"/>
        <filter val="39,00"/>
        <filter val="4 126,43"/>
        <filter val="4 301,43"/>
        <filter val="4,00"/>
        <filter val="4,40"/>
        <filter val="411,00"/>
        <filter val="437,00"/>
        <filter val="46,00"/>
        <filter val="48,00"/>
        <filter val="49,00"/>
        <filter val="5,00"/>
        <filter val="505,54"/>
        <filter val="51,00"/>
        <filter val="58,00"/>
        <filter val="6,00"/>
        <filter val="65,87"/>
        <filter val="66,00"/>
        <filter val="7"/>
        <filter val="7,78"/>
        <filter val="70,00"/>
        <filter val="724,00"/>
        <filter val="76,00"/>
        <filter val="77,40"/>
        <filter val="77,84"/>
        <filter val="79,00"/>
        <filter val="8,00"/>
        <filter val="8,10"/>
        <filter val="8,35"/>
        <filter val="89,17"/>
        <filter val="9,29"/>
        <filter val="988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